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C:\Users\User\Desktop\ДОКУМЕНТИ\Бюджет\Бюджетний запит\2020\Бюджетний запит на 2020 рік\БЮДЖЕТНИЙ ЗАПИТ 2020\"/>
    </mc:Choice>
  </mc:AlternateContent>
  <bookViews>
    <workbookView xWindow="396" yWindow="1008" windowWidth="19440" windowHeight="8376" tabRatio="522" firstSheet="9" activeTab="11"/>
  </bookViews>
  <sheets>
    <sheet name="Додаток3 КПК0710160" sheetId="18" r:id="rId1"/>
    <sheet name="Додаток3 КПК0712010" sheetId="7" r:id="rId2"/>
    <sheet name="Додаток3 КПК0712020" sheetId="8" r:id="rId3"/>
    <sheet name="Додаток3 КПК0712030" sheetId="9" r:id="rId4"/>
    <sheet name="Додаток3 КПК0712080" sheetId="10" r:id="rId5"/>
    <sheet name="Додаток3 КПК0712100" sheetId="11" r:id="rId6"/>
    <sheet name="Додаток3 КПК0712111" sheetId="12" r:id="rId7"/>
    <sheet name="Додаток3 КПК0712113" sheetId="13" r:id="rId8"/>
    <sheet name="Додаток3 КПК0712144" sheetId="14" r:id="rId9"/>
    <sheet name="Додаток3 КПК0712152" sheetId="15" r:id="rId10"/>
    <sheet name="Додаток3 КПК0717340" sheetId="16" r:id="rId11"/>
    <sheet name="Додаток3 КПК0717530" sheetId="17" r:id="rId12"/>
  </sheets>
  <definedNames>
    <definedName name="_xlnm.Print_Area" localSheetId="0">'Додаток3 КПК0710160'!$A$1:$BS$80</definedName>
    <definedName name="_xlnm.Print_Area" localSheetId="1">'Додаток3 КПК0712010'!$A$1:$BS$122</definedName>
    <definedName name="_xlnm.Print_Area" localSheetId="2">'Додаток3 КПК0712020'!$A$1:$BS$110</definedName>
    <definedName name="_xlnm.Print_Area" localSheetId="3">'Додаток3 КПК0712030'!$A$1:$BS$113</definedName>
    <definedName name="_xlnm.Print_Area" localSheetId="4">'Додаток3 КПК0712080'!$A$1:$BS$113</definedName>
    <definedName name="_xlnm.Print_Area" localSheetId="5">'Додаток3 КПК0712100'!$A$1:$BS$107</definedName>
    <definedName name="_xlnm.Print_Area" localSheetId="6">'Додаток3 КПК0712111'!$A$1:$BS$94</definedName>
    <definedName name="_xlnm.Print_Area" localSheetId="7">'Додаток3 КПК0712113'!$A$1:$BS$86</definedName>
    <definedName name="_xlnm.Print_Area" localSheetId="8">'Додаток3 КПК0712144'!$A$1:$BS$70</definedName>
    <definedName name="_xlnm.Print_Area" localSheetId="9">'Додаток3 КПК0712152'!$A$1:$BS$79</definedName>
    <definedName name="_xlnm.Print_Area" localSheetId="10">'Додаток3 КПК0717340'!$A$1:$BS$70</definedName>
    <definedName name="_xlnm.Print_Area" localSheetId="11">'Додаток3 КПК0717530'!$A$1:$BS$71</definedName>
  </definedNames>
  <calcPr calcId="152511"/>
</workbook>
</file>

<file path=xl/calcChain.xml><?xml version="1.0" encoding="utf-8"?>
<calcChain xmlns="http://schemas.openxmlformats.org/spreadsheetml/2006/main">
  <c r="T43" i="15" l="1"/>
  <c r="A61" i="17" l="1"/>
  <c r="AV47" i="17"/>
  <c r="AA48" i="17"/>
  <c r="BA58" i="17" s="1"/>
  <c r="AO23" i="17"/>
  <c r="BE33" i="17" s="1"/>
  <c r="AH64" i="17"/>
  <c r="T64" i="17"/>
  <c r="AA64" i="17"/>
  <c r="AO39" i="17"/>
  <c r="AH39" i="17"/>
  <c r="AA39" i="17"/>
  <c r="T39" i="17"/>
  <c r="AH63" i="16" l="1"/>
  <c r="T63" i="16"/>
  <c r="BA55" i="16"/>
  <c r="BM55" i="16" s="1"/>
  <c r="AA47" i="16"/>
  <c r="AA63" i="16" s="1"/>
  <c r="AO38" i="16"/>
  <c r="AH38" i="16"/>
  <c r="AA38" i="16"/>
  <c r="T38" i="16"/>
  <c r="BE32" i="16"/>
  <c r="AO64" i="17" l="1"/>
  <c r="BA57" i="16"/>
  <c r="AO47" i="16"/>
  <c r="AO73" i="11"/>
  <c r="AO74" i="11"/>
  <c r="AA75" i="11"/>
  <c r="AO75" i="11" s="1"/>
  <c r="AO39" i="10"/>
  <c r="AO63" i="16" l="1"/>
  <c r="BM57" i="16"/>
  <c r="BA93" i="8"/>
  <c r="BM93" i="8" s="1"/>
  <c r="AA64" i="13"/>
  <c r="BA55" i="14"/>
  <c r="BM55" i="14" s="1"/>
  <c r="BE32" i="14"/>
  <c r="AH63" i="14"/>
  <c r="T63" i="14"/>
  <c r="AA47" i="14"/>
  <c r="AA63" i="14" s="1"/>
  <c r="AA38" i="14"/>
  <c r="AH38" i="14"/>
  <c r="AO38" i="14"/>
  <c r="T38" i="14"/>
  <c r="AA93" i="7"/>
  <c r="AO93" i="7" s="1"/>
  <c r="BA102" i="7"/>
  <c r="BM102" i="7" s="1"/>
  <c r="BA101" i="7"/>
  <c r="BM101" i="7" s="1"/>
  <c r="AO40" i="7"/>
  <c r="AA92" i="7" s="1"/>
  <c r="AO92" i="7" s="1"/>
  <c r="BE55" i="7"/>
  <c r="BE54" i="7"/>
  <c r="BE60" i="7"/>
  <c r="BE58" i="7"/>
  <c r="BM108" i="7"/>
  <c r="BA108" i="7"/>
  <c r="BM109" i="7"/>
  <c r="BA109" i="7"/>
  <c r="BE59" i="7"/>
  <c r="AA86" i="10"/>
  <c r="AO86" i="10" s="1"/>
  <c r="AA87" i="10"/>
  <c r="AO87" i="10" s="1"/>
  <c r="BA89" i="11"/>
  <c r="BM89" i="11" s="1"/>
  <c r="BE46" i="11"/>
  <c r="AO37" i="11"/>
  <c r="AA81" i="11"/>
  <c r="AO81" i="11" s="1"/>
  <c r="AA80" i="11"/>
  <c r="AO80" i="11" s="1"/>
  <c r="AO25" i="15"/>
  <c r="BE47" i="9"/>
  <c r="AO38" i="9"/>
  <c r="BA57" i="14" l="1"/>
  <c r="AO47" i="14"/>
  <c r="BM100" i="9"/>
  <c r="BA100" i="9"/>
  <c r="BE53" i="9"/>
  <c r="BE54" i="9"/>
  <c r="BM96" i="9"/>
  <c r="BA96" i="9"/>
  <c r="BE50" i="9"/>
  <c r="AA85" i="9"/>
  <c r="AA84" i="9"/>
  <c r="AO84" i="9" s="1"/>
  <c r="BA94" i="9"/>
  <c r="BM94" i="9" s="1"/>
  <c r="BA97" i="9"/>
  <c r="BA93" i="11"/>
  <c r="BE50" i="11"/>
  <c r="BA99" i="10"/>
  <c r="BE53" i="10"/>
  <c r="BE51" i="9"/>
  <c r="BM107" i="7"/>
  <c r="BM106" i="7"/>
  <c r="BA107" i="7"/>
  <c r="BA106" i="7"/>
  <c r="BE57" i="7"/>
  <c r="BE56" i="7"/>
  <c r="BM94" i="11"/>
  <c r="BA94" i="11"/>
  <c r="BM93" i="11"/>
  <c r="BM100" i="10"/>
  <c r="BA100" i="10"/>
  <c r="BM99" i="10"/>
  <c r="BE51" i="11"/>
  <c r="BE54" i="10"/>
  <c r="BE52" i="9"/>
  <c r="AH103" i="8"/>
  <c r="T103" i="8"/>
  <c r="AA59" i="8"/>
  <c r="AH59" i="8"/>
  <c r="T59" i="8"/>
  <c r="BE51" i="8"/>
  <c r="BE50" i="8"/>
  <c r="AO63" i="14" l="1"/>
  <c r="BM57" i="14"/>
  <c r="BA98" i="9"/>
  <c r="AO85" i="9"/>
  <c r="BM98" i="9" s="1"/>
  <c r="BM93" i="9"/>
  <c r="BM97" i="9"/>
  <c r="BE53" i="8" l="1"/>
  <c r="BE52" i="8"/>
  <c r="AA84" i="8"/>
  <c r="AA83" i="8"/>
  <c r="AH87" i="12"/>
  <c r="T87" i="12"/>
  <c r="AA72" i="12"/>
  <c r="AO72" i="12" s="1"/>
  <c r="AA73" i="12"/>
  <c r="AO73" i="12" s="1"/>
  <c r="AA51" i="12"/>
  <c r="AH51" i="12"/>
  <c r="T51" i="12"/>
  <c r="AO84" i="8" l="1"/>
  <c r="BA97" i="8"/>
  <c r="AO83" i="8"/>
  <c r="BM96" i="8" s="1"/>
  <c r="BA96" i="8"/>
  <c r="AA65" i="13"/>
  <c r="AO65" i="13" s="1"/>
  <c r="AH79" i="13"/>
  <c r="T79" i="13"/>
  <c r="AA46" i="13"/>
  <c r="AH46" i="13"/>
  <c r="T46" i="13"/>
  <c r="AA63" i="13"/>
  <c r="AO63" i="13" s="1"/>
  <c r="AO55" i="15"/>
  <c r="AA55" i="15"/>
  <c r="BM97" i="8" l="1"/>
  <c r="AO64" i="13"/>
  <c r="AA43" i="15" l="1"/>
  <c r="AH43" i="15"/>
  <c r="AH100" i="11"/>
  <c r="T100" i="11"/>
  <c r="AA57" i="11"/>
  <c r="AH57" i="11"/>
  <c r="T57" i="11"/>
  <c r="AH106" i="10"/>
  <c r="T106" i="10"/>
  <c r="AA61" i="10"/>
  <c r="AH61" i="10"/>
  <c r="T61" i="10"/>
  <c r="AH106" i="9"/>
  <c r="T106" i="9"/>
  <c r="AA60" i="9"/>
  <c r="AH60" i="9"/>
  <c r="AO60" i="9"/>
  <c r="T60" i="9"/>
  <c r="AH115" i="7"/>
  <c r="T115" i="7"/>
  <c r="AA66" i="7"/>
  <c r="AH66" i="7"/>
  <c r="T66" i="7"/>
  <c r="T57" i="15" l="1"/>
  <c r="AH57" i="15" s="1"/>
  <c r="AA57" i="15"/>
  <c r="AO57" i="15" s="1"/>
  <c r="T58" i="15"/>
  <c r="AH58" i="15" s="1"/>
  <c r="AA58" i="15"/>
  <c r="AO58" i="15" s="1"/>
  <c r="T59" i="15"/>
  <c r="AH59" i="15" s="1"/>
  <c r="AA59" i="15"/>
  <c r="AO59" i="15" s="1"/>
  <c r="T56" i="15"/>
  <c r="AO26" i="15"/>
  <c r="AA56" i="15" s="1"/>
  <c r="AO56" i="15" s="1"/>
  <c r="AO29" i="13"/>
  <c r="AA62" i="13" s="1"/>
  <c r="AO62" i="13" s="1"/>
  <c r="AO28" i="13"/>
  <c r="AA61" i="13" s="1"/>
  <c r="AO61" i="13" s="1"/>
  <c r="AO27" i="13"/>
  <c r="AO31" i="12"/>
  <c r="AA69" i="12" s="1"/>
  <c r="AO69" i="12" s="1"/>
  <c r="AO30" i="12"/>
  <c r="AA68" i="12" s="1"/>
  <c r="AO68" i="12" s="1"/>
  <c r="AO29" i="12"/>
  <c r="AA67" i="12" s="1"/>
  <c r="AO67" i="12" s="1"/>
  <c r="AO28" i="12"/>
  <c r="AO29" i="11"/>
  <c r="AO29" i="10"/>
  <c r="AO29" i="8"/>
  <c r="AO59" i="8" s="1"/>
  <c r="AA82" i="7"/>
  <c r="AO66" i="7"/>
  <c r="AA72" i="11" l="1"/>
  <c r="BA92" i="11" s="1"/>
  <c r="BE49" i="11"/>
  <c r="AO61" i="10"/>
  <c r="BE52" i="10"/>
  <c r="T72" i="15"/>
  <c r="AH56" i="15"/>
  <c r="AH72" i="15" s="1"/>
  <c r="AO82" i="7"/>
  <c r="BA105" i="7"/>
  <c r="BA104" i="7"/>
  <c r="AA76" i="10"/>
  <c r="AA100" i="11"/>
  <c r="AO72" i="11"/>
  <c r="BM92" i="11" s="1"/>
  <c r="AO57" i="11"/>
  <c r="BE49" i="8"/>
  <c r="AA75" i="8"/>
  <c r="AO51" i="12"/>
  <c r="BE45" i="12" s="1"/>
  <c r="AA66" i="12"/>
  <c r="AO66" i="12" s="1"/>
  <c r="AO46" i="13"/>
  <c r="BE40" i="13" s="1"/>
  <c r="AA60" i="13"/>
  <c r="AO60" i="13" s="1"/>
  <c r="AV54" i="15"/>
  <c r="AO24" i="15"/>
  <c r="AO43" i="15" s="1"/>
  <c r="AO76" i="10" l="1"/>
  <c r="BM98" i="10" s="1"/>
  <c r="BA98" i="10"/>
  <c r="AA54" i="15"/>
  <c r="AO75" i="8"/>
  <c r="AO103" i="8" s="1"/>
  <c r="AA103" i="8"/>
  <c r="BM104" i="7"/>
  <c r="BM105" i="7"/>
  <c r="AO100" i="11"/>
  <c r="BM95" i="8"/>
  <c r="BA95" i="8"/>
  <c r="AA71" i="12"/>
  <c r="AO71" i="12" s="1"/>
  <c r="AA84" i="10"/>
  <c r="AO84" i="10" s="1"/>
  <c r="AA90" i="7"/>
  <c r="AO90" i="7" s="1"/>
  <c r="AA72" i="15" l="1"/>
  <c r="AO54" i="15"/>
  <c r="AO72" i="15" s="1"/>
  <c r="AA58" i="13"/>
  <c r="AA79" i="13" s="1"/>
  <c r="BA73" i="13" s="1"/>
  <c r="AA63" i="12"/>
  <c r="AO73" i="10"/>
  <c r="AO106" i="10" s="1"/>
  <c r="AA73" i="10"/>
  <c r="AA106" i="10" s="1"/>
  <c r="AO78" i="7"/>
  <c r="AO115" i="7" s="1"/>
  <c r="AA78" i="7"/>
  <c r="AA115" i="7" s="1"/>
  <c r="AO72" i="9"/>
  <c r="AA72" i="9"/>
  <c r="AO106" i="9" l="1"/>
  <c r="BM99" i="9"/>
  <c r="AA106" i="9"/>
  <c r="BA99" i="9"/>
  <c r="BA81" i="12"/>
  <c r="AA87" i="12"/>
  <c r="AO63" i="12"/>
  <c r="AO58" i="13"/>
  <c r="AO79" i="13" s="1"/>
  <c r="BM73" i="13" s="1"/>
  <c r="AO87" i="12" l="1"/>
  <c r="BM81" i="12" s="1"/>
</calcChain>
</file>

<file path=xl/sharedStrings.xml><?xml version="1.0" encoding="utf-8"?>
<sst xmlns="http://schemas.openxmlformats.org/spreadsheetml/2006/main" count="2271" uniqueCount="248">
  <si>
    <t/>
  </si>
  <si>
    <t xml:space="preserve"> ______________________________</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</si>
  <si>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</si>
  <si>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</si>
  <si>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</si>
  <si>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</si>
  <si>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</si>
  <si>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</si>
  <si>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</si>
  <si>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</si>
  <si>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</si>
  <si>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</si>
  <si>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</si>
  <si>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</si>
  <si>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</si>
  <si>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</si>
  <si>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</si>
  <si>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</si>
  <si>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</si>
  <si>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</si>
  <si>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</si>
  <si>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</si>
  <si>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</si>
  <si>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</si>
  <si>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</si>
  <si>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</si>
  <si>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</si>
  <si>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</si>
  <si>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</si>
  <si>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</si>
  <si>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</si>
  <si>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</si>
  <si>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</si>
  <si>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</si>
  <si>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</si>
  <si>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</si>
  <si>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 xml:space="preserve"> (прізвище та ініціали)</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</si>
  <si>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</si>
  <si>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</si>
  <si>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</si>
  <si>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</si>
  <si>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Заробітна плата</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</si>
  <si>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155,1 тис.грн. Постанова Кабінету Міністрів України від 9 березня 2006 року № 268 "Про упорядкування структури та умов оплати праці працівників апарату органів виконавчої влади, органів прокуратури, судів та інших органів"</t>
  </si>
  <si>
    <t>Нарахування на оплату праці</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</si>
  <si>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34,1 тис.грн. Закон України "Про збір та облік єдиного внеску на загальнообов'язкове державне соціальне страхування".</t>
  </si>
  <si>
    <t>Предмети, матеріали, обладнання та інвентар</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</si>
  <si>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20,8 тис.грн. Наказ Державного комітету України з питань житлово-комунального господарства від 23.09.2003 року № 154.</t>
  </si>
  <si>
    <t>Оплата послуг (крім комунальних)</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</si>
  <si>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179,9 тис.грн. Лист комунального підприємства "Управління будинками Міської ради м. Кропивницького" від 01.10.2019 року № 26 щодо розрахунків по обслуговуванню приміщень виходячи з розміру мінімальної заробітної плати  та прожиткового мінімуму на 2020 рік. Договір оренди індивідуально визначеного майна № 2/К від 06.02.2017 року</t>
  </si>
  <si>
    <t>Видатки на відрядження</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</si>
  <si>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9,1 тис.грн. наказ Міністерства фінансів України від 13.03.1998 року № 59.</t>
  </si>
  <si>
    <t>Оплата теплопостачання</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</si>
  <si>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18,3 тис.грн. Лист комунального підприємства "Управління будинками Міської ради м. Кропивницького" від 01.10.2019 року № 26 щодо розрахунків видатків на енергоносії по тарифам  діючим станом на 27.09.2019 року.  Договір оренди індивідуально визначеного майна № 2/К від 06.02.2017 року.</t>
  </si>
  <si>
    <t>Оплата водопостачання та водовідведення</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</si>
  <si>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2,3 тис.грн. Лист комунального підприємства "Управління будинками Міської ради м. Кропивницького" від 01.10.2019 року № 26 щодо розрахунків видатків на енергоносії по тарифам  діючим станом на 27.09.2019 року.  Договір оренди індивідуально визначеного майна № 2/К від 06.02.2017 року.</t>
  </si>
  <si>
    <t>Оплата електроенергії</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</si>
  <si>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 15,8 тис.грн. Лист комунального підприємства "Управління будинками Міської ради м. Кропивницького" від 01.10.2019 року № 26 щодо розрахунків видатків на енергоносії по тарифам  діючим станом на 27.09.2019 року.  Договір оренди індивідуально визначеного майна № 2/К від 06.02.2017 року.</t>
  </si>
  <si>
    <t>ефективності</t>
  </si>
  <si>
    <t>витрати на утримання однієї штатної одиниці</t>
  </si>
  <si>
    <t>тис. грн</t>
  </si>
  <si>
    <t>Розрахунок</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</si>
  <si>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Постанова Кабінету Міністрів України від 9 березня 2006 року № 268 "Про упорядкування структури та умов оплати праці працівників апарату органів виконавчої влади, органів прокуратури, судів та інших органів"</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</si>
  <si>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Закон України "Про збір та облік єдиного внеску на загальнообов'язкове державне соціальне страхування".</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</si>
  <si>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Наказ Державного комітету України з питань житлово-комунального господарства від 23.09.2003 року № 154.</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</si>
  <si>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Розрахунки по обслуговуванню приміщень виходячи із мінімальної заробітної плати та прожиткового мінімуму. Договір оренди індивідуально визначеного майна з комунальним підприємством "Управління будинками Міської ради міста Кропивницького.</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</si>
  <si>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Наказ Міністерства фінансів України від 13.03.1998 № 59.</t>
  </si>
  <si>
    <t>З  метою виконання завдання бюджетної програми "Керівництво і управління у сфері охорони здоров'я" необхідно збільшити обсяг видатків на утримання апарату управління охорони здоров'я Міської ради міста Кропивницького. Розрахунки видатків на енергоносії виходячи із затверджених тарифів.  Договір оренди індивідуально визначеного майна з комунальним підприємством "Управління будинками Міської ради міста Кропивницького.</t>
  </si>
  <si>
    <t>Невиділення додаткових коштів у 2020 році становить під сумнів виконання на належному рівні бюджетної програми "Керівництво  і управління у сфері охорони здоров'я".</t>
  </si>
  <si>
    <t>(0)(7)</t>
  </si>
  <si>
    <t>(грн)</t>
  </si>
  <si>
    <t>2018 рік (звіт)</t>
  </si>
  <si>
    <t>2019 рік (затверджено)</t>
  </si>
  <si>
    <t>2020 рік (проект)</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</si>
  <si>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</si>
  <si>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</si>
  <si>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</si>
  <si>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</si>
  <si>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</si>
  <si>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</si>
  <si>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</si>
  <si>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2018 – 2022 РОКИ додатковий (Форма 2020-3)</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</si>
  <si>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</si>
  <si>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</si>
  <si>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</si>
  <si>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</si>
  <si>
    <t>(0)(7)(1)</t>
  </si>
  <si>
    <t>Закон України "Про оплату праці", спільний наказ Міністерства праці та соціальної політики України та Міністерства охорони здоров'я України від 05.10.2005 № 308/519</t>
  </si>
  <si>
    <t>Закон України "Про збір та облік єдиного внеску на загальнообов'язкове державне соціальне страхування"</t>
  </si>
  <si>
    <t>Медикаменти та перев`язувальні матеріали</t>
  </si>
  <si>
    <t>Продукти харчування</t>
  </si>
  <si>
    <t>Закон України "Про теплопостачання"</t>
  </si>
  <si>
    <t>Оплата природного газу</t>
  </si>
  <si>
    <t>Оплата інших енергоносіїв та інших комунальних послуг</t>
  </si>
  <si>
    <t>Закон України "Про житлово-комунальне господарство"</t>
  </si>
  <si>
    <t>Окремі заходи по реалізації державних (регіональних) програм, не віднесені до заходів розвитку</t>
  </si>
  <si>
    <t>Виплата пенсій і допомоги</t>
  </si>
  <si>
    <t>Інші виплати населенню</t>
  </si>
  <si>
    <t>Інші поточні видатки</t>
  </si>
  <si>
    <t>Придбання обладнання і предметів довгострокового користування</t>
  </si>
  <si>
    <t>Капітальний ремонт інших об`єктів</t>
  </si>
  <si>
    <t>грн</t>
  </si>
  <si>
    <t>розрахунок</t>
  </si>
  <si>
    <t>Постанова Кабінету Міністрів України від 25.03.2009 № 333</t>
  </si>
  <si>
    <t>Оплата енергосервісу</t>
  </si>
  <si>
    <t>Закон України "Про ринок природного газу"</t>
  </si>
  <si>
    <t>Постанова Кабінету Міністрів України від 17.08.1998 № 1303, наказ Мінстерства внутрішніх справ України від 30.12.2014 № 1417_x000D_
Першочергова потреба_x000D_
Забезпечення безоплатного відпуску лікарських засобів за рецептами лікарів у разі амбулаторного лікування учасників бойових дій в АТО, ООС - 13,3 тис. грн (11 осіб * 1207 грн)</t>
  </si>
  <si>
    <t>Постанова Кабінету Міністрів України від 23.05.2016 № 239 "Деякі питання відшкодування вартості препаратів інсуліну"</t>
  </si>
  <si>
    <t>1.   Управління охорони здоров`я Міської ради міста Кропивницького</t>
  </si>
  <si>
    <t xml:space="preserve">                                (найменування головного розпорядника коштів бюджету міста)                                   </t>
  </si>
  <si>
    <t>(код Типової відомчої класифікації видатків та кредитування бюджету)</t>
  </si>
  <si>
    <t>(код за ЄРДПОУ)</t>
  </si>
  <si>
    <t>2.  Управління охорони здоров`я Міської ради міста Кропивницького</t>
  </si>
  <si>
    <t>(код Типової відомчої класифікації видатків та кредитування місцевих бюджетів та номер в системі головного розпорядника коштів бюджету міста)</t>
  </si>
  <si>
    <t>0710160</t>
  </si>
  <si>
    <t>0160</t>
  </si>
  <si>
    <t>0111</t>
  </si>
  <si>
    <t xml:space="preserve">Керівництво і управління у сфері охорони здоров'я </t>
  </si>
  <si>
    <t>(код Програмної класифікації видатків та кредитування бюджету)</t>
  </si>
  <si>
    <t>(код Типової програмної класифікації видатків та кредитування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</si>
  <si>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</si>
  <si>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бюджету</t>
  </si>
  <si>
    <t>(код бюджету)</t>
  </si>
  <si>
    <t>0712010</t>
  </si>
  <si>
    <t>0731</t>
  </si>
  <si>
    <t>Багатопрофільна стаціонарна медична допомога населенню</t>
  </si>
  <si>
    <t>0712020</t>
  </si>
  <si>
    <t>0732</t>
  </si>
  <si>
    <t>Спеціалізована стаціонарна медична допомога населенню</t>
  </si>
  <si>
    <t>0712030</t>
  </si>
  <si>
    <t>0733</t>
  </si>
  <si>
    <t>Лікарсько-акушерська допомога вагітним, породіллям та новонародженим</t>
  </si>
  <si>
    <t>0712080</t>
  </si>
  <si>
    <t>0721</t>
  </si>
  <si>
    <t>0712100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</si>
  <si>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</si>
  <si>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</si>
  <si>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</si>
  <si>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</si>
  <si>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</si>
  <si>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0712113</t>
  </si>
  <si>
    <t>Первинна медична допомога населенню, що надається амбулаторно-поліклінічними закладами (відділеннями)</t>
  </si>
  <si>
    <t>0712152</t>
  </si>
  <si>
    <t>0763</t>
  </si>
  <si>
    <t xml:space="preserve">Інші програми та заходи у сфері охорони здоров'я </t>
  </si>
  <si>
    <t>4. Додаткові видатки / надання кредитів загального фонду міського бюджету</t>
  </si>
  <si>
    <t>4.1. Додаткові видатки / надання кредитів загального фонду міського бюджету на 2020 рік за бюджетними програмами</t>
  </si>
  <si>
    <t>4.2. Додаткові видатки / надання кредиті загального фонду місцевого бюджету за 2021 і 2020 роки за бюджетними програмами</t>
  </si>
  <si>
    <t>Обгрунтування необхідності додаткових коштів із загального фонду на 2021 і 2022 роках</t>
  </si>
  <si>
    <t>продукту</t>
  </si>
  <si>
    <t>ЗАТВЕРДЖЕНО
Наказ фінансового управління 
Міської ради міста Кропивницького
від 25 вересня 2019 року № 12</t>
  </si>
  <si>
    <t>Амбулаторно-поліклінічна допомога населенню, крім первинної медичної допомоги</t>
  </si>
  <si>
    <t>Зміна результативних показників бюджетної програми / підпрограми у разі виділення додаткових коштів</t>
  </si>
  <si>
    <t>Закон України "Про оплату праці", спільний наказ Міністерства праці та соціальної політики України та Міністерства охорони здоров'я України від 05.10.2005 
№ 308/519</t>
  </si>
  <si>
    <t>Закон України "Про оплату праці", спільний наказ Міністерства праці та соціальної політики України та Міністерства охорони здоров'я України від 05.10.2005 
№ 308/519. 
Потреба на І квартал 2020 року. Розрахунок додається</t>
  </si>
  <si>
    <t>Закон України "Про збір та облік єдиного внеску на загальнообов'язкове державне соціальне страхування".
Потреба на І квартал 2020 року. Розрахунок додається.</t>
  </si>
  <si>
    <t>Закон України "Про загальнообов'язкове державне пенсійне страхування", Постанова Правління Пенсійного фонду України від 19.12.2003 № 21-1.
Потреба на І квартал 2020 року. Розрахунок додається.</t>
  </si>
  <si>
    <t>Закон України "Про професійні спілки, їх права та гарантії діяльності".
Потреба на І квартал 2020 року. Розрахунок додається.</t>
  </si>
  <si>
    <t>Наказ Міністрерства фінансів України від 13.03.1998 № 59 "Про затвердження Інструкції про службові відрядження в межах України та за кордон".
Потреба на І квартал 2020 року. Розрахунок додається.</t>
  </si>
  <si>
    <t>Комплексна програма підтримки учасників антитерористичної операції, операції Об'єднаних сил в східних областях України та членів їх сімей на 2020-2025 роки</t>
  </si>
  <si>
    <t>Наказ Міністерства охорони здоров'я України від 29.10.2013 № 931. Потреба на І квартал. Розрахунок додається.</t>
  </si>
  <si>
    <t xml:space="preserve">Постанова Кабінету Мінстрів України від 27.01.2016 № 34, наказ Міністерства охорони здоров'я України від 29.10.2013 № 931_x000D_, ст. 166 Кодексу аконів про працю, Комплексна програма підтримки учасників антитерористичної операції, операції Об'єднаних сил в східних областях України та членів їх сімей на 2020-2025 роки. Розрахунок додається.
Першочергова потреба_x000D_
Забезпечення продуктами харчування учасників бойових дій в АТО, ООС у разі стаціонарного лікування - 271,1 тис. грн (5971 ліжкоднів * 45,4 грн)
Забезпечення продуктами харчування ветеранів війни на І квартал 2020 року - 42,4 тис. грн
</t>
  </si>
  <si>
    <t>Наказ Міністерства охорони здоров'я України від 29.10.2013 № 931_x000D_, ст. 166 Кодексу законів про працю, 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Забезпечення надання акушерської та гінекологічної допомоги учасницям бойових дій в АТО, ООС, дружинам учасників бойових дій в АТО, ООС - 22,6 тис. грн (1000 ліжкоднів * 22,6 грн)</t>
  </si>
  <si>
    <t>ст. 166 Кодексу законів про працю</t>
  </si>
  <si>
    <t>Постанови Кабінету Міністрів України від 25.03.2009 № 333 та від 03.12.2009 № 1301, _x000D_Комплексна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Забезпечення лікарськими засобами та виробами медичного призначення учасників бойових дій в АТО, ООС та членів їх сімей у разі стаціонарного лікування - 326,6 тис. грн (5971 ліжко-днів * 55,0 грн)_x000D_
Проведення щорічного медичного обстеження і диспансеризації учасників бойових в АТО, ООС та членів їх сімей - 8,0 тис. грн (320 осіб * 25 грн)
Придбання сечо- та калоприймачів - 610,9 тис. грн</t>
  </si>
  <si>
    <t>Постанова Кабінету Міністрів України від 03.12.2009 № 1301, Комплексна програма підтримки учасників антитерористичної операції, операції Об'єднаних сил в східних областях України та членів їх сімей на 2020-2025 роки</t>
  </si>
  <si>
    <t xml:space="preserve"> Комплексна програма підтримки учасників антитерористичної операції, операції Об'єднаних сил в східних областях України та членів їх сімей на 2020-2025 роки</t>
  </si>
  <si>
    <t>Постанова Кабінету Мінстрів України від 25.03.2009 № 333, _x000D_Комплексна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Забезпечення надання акушерської та гінекологічної допомоги учасницям бойових дій в АТО, ООС, дружинам учасників бойових дій в АТО, ООС - 118,4 тис. грн (1000 ліжкоднів * 118,4 грн)</t>
  </si>
  <si>
    <t>Постанови Кабінету Міністрів України від 25.03.2009 № 333 та від 03.12.2009 № 1301, 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Проведення щорічного медичного обстеження і диспансеризації учасників бойових дій в АТО, ООС та членів їх сімей - 126,9 тис. грн (590 осіб * 218,8 грн)
Придбання сечо- та калоприймачів - 610,9 тис. грн</t>
  </si>
  <si>
    <t>Постанова Кабінету Міністрів України від 25.03.2009 № 333., _x000D_Комплексна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 _x000D_
Забезпечення безкоштовним зубопротезуванням та лікуванням стоматологічних захворювань учасників бойових дій в АТО, ООС та членів їх сімей - 179,7 тис. грн (1330 осіб * 135,1 грн)</t>
  </si>
  <si>
    <t>Постанови Кабінету Міністрів України від 25.03.2009 № 333 та від 03.12.2009 № 1301</t>
  </si>
  <si>
    <t>Постанова Кабінету Міністрів України від 17.08.1998 № 1303, наказ Мінстерства внутрішніх справ України від 30.12.2014 № 1417, 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Забезпечення безоплатного відпуску лікарських засобів за рецептами лікарів у разі амбулаторного лікування учасників бойових дій в АТО, ООС - 9,0 тис. грн (10 осіб * 900 грн).</t>
  </si>
  <si>
    <t>Постанова Кабінету Міністрів України від 17.08.1998 № 1303, Комплексна програма підтримки учасників антитерористичної операції, операції Об'єднаних сил в східних областях України та членів їх сімей на 2020-2025 роки</t>
  </si>
  <si>
    <t>Наказ Мінстерства внутрішніх справ України від 30.12.2014 № 1417</t>
  </si>
  <si>
    <t>Постанова Кабінету Міністрів України від 17.08.1998 № 1303, наказ Мінстерства внутрішніх справ України від 30.12.2014 № 1417, Комплексна програма підтримки учасників антитерористичної операції, операції Об'єднаних сил в східних областях України та членів їх сімей на 2020-2025 роки
Першочергова потреба_x000D_
Забезпечення безоплатного відпуску лікарських засобів за рецептами лікарів у разі амбулаторного лікування учасників бойових дій в АТО, ООС - 175,0 тис. грн (160 осіб * 1094 грн)_x000D_
Забезпечення дітей віком до 6-ти років лікарським засобами безкоштовно або на пільгових умовах у разі амбулаторного лікування, батьки яких є учасниками бойових дій в АТО, ООС - 3,7 тис. грн (4 дитини * 925 грн)</t>
  </si>
  <si>
    <t>Постанова Кабінету Міністрів України від 17.08.1998 № 1303, Комплексна програма підтримки учасників антитерористичної операції, операції Об'єднаних сил в східних областях України та членів їх сімей на 2020-2025 роки._x000D_
Першочергова потреба _x000D_
Забезпечення безоплатного відпуску лікарських засобів за рецептами лікарів у разі амбулаторного лікування учасників бойових дій в АТО, ООС - 90,0 тис. грн (1328 осіб * 68 грн)_x000D_
Забезпечення дітей віком до 6-ти років лікарськими засобами безкоштовно або на пільгових умовах у разі амбулаторного лікування, батьки яких є учасниками бойових дій в АТО, ООС - 25,0 тис. грн (469 дітей * 53,3 грн)</t>
  </si>
  <si>
    <t xml:space="preserve">Постанова Кабінету Міністрів України від 17.08.1998 № 1303, Комплексна програма підтримки учасників антитерористичної операції, операції Об'єднаних сил в східних областях України та членів їх сімей на 2020-2025 роки.
</t>
  </si>
  <si>
    <t>Наказ Державного комітету України з питань житлово-комунального господарства від 23.09.2003 № 154, Закон України "Про житлово-комунальні послуги", Закон України "Про охорону праці", постанова Кабінету Міністрів України від 11.04.2012 № 295, Закон України "Про метрологію та метрологічну діяльність"</t>
  </si>
  <si>
    <t>Наказ Державного комітету України з питань житлово-комунального господарства від 23.09.2003 № 154.
Потреба на І квартал 2020 року. Розрахунок додається.</t>
  </si>
  <si>
    <t>З метою виконання задання бюджетної програми</t>
  </si>
  <si>
    <t>Навчання по курсу "Пакет Тренінг" (навчання по програмному забезпеченню - медичної інформаційної системи)</t>
  </si>
  <si>
    <t>Закон України "Про запровадження нових інвестиційних можливостей, гарантування прав та законних інтересів суб'єктів підприємницької діяльності для проведення масштабної енергомодернізації"</t>
  </si>
  <si>
    <t>Закон України "Про питну воду, питне водопостачання та водовідведення"</t>
  </si>
  <si>
    <t>Закон України "Про ринок електричної енергії"</t>
  </si>
  <si>
    <t>Фізично та морально застаріла матеріально-технічна база</t>
  </si>
  <si>
    <t>Закон України "Про житлово-комунальні послуги", Закон України "Про охорону праці", постанова Кабінету Міністрів України від 11.04.2012 № 295</t>
  </si>
  <si>
    <t xml:space="preserve">Начальник управління охорони здоров'я </t>
  </si>
  <si>
    <t>Оксана МАКАРУК</t>
  </si>
  <si>
    <t>Начальник фінансово-економічного відділу - головний бухгалтер</t>
  </si>
  <si>
    <t>Любов ПОТОЦЬКА</t>
  </si>
  <si>
    <t>Доведений граничний обсяг бюджетних призначень не забезпечує потребу у поточних видатках на функціонування інформаційно-аналітичного відділу медичної статистики при управлінні охорони здоров'я Міської ради міста Кропивницького._x000D__x000D_
Не буде забезпечений у повному обсязі належний рівень надання кваліфікаованої медичної допомоги.</t>
  </si>
  <si>
    <t xml:space="preserve">Постанова Кабінету Міністрів України від 17.08.1998 № 1303, наказ Мінстерства внутрішніх справ України від 30.12.2014 № 1417
</t>
  </si>
  <si>
    <t>Доведений граничний обсяг бюджетних призначень не забезпечує потребу у поточних та капітальних видатках на функціонування закладів охорони здоров'я._x000D__x000D_
Не буде забезпечений у повному обсязі належний рівень надання якісної, кваліфікованої та своєчасної медичної допомоги.</t>
  </si>
  <si>
    <t>середні видатки на одного пацієнта, якому надається безкоштовна первинна медична допомога</t>
  </si>
  <si>
    <t>вартість одного ліжко-дня по медикаментам</t>
  </si>
  <si>
    <t>вартість одного ліжка дня по харучанню</t>
  </si>
  <si>
    <t>середні видатки, передбачені на комунальні послуги та енергоносії, на одного пролікованого хворого</t>
  </si>
  <si>
    <t>кількість одиниць придбаного обладнання</t>
  </si>
  <si>
    <t>кількість об'єктів, що потребують капітального ремонту</t>
  </si>
  <si>
    <t>од.</t>
  </si>
  <si>
    <t>договір на закупівлю обладнання</t>
  </si>
  <si>
    <t>договір на проведення капітального ремонту</t>
  </si>
  <si>
    <t>середні видатки на придбання одиниці обладнання</t>
  </si>
  <si>
    <t xml:space="preserve">середня вартість ремонту одного об'єкта </t>
  </si>
  <si>
    <t>Наказ Державного комітету України з питань житлово-комунального господарства від 23.09.2003 № 154, Закон України "Про житлово-комунальні послуги", Закон України "Про охорону праці", постанова Кабінету Міністрів України від 11.04.2012 № 295, Закон України "Про метрологію та метрологічну діяльність"
Першочергова потреба
Проведення інтернету в лікувальні відділення - 87,8 тис. грн
Придбання програмного забезпечення - медичної інформаційної системи - 458,5 тис. грн.
Інтернет та програмне забезпечення необхідне для підключення закладу до системи eHealth, що є обов'язковою умовою для підписання договору з Національною службою здоров'я України</t>
  </si>
  <si>
    <t>середні видатки, передбачені на комунальні послуги та енергоносії, на одну породіллю</t>
  </si>
  <si>
    <t xml:space="preserve">Фізично та морально застаріла матеріально-технічна база.
Першочергова потреба
Комп'ютерна техніка (39 од.) - 624,0 тис. грн </t>
  </si>
  <si>
    <t>Наказ Державного комітету України з питань житлово-комунального господарства від 23.09.2003 № 154, Закон України "Про житлово-комунальні послуги", Закон України "Про охорону праці", постанова Кабінету Міністрів України від 11.04.2012 № 295, Закон України "Про метрологію та метрологічну діяльність"
Першочергова потреба
Проведення інтернету в лікувальні відділення - 14,0 тис. грн
Придбання програмного забезпечення - медичної інформаційної системи - 199,6 тис. грн.
Інтернет та програмне забезпечення необхідне для підключення закладу до системи eHealth, що є обов'язковою умовою для підписання договору з Національною службою здоров'я України.</t>
  </si>
  <si>
    <t>середні видатки, передбачені на комунальні послуги та енергоносії, на одне відвідування</t>
  </si>
  <si>
    <t xml:space="preserve">Фізично та морально застаріла матеріально-технічна база.
Першочергова потреба
Комп'ютерна техніка (33 од.) - 528,0 тис. грн </t>
  </si>
  <si>
    <t>Фізично та морально застаріла матеріально-технічна база.
Першочергова потреба
Реалізація проекту громадського бюджету "Здоров'я понад усе" -  249,0 тис. грн</t>
  </si>
  <si>
    <t>кількість проектів громадського бюджету</t>
  </si>
  <si>
    <t>рішення кооринаційної ради</t>
  </si>
  <si>
    <t>середня вартість одного проекту громадського бюджету</t>
  </si>
  <si>
    <t>Наказ Державного комітету України з питань житлово-комунального господарства від 23.09.2003 № 154, Закон України "Про житлово-комунальні послуги", Закон України "Про охорону праці", постанова Кабінету Міністрів України від 11.04.2012 № 295, Закон України "Про метрологію та метрологічну діяльність"
Першочергова потреба
Проведення інтернету в лікувальні відділення - 589,5 тис. грн
Придбання програмного забезпечення - медичної інформаційної системи - 1983,0 тис. грн.
Інтернет та програмне забезпечення необхідне для підключення закладу до системи eHealth, що є обов'язковою умовою для підписання договору з Національною службою здоров'я України</t>
  </si>
  <si>
    <t>кількість процедур гемодіалізу</t>
  </si>
  <si>
    <t>статистична звітна форма № 20</t>
  </si>
  <si>
    <t>кількість хворих, що отримують процедуру гемодіалізу</t>
  </si>
  <si>
    <t>осіб</t>
  </si>
  <si>
    <t>середня вартість однієї процедури гемодіалізу</t>
  </si>
  <si>
    <t>Фізично та морально застаріла матеріально-технічна бази</t>
  </si>
  <si>
    <t xml:space="preserve">Фізично та морально застаріла матеріально-технічна база.
Першочергова потреба
Комп'ютерна техніка (134 од.) - 2 144,0 тис. грн </t>
  </si>
  <si>
    <t>0712144</t>
  </si>
  <si>
    <t>Централізовані заходи з лікування хворих на цукровий та нецукровий діабет</t>
  </si>
  <si>
    <t>кількість хворих, що забезпечуються препаратами</t>
  </si>
  <si>
    <t>реєстр пацієнтів, що потребують інсулінотерапію</t>
  </si>
  <si>
    <t>середні видатки на одного хворого</t>
  </si>
  <si>
    <t>Відсутність видатків на зазначену бюджетну програму може призвести до смерті хворих на цукровий та нецукровий діабет</t>
  </si>
  <si>
    <t>0717340</t>
  </si>
  <si>
    <t>0443</t>
  </si>
  <si>
    <t>Проектування, реставрація та охорона пам'яток архітектури</t>
  </si>
  <si>
    <t>Реставрація пам'яток культури, історії та архітектури</t>
  </si>
  <si>
    <t xml:space="preserve">кількість об'єктів закладів охорони здоров'я - пам'яток архітектури, які планується реставрувати </t>
  </si>
  <si>
    <t>договір</t>
  </si>
  <si>
    <t xml:space="preserve">середні видатки на один об'єкт закладів охорони здоров'я - пам'яток архітектури, які планується реставрувати </t>
  </si>
  <si>
    <t xml:space="preserve">Закон України "Про охорону культурної спадщини". </t>
  </si>
  <si>
    <t>Необхідно для збереження пам'ятки архітектури</t>
  </si>
  <si>
    <t>Кількість одиниць придбаного обладнання, програмнрого забезпечення та предметів довгострокового користування</t>
  </si>
  <si>
    <t>Середні видатки на придбання одиниці обладнання, програмного забезпечення та предметів довгостроковго використання</t>
  </si>
  <si>
    <t>0717530</t>
  </si>
  <si>
    <t>0460</t>
  </si>
  <si>
    <t>Інші заходи у сфері зв'язку, телекомунікацій та інформатики</t>
  </si>
  <si>
    <t>Ріщення Міської ради міста Кропивницького від 31.01.2019 року № 2285 "Про затвердження Програми розвитку місцевого електронного урядування на 2019-2021 роки".
Персональні комп'ютери (2 од.) - 46,0 тис. грн
Ноутбук - 27,0 тис. грн
Копіювальний апарат - 40,0 тис. грн
Створення комплексної системи захисту інформації - 100,0 тис. грн</t>
  </si>
  <si>
    <t>Для створення оптимальних умов для задоволення інформаційних потреб управління охорони здоров'я Міської ради міста Кропивницького на основі формування й використання інформаційних ресурсів і сучасних інформаційних з технологій</t>
  </si>
  <si>
    <t>Субсидії та поточні трансферти підприємствам (установам, організаціям)</t>
  </si>
  <si>
    <t>Начальник управління охорони здоров'я</t>
  </si>
  <si>
    <t xml:space="preserve">          Оксана Макарук</t>
  </si>
  <si>
    <t>Начальник фінансово-економічного відділу-головний бухгалтер</t>
  </si>
  <si>
    <t xml:space="preserve">            Любов Потоцька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</si>
</sst>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4" x14ac:knownFonts="1">
    <font>
      <sz val="10"/>
      <name val="Arial Cyr"/>
      <charset val="204"/>
    </font>
    <font>
      <sz val="11"/>
      <color theme="1"/>
      <name val="Calibri"/>
      <family val="2"/>
      <charset val="204"/>
      <scheme val="minor"/>
    </font>
    <font>
      <sz val="11"/>
      <name val="Times New Roman"/>
      <family val="1"/>
      <charset val="204"/>
    </font>
    <font>
      <b/>
      <sz val="11"/>
      <name val="Times New Roman"/>
      <family val="1"/>
      <charset val="204"/>
    </font>
    <font>
      <b/>
      <u/>
      <sz val="11"/>
      <name val="Times New Roman"/>
      <family val="1"/>
      <charset val="204"/>
    </font>
    <font>
      <i/>
      <sz val="11"/>
      <name val="Times New Roman"/>
      <family val="1"/>
      <charset val="204"/>
    </font>
    <font>
      <sz val="8"/>
      <name val="Times New Roman"/>
      <family val="1"/>
      <charset val="204"/>
    </font>
    <font>
      <sz val="10"/>
      <name val="Times New Roman"/>
      <family val="1"/>
      <charset val="204"/>
    </font>
    <font>
      <sz val="10"/>
      <name val="Arial Cyr"/>
      <charset val="204"/>
    </font>
    <font>
      <sz val="11"/>
      <color theme="1"/>
      <name val="Calibri"/>
      <family val="2"/>
      <charset val="204"/>
      <scheme val="minor"/>
    </font>
    <font>
      <b/>
      <sz val="10"/>
      <name val="Times New Roman"/>
      <family val="1"/>
      <charset val="204"/>
    </font>
    <font>
      <sz val="11"/>
      <color theme="1"/>
      <name val="Times New Roman"/>
      <family val="1"/>
      <charset val="204"/>
    </font>
    <font>
      <b/>
      <u/>
      <sz val="12"/>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9" fillId="0" borderId="0"/>
    <xf numFmtId="0" fontId="8" fillId="0" borderId="0"/>
    <xf numFmtId="0" fontId="1" fillId="0" borderId="0"/>
  </cellStyleXfs>
  <cellXfs count="161">
    <xf numFmtId="0" fontId="0" fillId="0" borderId="0" xfId="0"/>
    <xf numFmtId="0" fontId="2" fillId="0" borderId="0" xfId="0" applyFont="1" applyAlignment="1">
      <alignment vertical="center" wrapText="1"/>
    </xf>
    <xf numFmtId="0" fontId="6" fillId="0" borderId="0" xfId="0" applyFont="1" applyAlignment="1">
      <alignment horizontal="center" vertical="center" wrapText="1"/>
    </xf>
    <xf numFmtId="0" fontId="7" fillId="0" borderId="0" xfId="0" applyFont="1"/>
    <xf numFmtId="0" fontId="6" fillId="2" borderId="0" xfId="2" applyFont="1" applyFill="1" applyBorder="1" applyAlignment="1">
      <alignment horizontal="center" vertical="center" wrapText="1"/>
    </xf>
    <xf numFmtId="0" fontId="7" fillId="2" borderId="0" xfId="2" applyFont="1" applyFill="1"/>
    <xf numFmtId="0" fontId="6" fillId="2" borderId="0" xfId="2" applyFont="1" applyFill="1" applyAlignment="1">
      <alignment vertical="top" wrapText="1"/>
    </xf>
    <xf numFmtId="0" fontId="6" fillId="2" borderId="0" xfId="2" applyFont="1" applyFill="1" applyAlignment="1">
      <alignment vertical="center" wrapText="1"/>
    </xf>
    <xf numFmtId="0" fontId="3" fillId="2" borderId="0" xfId="2" applyFont="1" applyFill="1" applyAlignment="1">
      <alignment vertical="center" wrapText="1"/>
    </xf>
    <xf numFmtId="0" fontId="11" fillId="2" borderId="0" xfId="1" applyFont="1" applyFill="1"/>
    <xf numFmtId="0" fontId="7" fillId="2" borderId="0" xfId="2" applyFont="1" applyFill="1" applyAlignment="1">
      <alignment vertical="top" wrapText="1"/>
    </xf>
    <xf numFmtId="0" fontId="10" fillId="0" borderId="0" xfId="0" applyFont="1"/>
    <xf numFmtId="0" fontId="7" fillId="3" borderId="0" xfId="0" applyFont="1" applyFill="1"/>
    <xf numFmtId="164" fontId="7" fillId="3" borderId="0" xfId="0" applyNumberFormat="1" applyFont="1" applyFill="1" applyBorder="1" applyAlignment="1">
      <alignment vertical="center" wrapText="1"/>
    </xf>
    <xf numFmtId="0" fontId="7" fillId="3" borderId="0" xfId="0" applyFont="1" applyFill="1" applyBorder="1"/>
    <xf numFmtId="0" fontId="7" fillId="2" borderId="0" xfId="0" applyFont="1" applyFill="1"/>
    <xf numFmtId="0" fontId="7" fillId="2" borderId="0" xfId="0" applyFont="1" applyFill="1" applyAlignment="1">
      <alignment horizontal="left"/>
    </xf>
    <xf numFmtId="0" fontId="2" fillId="2" borderId="0" xfId="0" applyFont="1" applyFill="1"/>
    <xf numFmtId="0" fontId="7" fillId="2" borderId="0" xfId="0" applyFont="1" applyFill="1" applyAlignment="1">
      <alignment vertical="center"/>
    </xf>
    <xf numFmtId="0" fontId="10" fillId="2" borderId="0" xfId="0" applyFont="1" applyFill="1" applyAlignment="1">
      <alignment vertical="center"/>
    </xf>
    <xf numFmtId="164" fontId="10" fillId="2" borderId="2" xfId="0" applyNumberFormat="1" applyFont="1" applyFill="1" applyBorder="1" applyAlignment="1">
      <alignment vertical="center" wrapText="1"/>
    </xf>
    <xf numFmtId="164" fontId="10" fillId="2" borderId="3" xfId="0" applyNumberFormat="1" applyFont="1" applyFill="1" applyBorder="1" applyAlignment="1">
      <alignment vertical="center" wrapText="1"/>
    </xf>
    <xf numFmtId="164" fontId="10" fillId="2" borderId="1" xfId="0" applyNumberFormat="1" applyFont="1" applyFill="1" applyBorder="1" applyAlignment="1">
      <alignment vertical="center" wrapText="1"/>
    </xf>
    <xf numFmtId="0" fontId="10" fillId="2" borderId="0" xfId="0" applyFont="1" applyFill="1"/>
    <xf numFmtId="0" fontId="10" fillId="2" borderId="4" xfId="0" applyFont="1" applyFill="1" applyBorder="1" applyAlignment="1">
      <alignment vertical="center" wrapText="1"/>
    </xf>
    <xf numFmtId="0" fontId="10" fillId="2" borderId="0" xfId="0" applyFont="1" applyFill="1" applyBorder="1" applyAlignment="1">
      <alignment vertical="center" wrapText="1"/>
    </xf>
    <xf numFmtId="0" fontId="5" fillId="2" borderId="0" xfId="0" applyFont="1" applyFill="1" applyAlignment="1">
      <alignment horizontal="left" vertical="center" wrapText="1"/>
    </xf>
    <xf numFmtId="0" fontId="7" fillId="2" borderId="0" xfId="0" applyFont="1" applyFill="1" applyAlignment="1"/>
    <xf numFmtId="164" fontId="7" fillId="2" borderId="0" xfId="0" applyNumberFormat="1" applyFont="1" applyFill="1" applyBorder="1" applyAlignment="1">
      <alignment vertical="center" wrapText="1"/>
    </xf>
    <xf numFmtId="0" fontId="7" fillId="2" borderId="0" xfId="0" applyFont="1" applyFill="1" applyBorder="1"/>
    <xf numFmtId="3" fontId="10" fillId="2" borderId="0" xfId="0" applyNumberFormat="1" applyFont="1" applyFill="1" applyBorder="1" applyAlignment="1">
      <alignment vertical="center" wrapText="1"/>
    </xf>
    <xf numFmtId="0" fontId="10"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6" fillId="2" borderId="0" xfId="2" applyFont="1" applyFill="1" applyAlignment="1">
      <alignment vertical="top" wrapText="1"/>
    </xf>
    <xf numFmtId="0" fontId="6" fillId="2" borderId="0" xfId="0" applyFont="1" applyFill="1" applyAlignment="1">
      <alignment horizontal="center" vertical="center" wrapTex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6" fillId="2" borderId="0" xfId="2" applyFont="1" applyFill="1" applyAlignment="1">
      <alignment vertical="top" wrapText="1"/>
    </xf>
    <xf numFmtId="0" fontId="6" fillId="2" borderId="0" xfId="2" applyFont="1" applyFill="1" applyAlignment="1">
      <alignment vertical="top" wrapText="1"/>
    </xf>
    <xf numFmtId="0" fontId="6" fillId="2" borderId="0" xfId="2" applyFont="1" applyFill="1" applyAlignment="1">
      <alignment horizontal="center" vertical="center" wrapText="1"/>
    </xf>
    <xf numFmtId="0" fontId="7" fillId="2" borderId="0" xfId="0" applyFont="1" applyFill="1" applyAlignment="1">
      <alignment horizontal="left" vertical="top" wrapText="1"/>
    </xf>
    <xf numFmtId="0" fontId="2" fillId="2" borderId="0" xfId="0" applyFont="1" applyFill="1" applyAlignment="1">
      <alignment vertical="center" wrapText="1"/>
    </xf>
    <xf numFmtId="0" fontId="3" fillId="2" borderId="0" xfId="0" applyFont="1" applyFill="1" applyAlignment="1">
      <alignment horizontal="left" vertical="center" wrapText="1"/>
    </xf>
    <xf numFmtId="0" fontId="2" fillId="2" borderId="0" xfId="0" applyFont="1" applyFill="1" applyAlignment="1">
      <alignment horizontal="right" vertical="center" wrapText="1"/>
    </xf>
    <xf numFmtId="0" fontId="3" fillId="2" borderId="0" xfId="0" applyFont="1" applyFill="1" applyAlignment="1">
      <alignment horizontal="center" vertical="center" wrapText="1"/>
    </xf>
    <xf numFmtId="0" fontId="4" fillId="2" borderId="0" xfId="0" applyFont="1" applyFill="1" applyAlignment="1">
      <alignment horizontal="left" vertical="top" wrapText="1"/>
    </xf>
    <xf numFmtId="0" fontId="3" fillId="2" borderId="0" xfId="0" applyFont="1" applyFill="1" applyAlignment="1">
      <alignment horizontal="left" vertical="center" wrapText="1"/>
    </xf>
    <xf numFmtId="0" fontId="2" fillId="2" borderId="0" xfId="0" applyFont="1" applyFill="1" applyAlignment="1">
      <alignment horizontal="right" vertical="center" wrapText="1"/>
    </xf>
    <xf numFmtId="0" fontId="7"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0" xfId="2" applyFont="1" applyFill="1" applyAlignment="1">
      <alignment horizontal="left" vertical="top" wrapText="1"/>
    </xf>
    <xf numFmtId="0" fontId="7" fillId="2" borderId="0" xfId="2" applyFont="1" applyFill="1" applyAlignment="1">
      <alignment horizontal="left" vertical="top" wrapText="1"/>
    </xf>
    <xf numFmtId="0" fontId="6" fillId="2" borderId="0" xfId="2" applyFont="1" applyFill="1" applyAlignment="1">
      <alignment horizontal="left" vertical="top" wrapText="1"/>
    </xf>
    <xf numFmtId="0" fontId="7" fillId="2" borderId="0" xfId="2" applyFont="1" applyFill="1" applyAlignment="1">
      <alignment horizontal="center"/>
    </xf>
    <xf numFmtId="0" fontId="6" fillId="2" borderId="6" xfId="2" applyFont="1" applyFill="1" applyBorder="1" applyAlignment="1">
      <alignment horizontal="center" vertical="top" wrapText="1"/>
    </xf>
    <xf numFmtId="0" fontId="3" fillId="2" borderId="0" xfId="2" applyFont="1" applyFill="1" applyAlignment="1">
      <alignment horizontal="center" vertical="center" wrapText="1"/>
    </xf>
    <xf numFmtId="0" fontId="6" fillId="2" borderId="6" xfId="2" applyFont="1" applyFill="1" applyBorder="1" applyAlignment="1">
      <alignment horizontal="center" vertical="center" wrapText="1"/>
    </xf>
    <xf numFmtId="0" fontId="7" fillId="2" borderId="5" xfId="0" applyFont="1" applyFill="1" applyBorder="1" applyAlignment="1">
      <alignment horizont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3" fontId="7" fillId="2" borderId="5"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3" fontId="10" fillId="2" borderId="5" xfId="0" applyNumberFormat="1" applyFont="1" applyFill="1" applyBorder="1" applyAlignment="1">
      <alignment horizontal="right" vertical="center"/>
    </xf>
    <xf numFmtId="0" fontId="2"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5" xfId="0" applyFont="1" applyFill="1" applyBorder="1" applyAlignment="1">
      <alignment horizontal="left" vertical="center" wrapText="1"/>
    </xf>
    <xf numFmtId="164" fontId="7" fillId="2" borderId="5" xfId="0" applyNumberFormat="1" applyFont="1" applyFill="1" applyBorder="1" applyAlignment="1">
      <alignment horizontal="center" vertical="center" wrapText="1"/>
    </xf>
    <xf numFmtId="3" fontId="7" fillId="2" borderId="5" xfId="0" applyNumberFormat="1" applyFont="1" applyFill="1" applyBorder="1" applyAlignment="1">
      <alignment horizontal="right"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0" fillId="2" borderId="5" xfId="0" applyFont="1" applyFill="1" applyBorder="1" applyAlignment="1">
      <alignment horizontal="left" vertical="center" wrapText="1"/>
    </xf>
    <xf numFmtId="3" fontId="10" fillId="2" borderId="5" xfId="0" applyNumberFormat="1" applyFont="1" applyFill="1" applyBorder="1" applyAlignment="1">
      <alignment horizontal="right" vertical="center" wrapText="1"/>
    </xf>
    <xf numFmtId="0" fontId="7" fillId="2" borderId="5" xfId="0" applyNumberFormat="1" applyFont="1" applyFill="1" applyBorder="1" applyAlignment="1">
      <alignment horizontal="right"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left" vertical="top" wrapText="1"/>
    </xf>
    <xf numFmtId="0" fontId="7" fillId="2" borderId="0" xfId="0" applyFont="1" applyFill="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NumberFormat="1" applyFont="1" applyFill="1" applyBorder="1" applyAlignment="1">
      <alignment horizontal="right" vertical="center"/>
    </xf>
    <xf numFmtId="0" fontId="6" fillId="2" borderId="0" xfId="2" applyFont="1" applyFill="1" applyAlignment="1">
      <alignment vertical="top" wrapText="1"/>
    </xf>
    <xf numFmtId="49" fontId="3" fillId="2" borderId="7" xfId="2" applyNumberFormat="1" applyFont="1" applyFill="1" applyBorder="1" applyAlignment="1">
      <alignment horizontal="center" vertical="center" wrapText="1"/>
    </xf>
    <xf numFmtId="0" fontId="4" fillId="2" borderId="0" xfId="2" applyFont="1" applyFill="1" applyAlignment="1">
      <alignment horizontal="center" vertical="top" wrapText="1"/>
    </xf>
    <xf numFmtId="0" fontId="6" fillId="2" borderId="0" xfId="2" applyFont="1" applyFill="1" applyAlignment="1">
      <alignment horizontal="center"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5" xfId="0" applyNumberFormat="1" applyFont="1" applyFill="1" applyBorder="1" applyAlignment="1">
      <alignment horizontal="center" vertical="center"/>
    </xf>
    <xf numFmtId="165" fontId="7" fillId="2" borderId="5" xfId="0" applyNumberFormat="1"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7" fillId="2" borderId="5" xfId="0" applyFont="1" applyFill="1" applyBorder="1" applyAlignment="1">
      <alignment horizontal="left" vertical="center"/>
    </xf>
    <xf numFmtId="3" fontId="10" fillId="2" borderId="5"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6" fillId="0" borderId="0" xfId="0" applyFont="1" applyAlignment="1">
      <alignment horizontal="left" vertical="center" wrapText="1"/>
    </xf>
    <xf numFmtId="0" fontId="3" fillId="0" borderId="0" xfId="0" applyFont="1" applyFill="1" applyAlignment="1">
      <alignment horizontal="center" vertical="center" wrapText="1"/>
    </xf>
    <xf numFmtId="0" fontId="3" fillId="2" borderId="7" xfId="2" applyFont="1" applyFill="1" applyBorder="1" applyAlignment="1">
      <alignment horizontal="center" vertical="center" wrapText="1"/>
    </xf>
    <xf numFmtId="0" fontId="7" fillId="3" borderId="5" xfId="0" applyFont="1" applyFill="1" applyBorder="1" applyAlignment="1">
      <alignment horizontal="center"/>
    </xf>
    <xf numFmtId="3" fontId="7" fillId="2" borderId="5" xfId="0" applyNumberFormat="1" applyFont="1" applyFill="1" applyBorder="1" applyAlignment="1">
      <alignment horizontal="center" vertic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3" fontId="7" fillId="2"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center" wrapText="1"/>
    </xf>
    <xf numFmtId="164" fontId="7" fillId="3" borderId="5"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0" fontId="4" fillId="2" borderId="0" xfId="0" applyFont="1" applyFill="1" applyAlignment="1">
      <alignment horizontal="left" vertical="top" wrapText="1"/>
    </xf>
    <xf numFmtId="0" fontId="10" fillId="2" borderId="0" xfId="0" applyFont="1" applyFill="1" applyAlignment="1">
      <alignment horizontal="left" vertical="top" wrapText="1"/>
    </xf>
    <xf numFmtId="1" fontId="7" fillId="2" borderId="5"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3" xfId="0" applyFont="1" applyFill="1" applyBorder="1" applyAlignment="1">
      <alignment horizontal="left" vertical="top" wrapText="1"/>
    </xf>
    <xf numFmtId="0" fontId="11" fillId="2" borderId="0" xfId="3" applyFont="1" applyFill="1"/>
    <xf numFmtId="0" fontId="12" fillId="2" borderId="0" xfId="0" applyFont="1" applyFill="1" applyAlignment="1">
      <alignment horizontal="left" vertical="top" wrapText="1"/>
    </xf>
    <xf numFmtId="0" fontId="13" fillId="2" borderId="0" xfId="0" applyFont="1" applyFill="1" applyAlignment="1">
      <alignment horizontal="left" vertical="top" wrapText="1"/>
    </xf>
  </cellXfs>
  <cellStyles count="4">
    <cellStyle name="Звичайний" xfId="0" builtinId="0"/>
    <cellStyle name="Звичайний 2" xfId="2"/>
    <cellStyle name="Звичайний 3" xfId="1"/>
    <cellStyle name="Звичайний 3 2" xfId="3"/>
  </cellStyles>
  <dxfs count="1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view="pageBreakPreview" topLeftCell="A23" zoomScale="60" zoomScaleNormal="70" workbookViewId="0">
      <selection activeCell="CF14" sqref="CF14"/>
    </sheetView>
  </sheetViews>
  <sheetFormatPr defaultColWidth="8.88671875" defaultRowHeight="13.2" x14ac:dyDescent="0.25"/>
  <cols>
    <col min="1" max="62" width="2.88671875" style="15" customWidth="1"/>
    <col min="63" max="63" width="6.44140625" style="15" customWidth="1"/>
    <col min="64" max="64" width="9.33203125" style="15" customWidth="1"/>
    <col min="65" max="78" width="2.88671875" style="15" customWidth="1"/>
    <col min="79" max="79" width="8" style="15" hidden="1" customWidth="1"/>
    <col min="80" max="16384" width="8.88671875" style="15"/>
  </cols>
  <sheetData>
    <row r="1" spans="1:64" ht="60"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53" t="s">
        <v>149</v>
      </c>
      <c r="AY1" s="53"/>
      <c r="AZ1" s="53"/>
      <c r="BA1" s="53"/>
      <c r="BB1" s="53"/>
      <c r="BC1" s="53"/>
      <c r="BD1" s="53"/>
      <c r="BE1" s="53"/>
      <c r="BF1" s="53"/>
      <c r="BG1" s="53"/>
      <c r="BH1" s="53"/>
      <c r="BI1" s="53"/>
      <c r="BJ1" s="53"/>
      <c r="BK1" s="53"/>
      <c r="BL1" s="53"/>
    </row>
    <row r="2" spans="1:64" ht="15" customHeight="1"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row>
    <row r="3" spans="1:64" ht="14.25" customHeight="1" x14ac:dyDescent="0.25">
      <c r="A3" s="54" t="s">
        <v>80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6" spans="1:64" ht="14.1" customHeight="1" x14ac:dyDescent="0.25">
      <c r="A6" s="48"/>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7"/>
      <c r="AF6" s="47"/>
      <c r="AG6" s="47"/>
      <c r="AH6" s="47"/>
      <c r="AI6" s="47"/>
      <c r="AJ6" s="47"/>
    </row>
    <row r="7" spans="1:64" ht="15" customHeight="1" x14ac:dyDescent="0.25">
      <c r="A7" s="57" t="s">
        <v>107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62" t="s">
        <v>68</v>
      </c>
      <c r="AF7" s="62"/>
      <c r="AG7" s="62"/>
      <c r="AH7" s="62"/>
      <c r="AI7" s="62"/>
      <c r="AJ7" s="62"/>
      <c r="AK7" s="62"/>
      <c r="AL7" s="5"/>
      <c r="AM7" s="5"/>
      <c r="AN7" s="5"/>
      <c r="AO7" s="60">
        <v>30386669</v>
      </c>
      <c r="AP7" s="60"/>
      <c r="AQ7" s="60"/>
      <c r="AR7" s="60"/>
      <c r="AS7" s="60"/>
      <c r="AT7" s="60"/>
      <c r="AU7" s="60"/>
      <c r="AV7" s="5"/>
      <c r="AW7" s="5"/>
      <c r="AX7" s="5"/>
      <c r="AY7" s="5"/>
      <c r="AZ7" s="5"/>
      <c r="BA7" s="5"/>
      <c r="BB7" s="5"/>
      <c r="BC7" s="5"/>
      <c r="BD7" s="5"/>
      <c r="BE7" s="5"/>
      <c r="BF7" s="5"/>
      <c r="BG7" s="5"/>
      <c r="BH7" s="5"/>
    </row>
    <row r="8" spans="1:64" ht="40.200000000000003" customHeight="1" x14ac:dyDescent="0.25">
      <c r="A8" s="59" t="s">
        <v>108</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61" t="s">
        <v>109</v>
      </c>
      <c r="AF8" s="61"/>
      <c r="AG8" s="61"/>
      <c r="AH8" s="61"/>
      <c r="AI8" s="61"/>
      <c r="AJ8" s="61"/>
      <c r="AK8" s="61"/>
      <c r="AL8" s="41"/>
      <c r="AM8" s="41"/>
      <c r="AN8" s="41"/>
      <c r="AO8" s="61" t="s">
        <v>110</v>
      </c>
      <c r="AP8" s="61"/>
      <c r="AQ8" s="61"/>
      <c r="AR8" s="61"/>
      <c r="AS8" s="61"/>
      <c r="AT8" s="61"/>
      <c r="AU8" s="61"/>
      <c r="AV8" s="5"/>
      <c r="AW8" s="5"/>
      <c r="AX8" s="5"/>
      <c r="AY8" s="5"/>
      <c r="AZ8" s="5"/>
      <c r="BA8" s="5"/>
      <c r="BB8" s="5"/>
      <c r="BC8" s="5"/>
      <c r="BD8" s="5"/>
      <c r="BE8" s="5"/>
      <c r="BF8" s="5"/>
      <c r="BG8" s="5"/>
      <c r="BH8" s="5"/>
    </row>
    <row r="9" spans="1:64" ht="15" customHeight="1" x14ac:dyDescent="0.25">
      <c r="A9" s="57" t="s">
        <v>111</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62" t="s">
        <v>85</v>
      </c>
      <c r="AF9" s="62"/>
      <c r="AG9" s="62"/>
      <c r="AH9" s="62"/>
      <c r="AI9" s="62"/>
      <c r="AJ9" s="62"/>
      <c r="AK9" s="62"/>
      <c r="AL9" s="62"/>
      <c r="AM9" s="5"/>
      <c r="AN9" s="5"/>
      <c r="AO9" s="60">
        <v>30386669</v>
      </c>
      <c r="AP9" s="60"/>
      <c r="AQ9" s="60"/>
      <c r="AR9" s="60"/>
      <c r="AS9" s="60"/>
      <c r="AT9" s="60"/>
      <c r="AU9" s="60"/>
      <c r="AV9" s="5"/>
      <c r="AW9" s="5"/>
      <c r="AX9" s="5"/>
      <c r="AY9" s="5"/>
      <c r="AZ9" s="5"/>
      <c r="BA9" s="5"/>
      <c r="BB9" s="5"/>
      <c r="BC9" s="5"/>
      <c r="BD9" s="5"/>
      <c r="BE9" s="5"/>
      <c r="BF9" s="5"/>
      <c r="BG9" s="5"/>
      <c r="BH9" s="5"/>
    </row>
    <row r="10" spans="1:64" ht="62.4" customHeight="1" x14ac:dyDescent="0.25">
      <c r="A10" s="106" t="s">
        <v>40</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63" t="s">
        <v>112</v>
      </c>
      <c r="AF10" s="63"/>
      <c r="AG10" s="63"/>
      <c r="AH10" s="63"/>
      <c r="AI10" s="63"/>
      <c r="AJ10" s="63"/>
      <c r="AK10" s="63"/>
      <c r="AL10" s="7"/>
      <c r="AM10" s="7"/>
      <c r="AN10" s="7"/>
      <c r="AO10" s="61" t="s">
        <v>110</v>
      </c>
      <c r="AP10" s="61"/>
      <c r="AQ10" s="61"/>
      <c r="AR10" s="61"/>
      <c r="AS10" s="61"/>
      <c r="AT10" s="61"/>
      <c r="AU10" s="61"/>
      <c r="AV10" s="5"/>
      <c r="AW10" s="5"/>
      <c r="AX10" s="5"/>
      <c r="AY10" s="5"/>
      <c r="AZ10" s="5"/>
      <c r="BA10" s="5"/>
      <c r="BB10" s="5"/>
      <c r="BC10" s="5"/>
      <c r="BD10" s="5"/>
      <c r="BE10" s="5"/>
      <c r="BF10" s="5"/>
      <c r="BG10" s="5"/>
      <c r="BH10" s="5"/>
    </row>
    <row r="11" spans="1:64" ht="15.6" customHeight="1" x14ac:dyDescent="0.25">
      <c r="A11" s="48"/>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5"/>
      <c r="AF11" s="45"/>
      <c r="AG11" s="45"/>
      <c r="AH11" s="45"/>
      <c r="AI11" s="45"/>
      <c r="AJ11" s="45"/>
      <c r="AK11" s="45"/>
      <c r="AL11" s="45"/>
      <c r="AM11" s="45"/>
      <c r="AN11" s="45"/>
      <c r="AO11" s="45"/>
      <c r="AP11" s="45"/>
      <c r="AQ11" s="45"/>
      <c r="AR11" s="45"/>
    </row>
    <row r="12" spans="1:64" ht="21.75" customHeight="1" thickBot="1" x14ac:dyDescent="0.3">
      <c r="A12" s="107" t="s">
        <v>113</v>
      </c>
      <c r="B12" s="107"/>
      <c r="C12" s="107"/>
      <c r="D12" s="107"/>
      <c r="E12" s="107"/>
      <c r="F12" s="107"/>
      <c r="G12" s="107"/>
      <c r="H12" s="8"/>
      <c r="I12" s="107" t="s">
        <v>114</v>
      </c>
      <c r="J12" s="107"/>
      <c r="K12" s="107"/>
      <c r="L12" s="107"/>
      <c r="M12" s="107"/>
      <c r="N12" s="107"/>
      <c r="O12" s="107"/>
      <c r="P12" s="158"/>
      <c r="Q12" s="107" t="s">
        <v>115</v>
      </c>
      <c r="R12" s="107"/>
      <c r="S12" s="107"/>
      <c r="T12" s="107"/>
      <c r="U12" s="107"/>
      <c r="V12" s="107"/>
      <c r="W12" s="107"/>
      <c r="X12" s="158"/>
      <c r="Y12" s="108" t="s">
        <v>116</v>
      </c>
      <c r="Z12" s="108"/>
      <c r="AA12" s="108"/>
      <c r="AB12" s="108"/>
      <c r="AC12" s="108"/>
      <c r="AD12" s="108"/>
      <c r="AE12" s="108"/>
      <c r="AF12" s="108"/>
      <c r="AG12" s="108"/>
      <c r="AH12" s="108"/>
      <c r="AI12" s="108"/>
      <c r="AJ12" s="108"/>
      <c r="AK12" s="108"/>
      <c r="AL12" s="108"/>
      <c r="AM12" s="108"/>
      <c r="AN12" s="108"/>
      <c r="AO12" s="108"/>
      <c r="AP12" s="10"/>
      <c r="AQ12" s="55">
        <v>11201100000</v>
      </c>
      <c r="AR12" s="55"/>
      <c r="AS12" s="55"/>
      <c r="AT12" s="55"/>
      <c r="AU12" s="55"/>
      <c r="AV12" s="55"/>
      <c r="AW12" s="10"/>
      <c r="AX12" s="10"/>
      <c r="AY12" s="10"/>
      <c r="AZ12" s="10"/>
      <c r="BA12" s="10"/>
    </row>
    <row r="13" spans="1:64" ht="38.4" customHeight="1" x14ac:dyDescent="0.25">
      <c r="A13" s="63" t="s">
        <v>117</v>
      </c>
      <c r="B13" s="63"/>
      <c r="C13" s="63"/>
      <c r="D13" s="63"/>
      <c r="E13" s="63"/>
      <c r="F13" s="63"/>
      <c r="G13" s="63"/>
      <c r="H13" s="7"/>
      <c r="I13" s="63" t="s">
        <v>118</v>
      </c>
      <c r="J13" s="63"/>
      <c r="K13" s="63"/>
      <c r="L13" s="63"/>
      <c r="M13" s="63"/>
      <c r="N13" s="63"/>
      <c r="O13" s="63"/>
      <c r="P13" s="158"/>
      <c r="Q13" s="63" t="s">
        <v>119</v>
      </c>
      <c r="R13" s="63"/>
      <c r="S13" s="63"/>
      <c r="T13" s="63"/>
      <c r="U13" s="63"/>
      <c r="V13" s="63"/>
      <c r="W13" s="63"/>
      <c r="X13" s="158"/>
      <c r="Y13" s="109" t="s">
        <v>120</v>
      </c>
      <c r="Z13" s="109"/>
      <c r="AA13" s="109"/>
      <c r="AB13" s="109"/>
      <c r="AC13" s="109"/>
      <c r="AD13" s="109"/>
      <c r="AE13" s="109"/>
      <c r="AF13" s="109"/>
      <c r="AG13" s="109"/>
      <c r="AH13" s="109"/>
      <c r="AI13" s="109"/>
      <c r="AJ13" s="109"/>
      <c r="AK13" s="109"/>
      <c r="AL13" s="109"/>
      <c r="AM13" s="109"/>
      <c r="AN13" s="109"/>
      <c r="AO13" s="109"/>
      <c r="AP13" s="7"/>
      <c r="AQ13" s="56" t="s">
        <v>121</v>
      </c>
      <c r="AR13" s="56"/>
      <c r="AS13" s="56"/>
      <c r="AT13" s="56"/>
      <c r="AU13" s="56"/>
      <c r="AV13" s="56"/>
      <c r="AW13" s="7"/>
      <c r="AX13" s="7"/>
      <c r="AY13" s="7"/>
      <c r="AZ13" s="7"/>
      <c r="BA13" s="7"/>
    </row>
    <row r="14" spans="1:64" ht="18" customHeight="1" x14ac:dyDescent="0.25">
      <c r="A14" s="4"/>
      <c r="B14" s="4"/>
      <c r="C14" s="4"/>
      <c r="D14" s="4"/>
      <c r="E14" s="4"/>
      <c r="F14" s="4"/>
      <c r="G14" s="4"/>
      <c r="H14" s="7"/>
      <c r="I14" s="4"/>
      <c r="J14" s="4"/>
      <c r="K14" s="4"/>
      <c r="L14" s="4"/>
      <c r="M14" s="4"/>
      <c r="N14" s="4"/>
      <c r="O14" s="4"/>
      <c r="P14" s="158"/>
      <c r="Q14" s="4"/>
      <c r="R14" s="4"/>
      <c r="S14" s="4"/>
      <c r="T14" s="4"/>
      <c r="U14" s="4"/>
      <c r="V14" s="4"/>
      <c r="W14" s="4"/>
      <c r="X14" s="158"/>
      <c r="Y14" s="42"/>
      <c r="Z14" s="42"/>
      <c r="AA14" s="42"/>
      <c r="AB14" s="42"/>
      <c r="AC14" s="42"/>
      <c r="AD14" s="42"/>
      <c r="AE14" s="42"/>
      <c r="AF14" s="42"/>
      <c r="AG14" s="42"/>
      <c r="AH14" s="42"/>
      <c r="AI14" s="42"/>
      <c r="AJ14" s="42"/>
      <c r="AK14" s="42"/>
      <c r="AL14" s="42"/>
      <c r="AM14" s="42"/>
      <c r="AN14" s="42"/>
      <c r="AO14" s="42"/>
      <c r="AP14" s="7"/>
      <c r="AQ14" s="4"/>
      <c r="AR14" s="4"/>
      <c r="AS14" s="4"/>
      <c r="AT14" s="4"/>
      <c r="AU14" s="4"/>
      <c r="AV14" s="4"/>
      <c r="AW14" s="7"/>
      <c r="AX14" s="7"/>
      <c r="AY14" s="7"/>
      <c r="AZ14" s="7"/>
      <c r="BA14" s="7"/>
    </row>
    <row r="15" spans="1:64" ht="14.25" customHeight="1" x14ac:dyDescent="0.25">
      <c r="A15" s="49" t="s">
        <v>144</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ht="14.25" customHeight="1" x14ac:dyDescent="0.25">
      <c r="A16" s="49" t="s">
        <v>145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79" ht="15" customHeight="1" x14ac:dyDescent="0.25">
      <c r="A17" s="50" t="s">
        <v>69</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9" spans="1:79" ht="19.95" customHeight="1" x14ac:dyDescent="0.25">
      <c r="A19" s="51" t="s">
        <v>3</v>
      </c>
      <c r="B19" s="51"/>
      <c r="C19" s="51"/>
      <c r="D19" s="51"/>
      <c r="E19" s="51"/>
      <c r="F19" s="51"/>
      <c r="G19" s="52" t="s">
        <v>7</v>
      </c>
      <c r="H19" s="52"/>
      <c r="I19" s="52"/>
      <c r="J19" s="52"/>
      <c r="K19" s="52"/>
      <c r="L19" s="52"/>
      <c r="M19" s="52"/>
      <c r="N19" s="52"/>
      <c r="O19" s="52"/>
      <c r="P19" s="52"/>
      <c r="Q19" s="52"/>
      <c r="R19" s="52"/>
      <c r="S19" s="52"/>
      <c r="T19" s="52" t="s">
        <v>70</v>
      </c>
      <c r="U19" s="52"/>
      <c r="V19" s="52"/>
      <c r="W19" s="52"/>
      <c r="X19" s="52"/>
      <c r="Y19" s="52"/>
      <c r="Z19" s="52"/>
      <c r="AA19" s="52" t="s">
        <v>71</v>
      </c>
      <c r="AB19" s="52"/>
      <c r="AC19" s="52"/>
      <c r="AD19" s="52"/>
      <c r="AE19" s="52"/>
      <c r="AF19" s="52"/>
      <c r="AG19" s="52"/>
      <c r="AH19" s="52" t="s">
        <v>72</v>
      </c>
      <c r="AI19" s="52"/>
      <c r="AJ19" s="52"/>
      <c r="AK19" s="52"/>
      <c r="AL19" s="52"/>
      <c r="AM19" s="52"/>
      <c r="AN19" s="52"/>
      <c r="AO19" s="52"/>
      <c r="AP19" s="52"/>
      <c r="AQ19" s="52"/>
      <c r="AR19" s="52"/>
      <c r="AS19" s="52"/>
      <c r="AT19" s="52"/>
      <c r="AU19" s="52"/>
      <c r="AV19" s="52" t="s">
        <v>73</v>
      </c>
      <c r="AW19" s="52"/>
      <c r="AX19" s="52"/>
      <c r="AY19" s="52"/>
      <c r="AZ19" s="52"/>
      <c r="BA19" s="52"/>
      <c r="BB19" s="52"/>
      <c r="BC19" s="52"/>
      <c r="BD19" s="52"/>
      <c r="BE19" s="52"/>
      <c r="BF19" s="52"/>
      <c r="BG19" s="52"/>
      <c r="BH19" s="52"/>
      <c r="BI19" s="52"/>
      <c r="BJ19" s="52"/>
      <c r="BK19" s="52"/>
      <c r="BL19" s="52"/>
    </row>
    <row r="20" spans="1:79" ht="30" customHeight="1" x14ac:dyDescent="0.25">
      <c r="A20" s="51"/>
      <c r="B20" s="51"/>
      <c r="C20" s="51"/>
      <c r="D20" s="51"/>
      <c r="E20" s="51"/>
      <c r="F20" s="5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t="s">
        <v>8</v>
      </c>
      <c r="AI20" s="52"/>
      <c r="AJ20" s="52"/>
      <c r="AK20" s="52"/>
      <c r="AL20" s="52"/>
      <c r="AM20" s="52"/>
      <c r="AN20" s="52"/>
      <c r="AO20" s="52" t="s">
        <v>26</v>
      </c>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79" ht="15" customHeight="1" x14ac:dyDescent="0.25">
      <c r="A21" s="52">
        <v>1</v>
      </c>
      <c r="B21" s="52"/>
      <c r="C21" s="52"/>
      <c r="D21" s="52"/>
      <c r="E21" s="52"/>
      <c r="F21" s="52"/>
      <c r="G21" s="52">
        <v>2</v>
      </c>
      <c r="H21" s="52"/>
      <c r="I21" s="52"/>
      <c r="J21" s="52"/>
      <c r="K21" s="52"/>
      <c r="L21" s="52"/>
      <c r="M21" s="52"/>
      <c r="N21" s="52"/>
      <c r="O21" s="52"/>
      <c r="P21" s="52"/>
      <c r="Q21" s="52"/>
      <c r="R21" s="52"/>
      <c r="S21" s="52"/>
      <c r="T21" s="52">
        <v>3</v>
      </c>
      <c r="U21" s="52"/>
      <c r="V21" s="52"/>
      <c r="W21" s="52"/>
      <c r="X21" s="52"/>
      <c r="Y21" s="52"/>
      <c r="Z21" s="52"/>
      <c r="AA21" s="52">
        <v>4</v>
      </c>
      <c r="AB21" s="52"/>
      <c r="AC21" s="52"/>
      <c r="AD21" s="52"/>
      <c r="AE21" s="52"/>
      <c r="AF21" s="52"/>
      <c r="AG21" s="52"/>
      <c r="AH21" s="52">
        <v>5</v>
      </c>
      <c r="AI21" s="52"/>
      <c r="AJ21" s="52"/>
      <c r="AK21" s="52"/>
      <c r="AL21" s="52"/>
      <c r="AM21" s="52"/>
      <c r="AN21" s="52"/>
      <c r="AO21" s="52">
        <v>6</v>
      </c>
      <c r="AP21" s="52"/>
      <c r="AQ21" s="52"/>
      <c r="AR21" s="52"/>
      <c r="AS21" s="52"/>
      <c r="AT21" s="52"/>
      <c r="AU21" s="52"/>
      <c r="AV21" s="52">
        <v>7</v>
      </c>
      <c r="AW21" s="52"/>
      <c r="AX21" s="52"/>
      <c r="AY21" s="52"/>
      <c r="AZ21" s="52"/>
      <c r="BA21" s="52"/>
      <c r="BB21" s="52"/>
      <c r="BC21" s="52"/>
      <c r="BD21" s="52"/>
      <c r="BE21" s="52"/>
      <c r="BF21" s="52"/>
      <c r="BG21" s="52"/>
      <c r="BH21" s="52"/>
      <c r="BI21" s="52"/>
      <c r="BJ21" s="52"/>
      <c r="BK21" s="52"/>
      <c r="BL21" s="52"/>
    </row>
    <row r="22" spans="1:79" hidden="1" x14ac:dyDescent="0.25">
      <c r="A22" s="64" t="s">
        <v>27</v>
      </c>
      <c r="B22" s="64"/>
      <c r="C22" s="64"/>
      <c r="D22" s="64"/>
      <c r="E22" s="64"/>
      <c r="F22" s="64"/>
      <c r="G22" s="64" t="s">
        <v>18</v>
      </c>
      <c r="H22" s="64"/>
      <c r="I22" s="64"/>
      <c r="J22" s="64"/>
      <c r="K22" s="64"/>
      <c r="L22" s="64"/>
      <c r="M22" s="64"/>
      <c r="N22" s="64"/>
      <c r="O22" s="64"/>
      <c r="P22" s="64"/>
      <c r="Q22" s="64"/>
      <c r="R22" s="64"/>
      <c r="S22" s="64"/>
      <c r="T22" s="64" t="s">
        <v>21</v>
      </c>
      <c r="U22" s="64"/>
      <c r="V22" s="64"/>
      <c r="W22" s="64"/>
      <c r="X22" s="64"/>
      <c r="Y22" s="64"/>
      <c r="Z22" s="64"/>
      <c r="AA22" s="64" t="s">
        <v>22</v>
      </c>
      <c r="AB22" s="64"/>
      <c r="AC22" s="64"/>
      <c r="AD22" s="64"/>
      <c r="AE22" s="64"/>
      <c r="AF22" s="64"/>
      <c r="AG22" s="64"/>
      <c r="AH22" s="64" t="s">
        <v>23</v>
      </c>
      <c r="AI22" s="64"/>
      <c r="AJ22" s="64"/>
      <c r="AK22" s="64"/>
      <c r="AL22" s="64"/>
      <c r="AM22" s="64"/>
      <c r="AN22" s="64"/>
      <c r="AO22" s="64" t="s">
        <v>24</v>
      </c>
      <c r="AP22" s="64"/>
      <c r="AQ22" s="64"/>
      <c r="AR22" s="64"/>
      <c r="AS22" s="64"/>
      <c r="AT22" s="64"/>
      <c r="AU22" s="64"/>
      <c r="AV22" s="64" t="s">
        <v>25</v>
      </c>
      <c r="AW22" s="64"/>
      <c r="AX22" s="64"/>
      <c r="AY22" s="64"/>
      <c r="AZ22" s="64"/>
      <c r="BA22" s="64"/>
      <c r="BB22" s="64"/>
      <c r="BC22" s="64"/>
      <c r="BD22" s="64"/>
      <c r="BE22" s="64"/>
      <c r="BF22" s="64"/>
      <c r="BG22" s="64"/>
      <c r="BH22" s="64"/>
      <c r="BI22" s="64"/>
      <c r="BJ22" s="64"/>
      <c r="BK22" s="64"/>
      <c r="BL22" s="64"/>
      <c r="CA22" s="15" t="s">
        <v>10</v>
      </c>
    </row>
    <row r="23" spans="1:79" s="18" customFormat="1" ht="118.95" customHeight="1" x14ac:dyDescent="0.25">
      <c r="A23" s="65">
        <v>2111</v>
      </c>
      <c r="B23" s="65"/>
      <c r="C23" s="65"/>
      <c r="D23" s="65"/>
      <c r="E23" s="65"/>
      <c r="F23" s="65"/>
      <c r="G23" s="66" t="s">
        <v>41</v>
      </c>
      <c r="H23" s="67"/>
      <c r="I23" s="67"/>
      <c r="J23" s="67"/>
      <c r="K23" s="67"/>
      <c r="L23" s="67"/>
      <c r="M23" s="67"/>
      <c r="N23" s="67"/>
      <c r="O23" s="67"/>
      <c r="P23" s="67"/>
      <c r="Q23" s="67"/>
      <c r="R23" s="67"/>
      <c r="S23" s="68"/>
      <c r="T23" s="69">
        <v>1669800</v>
      </c>
      <c r="U23" s="69"/>
      <c r="V23" s="69"/>
      <c r="W23" s="69"/>
      <c r="X23" s="69"/>
      <c r="Y23" s="69"/>
      <c r="Z23" s="69"/>
      <c r="AA23" s="69">
        <v>1857200</v>
      </c>
      <c r="AB23" s="69"/>
      <c r="AC23" s="69"/>
      <c r="AD23" s="69"/>
      <c r="AE23" s="69"/>
      <c r="AF23" s="69"/>
      <c r="AG23" s="69"/>
      <c r="AH23" s="69">
        <v>2016685</v>
      </c>
      <c r="AI23" s="69"/>
      <c r="AJ23" s="69"/>
      <c r="AK23" s="69"/>
      <c r="AL23" s="69"/>
      <c r="AM23" s="69"/>
      <c r="AN23" s="69"/>
      <c r="AO23" s="69">
        <v>155130</v>
      </c>
      <c r="AP23" s="69"/>
      <c r="AQ23" s="69"/>
      <c r="AR23" s="69"/>
      <c r="AS23" s="69"/>
      <c r="AT23" s="69"/>
      <c r="AU23" s="69"/>
      <c r="AV23" s="66" t="s">
        <v>42</v>
      </c>
      <c r="AW23" s="67"/>
      <c r="AX23" s="67"/>
      <c r="AY23" s="67"/>
      <c r="AZ23" s="67"/>
      <c r="BA23" s="67"/>
      <c r="BB23" s="67"/>
      <c r="BC23" s="67"/>
      <c r="BD23" s="67"/>
      <c r="BE23" s="67"/>
      <c r="BF23" s="67"/>
      <c r="BG23" s="67"/>
      <c r="BH23" s="67"/>
      <c r="BI23" s="67"/>
      <c r="BJ23" s="67"/>
      <c r="BK23" s="67"/>
      <c r="BL23" s="68"/>
      <c r="CA23" s="18" t="s">
        <v>11</v>
      </c>
    </row>
    <row r="24" spans="1:79" s="18" customFormat="1" ht="96" customHeight="1" x14ac:dyDescent="0.25">
      <c r="A24" s="65">
        <v>2120</v>
      </c>
      <c r="B24" s="65"/>
      <c r="C24" s="65"/>
      <c r="D24" s="65"/>
      <c r="E24" s="65"/>
      <c r="F24" s="65"/>
      <c r="G24" s="66" t="s">
        <v>43</v>
      </c>
      <c r="H24" s="67"/>
      <c r="I24" s="67"/>
      <c r="J24" s="67"/>
      <c r="K24" s="67"/>
      <c r="L24" s="67"/>
      <c r="M24" s="67"/>
      <c r="N24" s="67"/>
      <c r="O24" s="67"/>
      <c r="P24" s="67"/>
      <c r="Q24" s="67"/>
      <c r="R24" s="67"/>
      <c r="S24" s="68"/>
      <c r="T24" s="69">
        <v>288980</v>
      </c>
      <c r="U24" s="69"/>
      <c r="V24" s="69"/>
      <c r="W24" s="69"/>
      <c r="X24" s="69"/>
      <c r="Y24" s="69"/>
      <c r="Z24" s="69"/>
      <c r="AA24" s="69">
        <v>335300</v>
      </c>
      <c r="AB24" s="69"/>
      <c r="AC24" s="69"/>
      <c r="AD24" s="69"/>
      <c r="AE24" s="69"/>
      <c r="AF24" s="69"/>
      <c r="AG24" s="69"/>
      <c r="AH24" s="69">
        <v>443670</v>
      </c>
      <c r="AI24" s="69"/>
      <c r="AJ24" s="69"/>
      <c r="AK24" s="69"/>
      <c r="AL24" s="69"/>
      <c r="AM24" s="69"/>
      <c r="AN24" s="69"/>
      <c r="AO24" s="69">
        <v>34130</v>
      </c>
      <c r="AP24" s="69"/>
      <c r="AQ24" s="69"/>
      <c r="AR24" s="69"/>
      <c r="AS24" s="69"/>
      <c r="AT24" s="69"/>
      <c r="AU24" s="69"/>
      <c r="AV24" s="66" t="s">
        <v>44</v>
      </c>
      <c r="AW24" s="67"/>
      <c r="AX24" s="67"/>
      <c r="AY24" s="67"/>
      <c r="AZ24" s="67"/>
      <c r="BA24" s="67"/>
      <c r="BB24" s="67"/>
      <c r="BC24" s="67"/>
      <c r="BD24" s="67"/>
      <c r="BE24" s="67"/>
      <c r="BF24" s="67"/>
      <c r="BG24" s="67"/>
      <c r="BH24" s="67"/>
      <c r="BI24" s="67"/>
      <c r="BJ24" s="67"/>
      <c r="BK24" s="67"/>
      <c r="BL24" s="68"/>
    </row>
    <row r="25" spans="1:79" s="18" customFormat="1" ht="93.75" customHeight="1" x14ac:dyDescent="0.25">
      <c r="A25" s="65">
        <v>2210</v>
      </c>
      <c r="B25" s="65"/>
      <c r="C25" s="65"/>
      <c r="D25" s="65"/>
      <c r="E25" s="65"/>
      <c r="F25" s="65"/>
      <c r="G25" s="66" t="s">
        <v>45</v>
      </c>
      <c r="H25" s="67"/>
      <c r="I25" s="67"/>
      <c r="J25" s="67"/>
      <c r="K25" s="67"/>
      <c r="L25" s="67"/>
      <c r="M25" s="67"/>
      <c r="N25" s="67"/>
      <c r="O25" s="67"/>
      <c r="P25" s="67"/>
      <c r="Q25" s="67"/>
      <c r="R25" s="67"/>
      <c r="S25" s="68"/>
      <c r="T25" s="69">
        <v>22120</v>
      </c>
      <c r="U25" s="69"/>
      <c r="V25" s="69"/>
      <c r="W25" s="69"/>
      <c r="X25" s="69"/>
      <c r="Y25" s="69"/>
      <c r="Z25" s="69"/>
      <c r="AA25" s="69">
        <v>7000</v>
      </c>
      <c r="AB25" s="69"/>
      <c r="AC25" s="69"/>
      <c r="AD25" s="69"/>
      <c r="AE25" s="69"/>
      <c r="AF25" s="69"/>
      <c r="AG25" s="69"/>
      <c r="AH25" s="69">
        <v>5500</v>
      </c>
      <c r="AI25" s="69"/>
      <c r="AJ25" s="69"/>
      <c r="AK25" s="69"/>
      <c r="AL25" s="69"/>
      <c r="AM25" s="69"/>
      <c r="AN25" s="69"/>
      <c r="AO25" s="69">
        <v>20800</v>
      </c>
      <c r="AP25" s="69"/>
      <c r="AQ25" s="69"/>
      <c r="AR25" s="69"/>
      <c r="AS25" s="69"/>
      <c r="AT25" s="69"/>
      <c r="AU25" s="69"/>
      <c r="AV25" s="66" t="s">
        <v>46</v>
      </c>
      <c r="AW25" s="67"/>
      <c r="AX25" s="67"/>
      <c r="AY25" s="67"/>
      <c r="AZ25" s="67"/>
      <c r="BA25" s="67"/>
      <c r="BB25" s="67"/>
      <c r="BC25" s="67"/>
      <c r="BD25" s="67"/>
      <c r="BE25" s="67"/>
      <c r="BF25" s="67"/>
      <c r="BG25" s="67"/>
      <c r="BH25" s="67"/>
      <c r="BI25" s="67"/>
      <c r="BJ25" s="67"/>
      <c r="BK25" s="67"/>
      <c r="BL25" s="68"/>
    </row>
    <row r="26" spans="1:79" s="18" customFormat="1" ht="143.25" customHeight="1" x14ac:dyDescent="0.25">
      <c r="A26" s="65">
        <v>2240</v>
      </c>
      <c r="B26" s="65"/>
      <c r="C26" s="65"/>
      <c r="D26" s="65"/>
      <c r="E26" s="65"/>
      <c r="F26" s="65"/>
      <c r="G26" s="66" t="s">
        <v>47</v>
      </c>
      <c r="H26" s="67"/>
      <c r="I26" s="67"/>
      <c r="J26" s="67"/>
      <c r="K26" s="67"/>
      <c r="L26" s="67"/>
      <c r="M26" s="67"/>
      <c r="N26" s="67"/>
      <c r="O26" s="67"/>
      <c r="P26" s="67"/>
      <c r="Q26" s="67"/>
      <c r="R26" s="67"/>
      <c r="S26" s="68"/>
      <c r="T26" s="69">
        <v>236000</v>
      </c>
      <c r="U26" s="69"/>
      <c r="V26" s="69"/>
      <c r="W26" s="69"/>
      <c r="X26" s="69"/>
      <c r="Y26" s="69"/>
      <c r="Z26" s="69"/>
      <c r="AA26" s="69">
        <v>287100</v>
      </c>
      <c r="AB26" s="69"/>
      <c r="AC26" s="69"/>
      <c r="AD26" s="69"/>
      <c r="AE26" s="69"/>
      <c r="AF26" s="69"/>
      <c r="AG26" s="69"/>
      <c r="AH26" s="69">
        <v>173545</v>
      </c>
      <c r="AI26" s="69"/>
      <c r="AJ26" s="69"/>
      <c r="AK26" s="69"/>
      <c r="AL26" s="69"/>
      <c r="AM26" s="69"/>
      <c r="AN26" s="69"/>
      <c r="AO26" s="69">
        <v>179855</v>
      </c>
      <c r="AP26" s="69"/>
      <c r="AQ26" s="69"/>
      <c r="AR26" s="69"/>
      <c r="AS26" s="69"/>
      <c r="AT26" s="69"/>
      <c r="AU26" s="69"/>
      <c r="AV26" s="66" t="s">
        <v>48</v>
      </c>
      <c r="AW26" s="67"/>
      <c r="AX26" s="67"/>
      <c r="AY26" s="67"/>
      <c r="AZ26" s="67"/>
      <c r="BA26" s="67"/>
      <c r="BB26" s="67"/>
      <c r="BC26" s="67"/>
      <c r="BD26" s="67"/>
      <c r="BE26" s="67"/>
      <c r="BF26" s="67"/>
      <c r="BG26" s="67"/>
      <c r="BH26" s="67"/>
      <c r="BI26" s="67"/>
      <c r="BJ26" s="67"/>
      <c r="BK26" s="67"/>
      <c r="BL26" s="68"/>
    </row>
    <row r="27" spans="1:79" s="18" customFormat="1" ht="81" customHeight="1" x14ac:dyDescent="0.25">
      <c r="A27" s="65">
        <v>2250</v>
      </c>
      <c r="B27" s="65"/>
      <c r="C27" s="65"/>
      <c r="D27" s="65"/>
      <c r="E27" s="65"/>
      <c r="F27" s="65"/>
      <c r="G27" s="66" t="s">
        <v>49</v>
      </c>
      <c r="H27" s="67"/>
      <c r="I27" s="67"/>
      <c r="J27" s="67"/>
      <c r="K27" s="67"/>
      <c r="L27" s="67"/>
      <c r="M27" s="67"/>
      <c r="N27" s="67"/>
      <c r="O27" s="67"/>
      <c r="P27" s="67"/>
      <c r="Q27" s="67"/>
      <c r="R27" s="67"/>
      <c r="S27" s="68"/>
      <c r="T27" s="69">
        <v>0</v>
      </c>
      <c r="U27" s="69"/>
      <c r="V27" s="69"/>
      <c r="W27" s="69"/>
      <c r="X27" s="69"/>
      <c r="Y27" s="69"/>
      <c r="Z27" s="69"/>
      <c r="AA27" s="69">
        <v>0</v>
      </c>
      <c r="AB27" s="69"/>
      <c r="AC27" s="69"/>
      <c r="AD27" s="69"/>
      <c r="AE27" s="69"/>
      <c r="AF27" s="69"/>
      <c r="AG27" s="69"/>
      <c r="AH27" s="69">
        <v>0</v>
      </c>
      <c r="AI27" s="69"/>
      <c r="AJ27" s="69"/>
      <c r="AK27" s="69"/>
      <c r="AL27" s="69"/>
      <c r="AM27" s="69"/>
      <c r="AN27" s="69"/>
      <c r="AO27" s="69">
        <v>9100</v>
      </c>
      <c r="AP27" s="69"/>
      <c r="AQ27" s="69"/>
      <c r="AR27" s="69"/>
      <c r="AS27" s="69"/>
      <c r="AT27" s="69"/>
      <c r="AU27" s="69"/>
      <c r="AV27" s="66" t="s">
        <v>50</v>
      </c>
      <c r="AW27" s="67"/>
      <c r="AX27" s="67"/>
      <c r="AY27" s="67"/>
      <c r="AZ27" s="67"/>
      <c r="BA27" s="67"/>
      <c r="BB27" s="67"/>
      <c r="BC27" s="67"/>
      <c r="BD27" s="67"/>
      <c r="BE27" s="67"/>
      <c r="BF27" s="67"/>
      <c r="BG27" s="67"/>
      <c r="BH27" s="67"/>
      <c r="BI27" s="67"/>
      <c r="BJ27" s="67"/>
      <c r="BK27" s="67"/>
      <c r="BL27" s="68"/>
    </row>
    <row r="28" spans="1:79" s="18" customFormat="1" ht="128.25" customHeight="1" x14ac:dyDescent="0.25">
      <c r="A28" s="65">
        <v>2271</v>
      </c>
      <c r="B28" s="65"/>
      <c r="C28" s="65"/>
      <c r="D28" s="65"/>
      <c r="E28" s="65"/>
      <c r="F28" s="65"/>
      <c r="G28" s="66" t="s">
        <v>51</v>
      </c>
      <c r="H28" s="67"/>
      <c r="I28" s="67"/>
      <c r="J28" s="67"/>
      <c r="K28" s="67"/>
      <c r="L28" s="67"/>
      <c r="M28" s="67"/>
      <c r="N28" s="67"/>
      <c r="O28" s="67"/>
      <c r="P28" s="67"/>
      <c r="Q28" s="67"/>
      <c r="R28" s="67"/>
      <c r="S28" s="68"/>
      <c r="T28" s="69">
        <v>34420</v>
      </c>
      <c r="U28" s="69"/>
      <c r="V28" s="69"/>
      <c r="W28" s="69"/>
      <c r="X28" s="69"/>
      <c r="Y28" s="69"/>
      <c r="Z28" s="69"/>
      <c r="AA28" s="69">
        <v>41800</v>
      </c>
      <c r="AB28" s="69"/>
      <c r="AC28" s="69"/>
      <c r="AD28" s="69"/>
      <c r="AE28" s="69"/>
      <c r="AF28" s="69"/>
      <c r="AG28" s="69"/>
      <c r="AH28" s="69">
        <v>17700</v>
      </c>
      <c r="AI28" s="69"/>
      <c r="AJ28" s="69"/>
      <c r="AK28" s="69"/>
      <c r="AL28" s="69"/>
      <c r="AM28" s="69"/>
      <c r="AN28" s="69"/>
      <c r="AO28" s="69">
        <v>18300</v>
      </c>
      <c r="AP28" s="69"/>
      <c r="AQ28" s="69"/>
      <c r="AR28" s="69"/>
      <c r="AS28" s="69"/>
      <c r="AT28" s="69"/>
      <c r="AU28" s="69"/>
      <c r="AV28" s="66" t="s">
        <v>52</v>
      </c>
      <c r="AW28" s="67"/>
      <c r="AX28" s="67"/>
      <c r="AY28" s="67"/>
      <c r="AZ28" s="67"/>
      <c r="BA28" s="67"/>
      <c r="BB28" s="67"/>
      <c r="BC28" s="67"/>
      <c r="BD28" s="67"/>
      <c r="BE28" s="67"/>
      <c r="BF28" s="67"/>
      <c r="BG28" s="67"/>
      <c r="BH28" s="67"/>
      <c r="BI28" s="67"/>
      <c r="BJ28" s="67"/>
      <c r="BK28" s="67"/>
      <c r="BL28" s="68"/>
    </row>
    <row r="29" spans="1:79" s="18" customFormat="1" ht="135.75" customHeight="1" x14ac:dyDescent="0.25">
      <c r="A29" s="65">
        <v>2272</v>
      </c>
      <c r="B29" s="65"/>
      <c r="C29" s="65"/>
      <c r="D29" s="65"/>
      <c r="E29" s="65"/>
      <c r="F29" s="65"/>
      <c r="G29" s="66" t="s">
        <v>53</v>
      </c>
      <c r="H29" s="67"/>
      <c r="I29" s="67"/>
      <c r="J29" s="67"/>
      <c r="K29" s="67"/>
      <c r="L29" s="67"/>
      <c r="M29" s="67"/>
      <c r="N29" s="67"/>
      <c r="O29" s="67"/>
      <c r="P29" s="67"/>
      <c r="Q29" s="67"/>
      <c r="R29" s="67"/>
      <c r="S29" s="68"/>
      <c r="T29" s="69">
        <v>2830</v>
      </c>
      <c r="U29" s="69"/>
      <c r="V29" s="69"/>
      <c r="W29" s="69"/>
      <c r="X29" s="69"/>
      <c r="Y29" s="69"/>
      <c r="Z29" s="69"/>
      <c r="AA29" s="69">
        <v>3200</v>
      </c>
      <c r="AB29" s="69"/>
      <c r="AC29" s="69"/>
      <c r="AD29" s="69"/>
      <c r="AE29" s="69"/>
      <c r="AF29" s="69"/>
      <c r="AG29" s="69"/>
      <c r="AH29" s="69">
        <v>2200</v>
      </c>
      <c r="AI29" s="69"/>
      <c r="AJ29" s="69"/>
      <c r="AK29" s="69"/>
      <c r="AL29" s="69"/>
      <c r="AM29" s="69"/>
      <c r="AN29" s="69"/>
      <c r="AO29" s="69">
        <v>2300</v>
      </c>
      <c r="AP29" s="69"/>
      <c r="AQ29" s="69"/>
      <c r="AR29" s="69"/>
      <c r="AS29" s="69"/>
      <c r="AT29" s="69"/>
      <c r="AU29" s="69"/>
      <c r="AV29" s="66" t="s">
        <v>54</v>
      </c>
      <c r="AW29" s="67"/>
      <c r="AX29" s="67"/>
      <c r="AY29" s="67"/>
      <c r="AZ29" s="67"/>
      <c r="BA29" s="67"/>
      <c r="BB29" s="67"/>
      <c r="BC29" s="67"/>
      <c r="BD29" s="67"/>
      <c r="BE29" s="67"/>
      <c r="BF29" s="67"/>
      <c r="BG29" s="67"/>
      <c r="BH29" s="67"/>
      <c r="BI29" s="67"/>
      <c r="BJ29" s="67"/>
      <c r="BK29" s="67"/>
      <c r="BL29" s="68"/>
    </row>
    <row r="30" spans="1:79" s="18" customFormat="1" ht="145.19999999999999" customHeight="1" x14ac:dyDescent="0.25">
      <c r="A30" s="65">
        <v>2273</v>
      </c>
      <c r="B30" s="65"/>
      <c r="C30" s="65"/>
      <c r="D30" s="65"/>
      <c r="E30" s="65"/>
      <c r="F30" s="65"/>
      <c r="G30" s="66" t="s">
        <v>55</v>
      </c>
      <c r="H30" s="67"/>
      <c r="I30" s="67"/>
      <c r="J30" s="67"/>
      <c r="K30" s="67"/>
      <c r="L30" s="67"/>
      <c r="M30" s="67"/>
      <c r="N30" s="67"/>
      <c r="O30" s="67"/>
      <c r="P30" s="67"/>
      <c r="Q30" s="67"/>
      <c r="R30" s="67"/>
      <c r="S30" s="68"/>
      <c r="T30" s="69">
        <v>27250</v>
      </c>
      <c r="U30" s="69"/>
      <c r="V30" s="69"/>
      <c r="W30" s="69"/>
      <c r="X30" s="69"/>
      <c r="Y30" s="69"/>
      <c r="Z30" s="69"/>
      <c r="AA30" s="69">
        <v>30000</v>
      </c>
      <c r="AB30" s="69"/>
      <c r="AC30" s="69"/>
      <c r="AD30" s="69"/>
      <c r="AE30" s="69"/>
      <c r="AF30" s="69"/>
      <c r="AG30" s="69"/>
      <c r="AH30" s="69">
        <v>15200</v>
      </c>
      <c r="AI30" s="69"/>
      <c r="AJ30" s="69"/>
      <c r="AK30" s="69"/>
      <c r="AL30" s="69"/>
      <c r="AM30" s="69"/>
      <c r="AN30" s="69"/>
      <c r="AO30" s="69">
        <v>15800</v>
      </c>
      <c r="AP30" s="69"/>
      <c r="AQ30" s="69"/>
      <c r="AR30" s="69"/>
      <c r="AS30" s="69"/>
      <c r="AT30" s="69"/>
      <c r="AU30" s="69"/>
      <c r="AV30" s="66" t="s">
        <v>56</v>
      </c>
      <c r="AW30" s="67"/>
      <c r="AX30" s="67"/>
      <c r="AY30" s="67"/>
      <c r="AZ30" s="67"/>
      <c r="BA30" s="67"/>
      <c r="BB30" s="67"/>
      <c r="BC30" s="67"/>
      <c r="BD30" s="67"/>
      <c r="BE30" s="67"/>
      <c r="BF30" s="67"/>
      <c r="BG30" s="67"/>
      <c r="BH30" s="67"/>
      <c r="BI30" s="67"/>
      <c r="BJ30" s="67"/>
      <c r="BK30" s="67"/>
      <c r="BL30" s="68"/>
    </row>
    <row r="31" spans="1:79" ht="40.5" customHeight="1" x14ac:dyDescent="0.25"/>
    <row r="32" spans="1:79" ht="15" customHeight="1" x14ac:dyDescent="0.25">
      <c r="A32" s="49" t="s">
        <v>38</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4" spans="1:79" ht="45.6" customHeight="1" x14ac:dyDescent="0.25">
      <c r="A34" s="52" t="s">
        <v>4</v>
      </c>
      <c r="B34" s="52"/>
      <c r="C34" s="52"/>
      <c r="D34" s="52"/>
      <c r="E34" s="52"/>
      <c r="F34" s="52"/>
      <c r="G34" s="70" t="s">
        <v>7</v>
      </c>
      <c r="H34" s="71"/>
      <c r="I34" s="71"/>
      <c r="J34" s="71"/>
      <c r="K34" s="71"/>
      <c r="L34" s="71"/>
      <c r="M34" s="71"/>
      <c r="N34" s="71"/>
      <c r="O34" s="71"/>
      <c r="P34" s="71"/>
      <c r="Q34" s="71"/>
      <c r="R34" s="71"/>
      <c r="S34" s="71"/>
      <c r="T34" s="71"/>
      <c r="U34" s="71"/>
      <c r="V34" s="71"/>
      <c r="W34" s="71"/>
      <c r="X34" s="71"/>
      <c r="Y34" s="71"/>
      <c r="Z34" s="71"/>
      <c r="AA34" s="71"/>
      <c r="AB34" s="71"/>
      <c r="AC34" s="71"/>
      <c r="AD34" s="71"/>
      <c r="AE34" s="72"/>
      <c r="AF34" s="52" t="s">
        <v>6</v>
      </c>
      <c r="AG34" s="52"/>
      <c r="AH34" s="52"/>
      <c r="AI34" s="52"/>
      <c r="AJ34" s="52"/>
      <c r="AK34" s="52" t="s">
        <v>5</v>
      </c>
      <c r="AL34" s="52"/>
      <c r="AM34" s="52"/>
      <c r="AN34" s="52"/>
      <c r="AO34" s="52"/>
      <c r="AP34" s="52"/>
      <c r="AQ34" s="52"/>
      <c r="AR34" s="52"/>
      <c r="AS34" s="52"/>
      <c r="AT34" s="52"/>
      <c r="AU34" s="52" t="s">
        <v>74</v>
      </c>
      <c r="AV34" s="52"/>
      <c r="AW34" s="52"/>
      <c r="AX34" s="52"/>
      <c r="AY34" s="52"/>
      <c r="AZ34" s="52"/>
      <c r="BA34" s="52"/>
      <c r="BB34" s="52"/>
      <c r="BC34" s="52"/>
      <c r="BD34" s="52"/>
      <c r="BE34" s="52" t="s">
        <v>75</v>
      </c>
      <c r="BF34" s="52"/>
      <c r="BG34" s="52"/>
      <c r="BH34" s="52"/>
      <c r="BI34" s="52"/>
      <c r="BJ34" s="52"/>
      <c r="BK34" s="52"/>
      <c r="BL34" s="52"/>
      <c r="BM34" s="52"/>
      <c r="BN34" s="52"/>
    </row>
    <row r="35" spans="1:79" ht="15" customHeight="1" x14ac:dyDescent="0.25">
      <c r="A35" s="52">
        <v>1</v>
      </c>
      <c r="B35" s="52"/>
      <c r="C35" s="52"/>
      <c r="D35" s="52"/>
      <c r="E35" s="52"/>
      <c r="F35" s="52"/>
      <c r="G35" s="70">
        <v>2</v>
      </c>
      <c r="H35" s="71"/>
      <c r="I35" s="71"/>
      <c r="J35" s="71"/>
      <c r="K35" s="71"/>
      <c r="L35" s="71"/>
      <c r="M35" s="71"/>
      <c r="N35" s="71"/>
      <c r="O35" s="71"/>
      <c r="P35" s="71"/>
      <c r="Q35" s="71"/>
      <c r="R35" s="71"/>
      <c r="S35" s="71"/>
      <c r="T35" s="71"/>
      <c r="U35" s="71"/>
      <c r="V35" s="71"/>
      <c r="W35" s="71"/>
      <c r="X35" s="71"/>
      <c r="Y35" s="71"/>
      <c r="Z35" s="71"/>
      <c r="AA35" s="71"/>
      <c r="AB35" s="71"/>
      <c r="AC35" s="71"/>
      <c r="AD35" s="71"/>
      <c r="AE35" s="72"/>
      <c r="AF35" s="52">
        <v>3</v>
      </c>
      <c r="AG35" s="52"/>
      <c r="AH35" s="52"/>
      <c r="AI35" s="52"/>
      <c r="AJ35" s="52"/>
      <c r="AK35" s="52">
        <v>4</v>
      </c>
      <c r="AL35" s="52"/>
      <c r="AM35" s="52"/>
      <c r="AN35" s="52"/>
      <c r="AO35" s="52"/>
      <c r="AP35" s="52"/>
      <c r="AQ35" s="52"/>
      <c r="AR35" s="52"/>
      <c r="AS35" s="52"/>
      <c r="AT35" s="52"/>
      <c r="AU35" s="52">
        <v>5</v>
      </c>
      <c r="AV35" s="52"/>
      <c r="AW35" s="52"/>
      <c r="AX35" s="52"/>
      <c r="AY35" s="52"/>
      <c r="AZ35" s="52"/>
      <c r="BA35" s="52"/>
      <c r="BB35" s="52"/>
      <c r="BC35" s="52"/>
      <c r="BD35" s="52"/>
      <c r="BE35" s="52">
        <v>6</v>
      </c>
      <c r="BF35" s="52"/>
      <c r="BG35" s="52"/>
      <c r="BH35" s="52"/>
      <c r="BI35" s="52"/>
      <c r="BJ35" s="52"/>
      <c r="BK35" s="52"/>
      <c r="BL35" s="52"/>
      <c r="BM35" s="52"/>
      <c r="BN35" s="52"/>
    </row>
    <row r="36" spans="1:79" ht="15" hidden="1" customHeight="1" x14ac:dyDescent="0.25">
      <c r="A36" s="64" t="s">
        <v>39</v>
      </c>
      <c r="B36" s="64"/>
      <c r="C36" s="64"/>
      <c r="D36" s="64"/>
      <c r="E36" s="64"/>
      <c r="F36" s="64"/>
      <c r="G36" s="84" t="s">
        <v>18</v>
      </c>
      <c r="H36" s="85"/>
      <c r="I36" s="85"/>
      <c r="J36" s="85"/>
      <c r="K36" s="85"/>
      <c r="L36" s="85"/>
      <c r="M36" s="85"/>
      <c r="N36" s="85"/>
      <c r="O36" s="85"/>
      <c r="P36" s="85"/>
      <c r="Q36" s="85"/>
      <c r="R36" s="85"/>
      <c r="S36" s="85"/>
      <c r="T36" s="85"/>
      <c r="U36" s="85"/>
      <c r="V36" s="85"/>
      <c r="W36" s="85"/>
      <c r="X36" s="85"/>
      <c r="Y36" s="85"/>
      <c r="Z36" s="85"/>
      <c r="AA36" s="85"/>
      <c r="AB36" s="85"/>
      <c r="AC36" s="85"/>
      <c r="AD36" s="85"/>
      <c r="AE36" s="86"/>
      <c r="AF36" s="64" t="s">
        <v>19</v>
      </c>
      <c r="AG36" s="64"/>
      <c r="AH36" s="64"/>
      <c r="AI36" s="64"/>
      <c r="AJ36" s="64"/>
      <c r="AK36" s="64" t="s">
        <v>20</v>
      </c>
      <c r="AL36" s="64"/>
      <c r="AM36" s="64"/>
      <c r="AN36" s="64"/>
      <c r="AO36" s="64"/>
      <c r="AP36" s="64"/>
      <c r="AQ36" s="64"/>
      <c r="AR36" s="64"/>
      <c r="AS36" s="64"/>
      <c r="AT36" s="64"/>
      <c r="AU36" s="64" t="s">
        <v>34</v>
      </c>
      <c r="AV36" s="64"/>
      <c r="AW36" s="64"/>
      <c r="AX36" s="64"/>
      <c r="AY36" s="64"/>
      <c r="AZ36" s="64"/>
      <c r="BA36" s="64"/>
      <c r="BB36" s="64"/>
      <c r="BC36" s="64"/>
      <c r="BD36" s="64"/>
      <c r="BE36" s="64" t="s">
        <v>35</v>
      </c>
      <c r="BF36" s="64"/>
      <c r="BG36" s="64"/>
      <c r="BH36" s="64"/>
      <c r="BI36" s="64"/>
      <c r="BJ36" s="64"/>
      <c r="BK36" s="64"/>
      <c r="BL36" s="64"/>
      <c r="BM36" s="64"/>
      <c r="BN36" s="64"/>
      <c r="CA36" s="15" t="s">
        <v>12</v>
      </c>
    </row>
    <row r="37" spans="1:79" s="19" customFormat="1" x14ac:dyDescent="0.25">
      <c r="A37" s="74">
        <v>0</v>
      </c>
      <c r="B37" s="74"/>
      <c r="C37" s="74"/>
      <c r="D37" s="74"/>
      <c r="E37" s="74"/>
      <c r="F37" s="74"/>
      <c r="G37" s="102" t="s">
        <v>57</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4"/>
      <c r="AF37" s="74"/>
      <c r="AG37" s="74"/>
      <c r="AH37" s="74"/>
      <c r="AI37" s="74"/>
      <c r="AJ37" s="74"/>
      <c r="AK37" s="74"/>
      <c r="AL37" s="74"/>
      <c r="AM37" s="74"/>
      <c r="AN37" s="74"/>
      <c r="AO37" s="74"/>
      <c r="AP37" s="74"/>
      <c r="AQ37" s="74"/>
      <c r="AR37" s="74"/>
      <c r="AS37" s="74"/>
      <c r="AT37" s="74"/>
      <c r="AU37" s="105"/>
      <c r="AV37" s="105"/>
      <c r="AW37" s="105"/>
      <c r="AX37" s="105"/>
      <c r="AY37" s="105"/>
      <c r="AZ37" s="105"/>
      <c r="BA37" s="105"/>
      <c r="BB37" s="105"/>
      <c r="BC37" s="105"/>
      <c r="BD37" s="105"/>
      <c r="BE37" s="105"/>
      <c r="BF37" s="105"/>
      <c r="BG37" s="105"/>
      <c r="BH37" s="105"/>
      <c r="BI37" s="105"/>
      <c r="BJ37" s="105"/>
      <c r="BK37" s="105"/>
      <c r="BL37" s="105"/>
      <c r="BM37" s="105"/>
      <c r="BN37" s="105"/>
      <c r="CA37" s="19" t="s">
        <v>13</v>
      </c>
    </row>
    <row r="38" spans="1:79" s="18" customFormat="1" ht="13.2" customHeight="1" x14ac:dyDescent="0.25">
      <c r="A38" s="65">
        <v>0</v>
      </c>
      <c r="B38" s="65"/>
      <c r="C38" s="65"/>
      <c r="D38" s="65"/>
      <c r="E38" s="65"/>
      <c r="F38" s="65"/>
      <c r="G38" s="66" t="s">
        <v>58</v>
      </c>
      <c r="H38" s="67"/>
      <c r="I38" s="67"/>
      <c r="J38" s="67"/>
      <c r="K38" s="67"/>
      <c r="L38" s="67"/>
      <c r="M38" s="67"/>
      <c r="N38" s="67"/>
      <c r="O38" s="67"/>
      <c r="P38" s="67"/>
      <c r="Q38" s="67"/>
      <c r="R38" s="67"/>
      <c r="S38" s="67"/>
      <c r="T38" s="67"/>
      <c r="U38" s="67"/>
      <c r="V38" s="67"/>
      <c r="W38" s="67"/>
      <c r="X38" s="67"/>
      <c r="Y38" s="67"/>
      <c r="Z38" s="67"/>
      <c r="AA38" s="67"/>
      <c r="AB38" s="67"/>
      <c r="AC38" s="67"/>
      <c r="AD38" s="67"/>
      <c r="AE38" s="68"/>
      <c r="AF38" s="65" t="s">
        <v>59</v>
      </c>
      <c r="AG38" s="65"/>
      <c r="AH38" s="65"/>
      <c r="AI38" s="65"/>
      <c r="AJ38" s="65"/>
      <c r="AK38" s="65" t="s">
        <v>60</v>
      </c>
      <c r="AL38" s="65"/>
      <c r="AM38" s="65"/>
      <c r="AN38" s="65"/>
      <c r="AO38" s="65"/>
      <c r="AP38" s="65"/>
      <c r="AQ38" s="65"/>
      <c r="AR38" s="65"/>
      <c r="AS38" s="65"/>
      <c r="AT38" s="65"/>
      <c r="AU38" s="89">
        <v>267.5</v>
      </c>
      <c r="AV38" s="89"/>
      <c r="AW38" s="89"/>
      <c r="AX38" s="89"/>
      <c r="AY38" s="89"/>
      <c r="AZ38" s="89"/>
      <c r="BA38" s="89"/>
      <c r="BB38" s="89"/>
      <c r="BC38" s="89"/>
      <c r="BD38" s="89"/>
      <c r="BE38" s="89">
        <v>311</v>
      </c>
      <c r="BF38" s="89"/>
      <c r="BG38" s="89"/>
      <c r="BH38" s="89"/>
      <c r="BI38" s="89"/>
      <c r="BJ38" s="89"/>
      <c r="BK38" s="89"/>
      <c r="BL38" s="89"/>
      <c r="BM38" s="89"/>
      <c r="BN38" s="89"/>
    </row>
    <row r="40" spans="1:79" s="16" customFormat="1" ht="14.25" customHeight="1" x14ac:dyDescent="0.25">
      <c r="A40" s="49" t="s">
        <v>76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row>
    <row r="41" spans="1:79" ht="15" customHeight="1" x14ac:dyDescent="0.25">
      <c r="A41" s="76" t="s">
        <v>67</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row>
    <row r="43" spans="1:79" s="23" customFormat="1" ht="28.5" hidden="1" customHeight="1" x14ac:dyDescent="0.25">
      <c r="A43" s="73"/>
      <c r="B43" s="73"/>
      <c r="C43" s="73"/>
      <c r="D43" s="73"/>
      <c r="E43" s="73"/>
      <c r="F43" s="73"/>
      <c r="G43" s="78" t="s">
        <v>0</v>
      </c>
      <c r="H43" s="79"/>
      <c r="I43" s="79"/>
      <c r="J43" s="79"/>
      <c r="K43" s="79"/>
      <c r="L43" s="79"/>
      <c r="M43" s="79"/>
      <c r="N43" s="79"/>
      <c r="O43" s="79"/>
      <c r="P43" s="79"/>
      <c r="Q43" s="79"/>
      <c r="R43" s="79"/>
      <c r="S43" s="79"/>
      <c r="T43" s="79" t="s">
        <v>21</v>
      </c>
      <c r="U43" s="79"/>
      <c r="V43" s="79"/>
      <c r="W43" s="79"/>
      <c r="X43" s="79"/>
      <c r="Y43" s="79"/>
      <c r="Z43" s="79"/>
      <c r="AA43" s="79" t="s">
        <v>22</v>
      </c>
      <c r="AB43" s="79"/>
      <c r="AC43" s="79"/>
      <c r="AD43" s="79"/>
      <c r="AE43" s="79"/>
      <c r="AF43" s="79"/>
      <c r="AG43" s="79"/>
      <c r="AH43" s="79" t="s">
        <v>23</v>
      </c>
      <c r="AI43" s="79"/>
      <c r="AJ43" s="79"/>
      <c r="AK43" s="79"/>
      <c r="AL43" s="79"/>
      <c r="AM43" s="79"/>
      <c r="AN43" s="80"/>
      <c r="AO43" s="78" t="s">
        <v>24</v>
      </c>
      <c r="AP43" s="79"/>
      <c r="AQ43" s="79"/>
      <c r="AR43" s="79"/>
      <c r="AS43" s="79"/>
      <c r="AT43" s="79"/>
      <c r="AU43" s="79"/>
      <c r="AV43" s="20"/>
      <c r="AW43" s="20"/>
      <c r="AX43" s="20"/>
      <c r="AY43" s="20"/>
      <c r="AZ43" s="20"/>
      <c r="BA43" s="20"/>
      <c r="BB43" s="20"/>
      <c r="BC43" s="20"/>
      <c r="BD43" s="21"/>
      <c r="BE43" s="22"/>
      <c r="BF43" s="20"/>
      <c r="BG43" s="20"/>
      <c r="BH43" s="20"/>
      <c r="BI43" s="20"/>
      <c r="BJ43" s="20"/>
      <c r="BK43" s="20"/>
      <c r="BL43" s="20"/>
      <c r="BM43" s="20"/>
      <c r="BN43" s="21"/>
      <c r="CA43" s="15" t="s">
        <v>28</v>
      </c>
    </row>
    <row r="44" spans="1:79" s="19" customFormat="1" ht="12.75" customHeight="1" x14ac:dyDescent="0.25">
      <c r="A44" s="73" t="s">
        <v>37</v>
      </c>
      <c r="B44" s="73"/>
      <c r="C44" s="73"/>
      <c r="D44" s="73"/>
      <c r="E44" s="73"/>
      <c r="F44" s="73"/>
      <c r="G44" s="74"/>
      <c r="H44" s="74"/>
      <c r="I44" s="74"/>
      <c r="J44" s="74"/>
      <c r="K44" s="74"/>
      <c r="L44" s="74"/>
      <c r="M44" s="74"/>
      <c r="N44" s="74"/>
      <c r="O44" s="74"/>
      <c r="P44" s="74"/>
      <c r="Q44" s="74"/>
      <c r="R44" s="74"/>
      <c r="S44" s="74"/>
      <c r="T44" s="75">
        <v>2281400</v>
      </c>
      <c r="U44" s="75"/>
      <c r="V44" s="75"/>
      <c r="W44" s="75"/>
      <c r="X44" s="75"/>
      <c r="Y44" s="75"/>
      <c r="Z44" s="75"/>
      <c r="AA44" s="75">
        <v>2561600</v>
      </c>
      <c r="AB44" s="75"/>
      <c r="AC44" s="75"/>
      <c r="AD44" s="75"/>
      <c r="AE44" s="75"/>
      <c r="AF44" s="75"/>
      <c r="AG44" s="75"/>
      <c r="AH44" s="75">
        <v>2674500</v>
      </c>
      <c r="AI44" s="75"/>
      <c r="AJ44" s="75"/>
      <c r="AK44" s="75"/>
      <c r="AL44" s="75"/>
      <c r="AM44" s="75"/>
      <c r="AN44" s="75"/>
      <c r="AO44" s="75">
        <v>435415</v>
      </c>
      <c r="AP44" s="75"/>
      <c r="AQ44" s="75"/>
      <c r="AR44" s="75"/>
      <c r="AS44" s="75"/>
      <c r="AT44" s="75"/>
      <c r="AU44" s="75"/>
      <c r="AV44" s="24"/>
      <c r="AW44" s="25"/>
      <c r="AX44" s="25"/>
      <c r="AY44" s="25"/>
      <c r="AZ44" s="25"/>
      <c r="BA44" s="25"/>
      <c r="BB44" s="25"/>
      <c r="BC44" s="25"/>
      <c r="BD44" s="25"/>
      <c r="BE44" s="25"/>
      <c r="BF44" s="25"/>
      <c r="BG44" s="25"/>
      <c r="BH44" s="25"/>
      <c r="BI44" s="25"/>
      <c r="BJ44" s="25"/>
      <c r="BK44" s="25"/>
      <c r="BL44" s="25"/>
      <c r="BM44" s="25"/>
      <c r="BN44" s="25"/>
      <c r="BO44" s="25"/>
      <c r="CA44" s="19" t="s">
        <v>29</v>
      </c>
    </row>
    <row r="47" spans="1:79" ht="14.25" customHeight="1" x14ac:dyDescent="0.25">
      <c r="A47" s="49" t="s">
        <v>146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row>
    <row r="48" spans="1:79" ht="13.8" x14ac:dyDescent="0.25">
      <c r="BN48" s="17" t="s">
        <v>69</v>
      </c>
    </row>
    <row r="49" spans="1:79" ht="12.9" customHeight="1" x14ac:dyDescent="0.25">
      <c r="A49" s="52" t="s">
        <v>3</v>
      </c>
      <c r="B49" s="52"/>
      <c r="C49" s="52"/>
      <c r="D49" s="52"/>
      <c r="E49" s="52"/>
      <c r="F49" s="52"/>
      <c r="G49" s="52" t="s">
        <v>7</v>
      </c>
      <c r="H49" s="52"/>
      <c r="I49" s="52"/>
      <c r="J49" s="52"/>
      <c r="K49" s="52"/>
      <c r="L49" s="52"/>
      <c r="M49" s="52"/>
      <c r="N49" s="52"/>
      <c r="O49" s="52"/>
      <c r="P49" s="52"/>
      <c r="Q49" s="52"/>
      <c r="R49" s="52"/>
      <c r="S49" s="52"/>
      <c r="T49" s="52" t="s">
        <v>77</v>
      </c>
      <c r="U49" s="52"/>
      <c r="V49" s="52"/>
      <c r="W49" s="52"/>
      <c r="X49" s="52"/>
      <c r="Y49" s="52"/>
      <c r="Z49" s="52"/>
      <c r="AA49" s="52"/>
      <c r="AB49" s="52"/>
      <c r="AC49" s="52"/>
      <c r="AD49" s="52"/>
      <c r="AE49" s="52"/>
      <c r="AF49" s="52"/>
      <c r="AG49" s="52"/>
      <c r="AH49" s="52" t="s">
        <v>81</v>
      </c>
      <c r="AI49" s="52"/>
      <c r="AJ49" s="52"/>
      <c r="AK49" s="52"/>
      <c r="AL49" s="52"/>
      <c r="AM49" s="52"/>
      <c r="AN49" s="52"/>
      <c r="AO49" s="52"/>
      <c r="AP49" s="52"/>
      <c r="AQ49" s="52"/>
      <c r="AR49" s="52"/>
      <c r="AS49" s="52"/>
      <c r="AT49" s="52"/>
      <c r="AU49" s="52"/>
      <c r="AV49" s="52" t="s">
        <v>147</v>
      </c>
      <c r="AW49" s="52"/>
      <c r="AX49" s="52"/>
      <c r="AY49" s="52"/>
      <c r="AZ49" s="52"/>
      <c r="BA49" s="52"/>
      <c r="BB49" s="52"/>
      <c r="BC49" s="52"/>
      <c r="BD49" s="52"/>
      <c r="BE49" s="52"/>
      <c r="BF49" s="52"/>
      <c r="BG49" s="52"/>
      <c r="BH49" s="52"/>
      <c r="BI49" s="52"/>
      <c r="BJ49" s="52"/>
      <c r="BK49" s="52"/>
      <c r="BL49" s="52"/>
      <c r="BM49" s="52"/>
      <c r="BN49" s="52"/>
      <c r="BO49" s="52"/>
      <c r="BP49" s="52"/>
      <c r="BQ49" s="52"/>
    </row>
    <row r="50" spans="1:79" ht="33.6" customHeight="1" x14ac:dyDescent="0.25">
      <c r="A50" s="52"/>
      <c r="B50" s="52"/>
      <c r="C50" s="52"/>
      <c r="D50" s="52"/>
      <c r="E50" s="52"/>
      <c r="F50" s="52"/>
      <c r="G50" s="52"/>
      <c r="H50" s="52"/>
      <c r="I50" s="52"/>
      <c r="J50" s="52"/>
      <c r="K50" s="52"/>
      <c r="L50" s="52"/>
      <c r="M50" s="52"/>
      <c r="N50" s="52"/>
      <c r="O50" s="52"/>
      <c r="P50" s="52"/>
      <c r="Q50" s="52"/>
      <c r="R50" s="52"/>
      <c r="S50" s="52"/>
      <c r="T50" s="52" t="s">
        <v>9</v>
      </c>
      <c r="U50" s="52"/>
      <c r="V50" s="52"/>
      <c r="W50" s="52"/>
      <c r="X50" s="52"/>
      <c r="Y50" s="52"/>
      <c r="Z50" s="52"/>
      <c r="AA50" s="52" t="s">
        <v>26</v>
      </c>
      <c r="AB50" s="52"/>
      <c r="AC50" s="52"/>
      <c r="AD50" s="52"/>
      <c r="AE50" s="52"/>
      <c r="AF50" s="52"/>
      <c r="AG50" s="52"/>
      <c r="AH50" s="52" t="s">
        <v>9</v>
      </c>
      <c r="AI50" s="52"/>
      <c r="AJ50" s="52"/>
      <c r="AK50" s="52"/>
      <c r="AL50" s="52"/>
      <c r="AM50" s="52"/>
      <c r="AN50" s="52"/>
      <c r="AO50" s="52" t="s">
        <v>26</v>
      </c>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1:79" ht="15" customHeight="1" x14ac:dyDescent="0.25">
      <c r="A51" s="52">
        <v>1</v>
      </c>
      <c r="B51" s="52"/>
      <c r="C51" s="52"/>
      <c r="D51" s="52"/>
      <c r="E51" s="52"/>
      <c r="F51" s="52"/>
      <c r="G51" s="52">
        <v>2</v>
      </c>
      <c r="H51" s="52"/>
      <c r="I51" s="52"/>
      <c r="J51" s="52"/>
      <c r="K51" s="52"/>
      <c r="L51" s="52"/>
      <c r="M51" s="52"/>
      <c r="N51" s="52"/>
      <c r="O51" s="52"/>
      <c r="P51" s="52"/>
      <c r="Q51" s="52"/>
      <c r="R51" s="52"/>
      <c r="S51" s="52"/>
      <c r="T51" s="52">
        <v>3</v>
      </c>
      <c r="U51" s="52"/>
      <c r="V51" s="52"/>
      <c r="W51" s="52"/>
      <c r="X51" s="52"/>
      <c r="Y51" s="52"/>
      <c r="Z51" s="52"/>
      <c r="AA51" s="52">
        <v>4</v>
      </c>
      <c r="AB51" s="52"/>
      <c r="AC51" s="52"/>
      <c r="AD51" s="52"/>
      <c r="AE51" s="52"/>
      <c r="AF51" s="52"/>
      <c r="AG51" s="52"/>
      <c r="AH51" s="52">
        <v>5</v>
      </c>
      <c r="AI51" s="52"/>
      <c r="AJ51" s="52"/>
      <c r="AK51" s="52"/>
      <c r="AL51" s="52"/>
      <c r="AM51" s="52"/>
      <c r="AN51" s="52"/>
      <c r="AO51" s="52">
        <v>6</v>
      </c>
      <c r="AP51" s="52"/>
      <c r="AQ51" s="52"/>
      <c r="AR51" s="52"/>
      <c r="AS51" s="52"/>
      <c r="AT51" s="52"/>
      <c r="AU51" s="52"/>
      <c r="AV51" s="52">
        <v>7</v>
      </c>
      <c r="AW51" s="52"/>
      <c r="AX51" s="52"/>
      <c r="AY51" s="52"/>
      <c r="AZ51" s="52"/>
      <c r="BA51" s="52"/>
      <c r="BB51" s="52"/>
      <c r="BC51" s="52"/>
      <c r="BD51" s="52"/>
      <c r="BE51" s="52"/>
      <c r="BF51" s="52"/>
      <c r="BG51" s="52"/>
      <c r="BH51" s="52"/>
      <c r="BI51" s="52"/>
      <c r="BJ51" s="52"/>
      <c r="BK51" s="52"/>
      <c r="BL51" s="52"/>
      <c r="BM51" s="52"/>
      <c r="BN51" s="52"/>
      <c r="BO51" s="52"/>
      <c r="BP51" s="52"/>
      <c r="BQ51" s="52"/>
    </row>
    <row r="52" spans="1:79" ht="12.75" hidden="1" customHeight="1" x14ac:dyDescent="0.25">
      <c r="A52" s="51" t="s">
        <v>27</v>
      </c>
      <c r="B52" s="51"/>
      <c r="C52" s="51"/>
      <c r="D52" s="51"/>
      <c r="E52" s="51"/>
      <c r="F52" s="51"/>
      <c r="G52" s="81" t="s">
        <v>18</v>
      </c>
      <c r="H52" s="81"/>
      <c r="I52" s="81"/>
      <c r="J52" s="81"/>
      <c r="K52" s="81"/>
      <c r="L52" s="81"/>
      <c r="M52" s="81"/>
      <c r="N52" s="81"/>
      <c r="O52" s="81"/>
      <c r="P52" s="81"/>
      <c r="Q52" s="81"/>
      <c r="R52" s="81"/>
      <c r="S52" s="81"/>
      <c r="T52" s="82" t="s">
        <v>21</v>
      </c>
      <c r="U52" s="82"/>
      <c r="V52" s="82"/>
      <c r="W52" s="82"/>
      <c r="X52" s="82"/>
      <c r="Y52" s="82"/>
      <c r="Z52" s="82"/>
      <c r="AA52" s="82" t="s">
        <v>22</v>
      </c>
      <c r="AB52" s="82"/>
      <c r="AC52" s="82"/>
      <c r="AD52" s="82"/>
      <c r="AE52" s="82"/>
      <c r="AF52" s="82"/>
      <c r="AG52" s="82"/>
      <c r="AH52" s="82" t="s">
        <v>23</v>
      </c>
      <c r="AI52" s="82"/>
      <c r="AJ52" s="82"/>
      <c r="AK52" s="82"/>
      <c r="AL52" s="82"/>
      <c r="AM52" s="82"/>
      <c r="AN52" s="82"/>
      <c r="AO52" s="82" t="s">
        <v>24</v>
      </c>
      <c r="AP52" s="82"/>
      <c r="AQ52" s="82"/>
      <c r="AR52" s="82"/>
      <c r="AS52" s="82"/>
      <c r="AT52" s="82"/>
      <c r="AU52" s="82"/>
      <c r="AV52" s="51" t="s">
        <v>25</v>
      </c>
      <c r="AW52" s="51"/>
      <c r="AX52" s="51"/>
      <c r="AY52" s="51"/>
      <c r="AZ52" s="51"/>
      <c r="BA52" s="51"/>
      <c r="BB52" s="51"/>
      <c r="BC52" s="51"/>
      <c r="BD52" s="51"/>
      <c r="BE52" s="51"/>
      <c r="BF52" s="51"/>
      <c r="BG52" s="51"/>
      <c r="BH52" s="51"/>
      <c r="BI52" s="51"/>
      <c r="BJ52" s="51"/>
      <c r="BK52" s="51"/>
      <c r="BL52" s="51"/>
      <c r="BM52" s="51"/>
      <c r="BN52" s="51"/>
      <c r="BO52" s="51"/>
      <c r="BP52" s="51"/>
      <c r="BQ52" s="51"/>
      <c r="CA52" s="15" t="s">
        <v>14</v>
      </c>
    </row>
    <row r="53" spans="1:79" s="18" customFormat="1" ht="92.4" customHeight="1" x14ac:dyDescent="0.25">
      <c r="A53" s="51">
        <v>2111</v>
      </c>
      <c r="B53" s="51"/>
      <c r="C53" s="51"/>
      <c r="D53" s="51"/>
      <c r="E53" s="51"/>
      <c r="F53" s="51"/>
      <c r="G53" s="66" t="s">
        <v>41</v>
      </c>
      <c r="H53" s="67"/>
      <c r="I53" s="67"/>
      <c r="J53" s="67"/>
      <c r="K53" s="67"/>
      <c r="L53" s="67"/>
      <c r="M53" s="67"/>
      <c r="N53" s="67"/>
      <c r="O53" s="67"/>
      <c r="P53" s="67"/>
      <c r="Q53" s="67"/>
      <c r="R53" s="67"/>
      <c r="S53" s="68"/>
      <c r="T53" s="83">
        <v>2131640</v>
      </c>
      <c r="U53" s="83"/>
      <c r="V53" s="83"/>
      <c r="W53" s="83"/>
      <c r="X53" s="83"/>
      <c r="Y53" s="83"/>
      <c r="Z53" s="83"/>
      <c r="AA53" s="83">
        <v>163970</v>
      </c>
      <c r="AB53" s="83"/>
      <c r="AC53" s="83"/>
      <c r="AD53" s="83"/>
      <c r="AE53" s="83"/>
      <c r="AF53" s="83"/>
      <c r="AG53" s="83"/>
      <c r="AH53" s="83">
        <v>2244630</v>
      </c>
      <c r="AI53" s="83"/>
      <c r="AJ53" s="83"/>
      <c r="AK53" s="83"/>
      <c r="AL53" s="83"/>
      <c r="AM53" s="83"/>
      <c r="AN53" s="83"/>
      <c r="AO53" s="83">
        <v>172660</v>
      </c>
      <c r="AP53" s="83"/>
      <c r="AQ53" s="83"/>
      <c r="AR53" s="83"/>
      <c r="AS53" s="83"/>
      <c r="AT53" s="83"/>
      <c r="AU53" s="83"/>
      <c r="AV53" s="66" t="s">
        <v>61</v>
      </c>
      <c r="AW53" s="67"/>
      <c r="AX53" s="67"/>
      <c r="AY53" s="67"/>
      <c r="AZ53" s="67"/>
      <c r="BA53" s="67"/>
      <c r="BB53" s="67"/>
      <c r="BC53" s="67"/>
      <c r="BD53" s="67"/>
      <c r="BE53" s="67"/>
      <c r="BF53" s="67"/>
      <c r="BG53" s="67"/>
      <c r="BH53" s="67"/>
      <c r="BI53" s="67"/>
      <c r="BJ53" s="67"/>
      <c r="BK53" s="67"/>
      <c r="BL53" s="67"/>
      <c r="BM53" s="67"/>
      <c r="BN53" s="67"/>
      <c r="BO53" s="67"/>
      <c r="BP53" s="67"/>
      <c r="BQ53" s="68"/>
      <c r="CA53" s="18" t="s">
        <v>15</v>
      </c>
    </row>
    <row r="54" spans="1:79" s="18" customFormat="1" ht="66" customHeight="1" x14ac:dyDescent="0.25">
      <c r="A54" s="51">
        <v>2120</v>
      </c>
      <c r="B54" s="51"/>
      <c r="C54" s="51"/>
      <c r="D54" s="51"/>
      <c r="E54" s="51"/>
      <c r="F54" s="51"/>
      <c r="G54" s="66" t="s">
        <v>43</v>
      </c>
      <c r="H54" s="67"/>
      <c r="I54" s="67"/>
      <c r="J54" s="67"/>
      <c r="K54" s="67"/>
      <c r="L54" s="67"/>
      <c r="M54" s="67"/>
      <c r="N54" s="67"/>
      <c r="O54" s="67"/>
      <c r="P54" s="67"/>
      <c r="Q54" s="67"/>
      <c r="R54" s="67"/>
      <c r="S54" s="68"/>
      <c r="T54" s="83">
        <v>468960</v>
      </c>
      <c r="U54" s="83"/>
      <c r="V54" s="83"/>
      <c r="W54" s="83"/>
      <c r="X54" s="83"/>
      <c r="Y54" s="83"/>
      <c r="Z54" s="83"/>
      <c r="AA54" s="83">
        <v>36080</v>
      </c>
      <c r="AB54" s="83"/>
      <c r="AC54" s="83"/>
      <c r="AD54" s="83"/>
      <c r="AE54" s="83"/>
      <c r="AF54" s="83"/>
      <c r="AG54" s="83"/>
      <c r="AH54" s="83">
        <v>493810</v>
      </c>
      <c r="AI54" s="83"/>
      <c r="AJ54" s="83"/>
      <c r="AK54" s="83"/>
      <c r="AL54" s="83"/>
      <c r="AM54" s="83"/>
      <c r="AN54" s="83"/>
      <c r="AO54" s="83">
        <v>37990</v>
      </c>
      <c r="AP54" s="83"/>
      <c r="AQ54" s="83"/>
      <c r="AR54" s="83"/>
      <c r="AS54" s="83"/>
      <c r="AT54" s="83"/>
      <c r="AU54" s="83"/>
      <c r="AV54" s="66" t="s">
        <v>62</v>
      </c>
      <c r="AW54" s="67"/>
      <c r="AX54" s="67"/>
      <c r="AY54" s="67"/>
      <c r="AZ54" s="67"/>
      <c r="BA54" s="67"/>
      <c r="BB54" s="67"/>
      <c r="BC54" s="67"/>
      <c r="BD54" s="67"/>
      <c r="BE54" s="67"/>
      <c r="BF54" s="67"/>
      <c r="BG54" s="67"/>
      <c r="BH54" s="67"/>
      <c r="BI54" s="67"/>
      <c r="BJ54" s="67"/>
      <c r="BK54" s="67"/>
      <c r="BL54" s="67"/>
      <c r="BM54" s="67"/>
      <c r="BN54" s="67"/>
      <c r="BO54" s="67"/>
      <c r="BP54" s="67"/>
      <c r="BQ54" s="68"/>
    </row>
    <row r="55" spans="1:79" s="18" customFormat="1" ht="79.2" customHeight="1" x14ac:dyDescent="0.25">
      <c r="A55" s="51">
        <v>2210</v>
      </c>
      <c r="B55" s="51"/>
      <c r="C55" s="51"/>
      <c r="D55" s="51"/>
      <c r="E55" s="51"/>
      <c r="F55" s="51"/>
      <c r="G55" s="66" t="s">
        <v>45</v>
      </c>
      <c r="H55" s="67"/>
      <c r="I55" s="67"/>
      <c r="J55" s="67"/>
      <c r="K55" s="67"/>
      <c r="L55" s="67"/>
      <c r="M55" s="67"/>
      <c r="N55" s="67"/>
      <c r="O55" s="67"/>
      <c r="P55" s="67"/>
      <c r="Q55" s="67"/>
      <c r="R55" s="67"/>
      <c r="S55" s="68"/>
      <c r="T55" s="83">
        <v>5810</v>
      </c>
      <c r="U55" s="83"/>
      <c r="V55" s="83"/>
      <c r="W55" s="83"/>
      <c r="X55" s="83"/>
      <c r="Y55" s="83"/>
      <c r="Z55" s="83"/>
      <c r="AA55" s="83">
        <v>21980</v>
      </c>
      <c r="AB55" s="83"/>
      <c r="AC55" s="83"/>
      <c r="AD55" s="83"/>
      <c r="AE55" s="83"/>
      <c r="AF55" s="83"/>
      <c r="AG55" s="83"/>
      <c r="AH55" s="83">
        <v>6120</v>
      </c>
      <c r="AI55" s="83"/>
      <c r="AJ55" s="83"/>
      <c r="AK55" s="83"/>
      <c r="AL55" s="83"/>
      <c r="AM55" s="83"/>
      <c r="AN55" s="83"/>
      <c r="AO55" s="83">
        <v>23150</v>
      </c>
      <c r="AP55" s="83"/>
      <c r="AQ55" s="83"/>
      <c r="AR55" s="83"/>
      <c r="AS55" s="83"/>
      <c r="AT55" s="83"/>
      <c r="AU55" s="83"/>
      <c r="AV55" s="66" t="s">
        <v>63</v>
      </c>
      <c r="AW55" s="67"/>
      <c r="AX55" s="67"/>
      <c r="AY55" s="67"/>
      <c r="AZ55" s="67"/>
      <c r="BA55" s="67"/>
      <c r="BB55" s="67"/>
      <c r="BC55" s="67"/>
      <c r="BD55" s="67"/>
      <c r="BE55" s="67"/>
      <c r="BF55" s="67"/>
      <c r="BG55" s="67"/>
      <c r="BH55" s="67"/>
      <c r="BI55" s="67"/>
      <c r="BJ55" s="67"/>
      <c r="BK55" s="67"/>
      <c r="BL55" s="67"/>
      <c r="BM55" s="67"/>
      <c r="BN55" s="67"/>
      <c r="BO55" s="67"/>
      <c r="BP55" s="67"/>
      <c r="BQ55" s="68"/>
    </row>
    <row r="56" spans="1:79" s="18" customFormat="1" ht="105.6" customHeight="1" x14ac:dyDescent="0.25">
      <c r="A56" s="51">
        <v>2240</v>
      </c>
      <c r="B56" s="51"/>
      <c r="C56" s="51"/>
      <c r="D56" s="51"/>
      <c r="E56" s="51"/>
      <c r="F56" s="51"/>
      <c r="G56" s="66" t="s">
        <v>47</v>
      </c>
      <c r="H56" s="67"/>
      <c r="I56" s="67"/>
      <c r="J56" s="67"/>
      <c r="K56" s="67"/>
      <c r="L56" s="67"/>
      <c r="M56" s="67"/>
      <c r="N56" s="67"/>
      <c r="O56" s="67"/>
      <c r="P56" s="67"/>
      <c r="Q56" s="67"/>
      <c r="R56" s="67"/>
      <c r="S56" s="68"/>
      <c r="T56" s="83">
        <v>183440</v>
      </c>
      <c r="U56" s="83"/>
      <c r="V56" s="83"/>
      <c r="W56" s="83"/>
      <c r="X56" s="83"/>
      <c r="Y56" s="83"/>
      <c r="Z56" s="83"/>
      <c r="AA56" s="83">
        <v>190100</v>
      </c>
      <c r="AB56" s="83"/>
      <c r="AC56" s="83"/>
      <c r="AD56" s="83"/>
      <c r="AE56" s="83"/>
      <c r="AF56" s="83"/>
      <c r="AG56" s="83"/>
      <c r="AH56" s="83">
        <v>193160</v>
      </c>
      <c r="AI56" s="83"/>
      <c r="AJ56" s="83"/>
      <c r="AK56" s="83"/>
      <c r="AL56" s="83"/>
      <c r="AM56" s="83"/>
      <c r="AN56" s="83"/>
      <c r="AO56" s="83">
        <v>200170</v>
      </c>
      <c r="AP56" s="83"/>
      <c r="AQ56" s="83"/>
      <c r="AR56" s="83"/>
      <c r="AS56" s="83"/>
      <c r="AT56" s="83"/>
      <c r="AU56" s="83"/>
      <c r="AV56" s="66" t="s">
        <v>64</v>
      </c>
      <c r="AW56" s="67"/>
      <c r="AX56" s="67"/>
      <c r="AY56" s="67"/>
      <c r="AZ56" s="67"/>
      <c r="BA56" s="67"/>
      <c r="BB56" s="67"/>
      <c r="BC56" s="67"/>
      <c r="BD56" s="67"/>
      <c r="BE56" s="67"/>
      <c r="BF56" s="67"/>
      <c r="BG56" s="67"/>
      <c r="BH56" s="67"/>
      <c r="BI56" s="67"/>
      <c r="BJ56" s="67"/>
      <c r="BK56" s="67"/>
      <c r="BL56" s="67"/>
      <c r="BM56" s="67"/>
      <c r="BN56" s="67"/>
      <c r="BO56" s="67"/>
      <c r="BP56" s="67"/>
      <c r="BQ56" s="68"/>
    </row>
    <row r="57" spans="1:79" s="18" customFormat="1" ht="66" customHeight="1" x14ac:dyDescent="0.25">
      <c r="A57" s="51">
        <v>2250</v>
      </c>
      <c r="B57" s="51"/>
      <c r="C57" s="51"/>
      <c r="D57" s="51"/>
      <c r="E57" s="51"/>
      <c r="F57" s="51"/>
      <c r="G57" s="66" t="s">
        <v>49</v>
      </c>
      <c r="H57" s="67"/>
      <c r="I57" s="67"/>
      <c r="J57" s="67"/>
      <c r="K57" s="67"/>
      <c r="L57" s="67"/>
      <c r="M57" s="67"/>
      <c r="N57" s="67"/>
      <c r="O57" s="67"/>
      <c r="P57" s="67"/>
      <c r="Q57" s="67"/>
      <c r="R57" s="67"/>
      <c r="S57" s="68"/>
      <c r="T57" s="83">
        <v>0</v>
      </c>
      <c r="U57" s="83"/>
      <c r="V57" s="83"/>
      <c r="W57" s="83"/>
      <c r="X57" s="83"/>
      <c r="Y57" s="83"/>
      <c r="Z57" s="83"/>
      <c r="AA57" s="83">
        <v>9620</v>
      </c>
      <c r="AB57" s="83"/>
      <c r="AC57" s="83"/>
      <c r="AD57" s="83"/>
      <c r="AE57" s="83"/>
      <c r="AF57" s="83"/>
      <c r="AG57" s="83"/>
      <c r="AH57" s="83">
        <v>0</v>
      </c>
      <c r="AI57" s="83"/>
      <c r="AJ57" s="83"/>
      <c r="AK57" s="83"/>
      <c r="AL57" s="83"/>
      <c r="AM57" s="83"/>
      <c r="AN57" s="83"/>
      <c r="AO57" s="83">
        <v>10130</v>
      </c>
      <c r="AP57" s="83"/>
      <c r="AQ57" s="83"/>
      <c r="AR57" s="83"/>
      <c r="AS57" s="83"/>
      <c r="AT57" s="83"/>
      <c r="AU57" s="83"/>
      <c r="AV57" s="66" t="s">
        <v>65</v>
      </c>
      <c r="AW57" s="67"/>
      <c r="AX57" s="67"/>
      <c r="AY57" s="67"/>
      <c r="AZ57" s="67"/>
      <c r="BA57" s="67"/>
      <c r="BB57" s="67"/>
      <c r="BC57" s="67"/>
      <c r="BD57" s="67"/>
      <c r="BE57" s="67"/>
      <c r="BF57" s="67"/>
      <c r="BG57" s="67"/>
      <c r="BH57" s="67"/>
      <c r="BI57" s="67"/>
      <c r="BJ57" s="67"/>
      <c r="BK57" s="67"/>
      <c r="BL57" s="67"/>
      <c r="BM57" s="67"/>
      <c r="BN57" s="67"/>
      <c r="BO57" s="67"/>
      <c r="BP57" s="67"/>
      <c r="BQ57" s="68"/>
    </row>
    <row r="58" spans="1:79" s="18" customFormat="1" ht="92.4" customHeight="1" x14ac:dyDescent="0.25">
      <c r="A58" s="51">
        <v>2271</v>
      </c>
      <c r="B58" s="51"/>
      <c r="C58" s="51"/>
      <c r="D58" s="51"/>
      <c r="E58" s="51"/>
      <c r="F58" s="51"/>
      <c r="G58" s="66" t="s">
        <v>51</v>
      </c>
      <c r="H58" s="67"/>
      <c r="I58" s="67"/>
      <c r="J58" s="67"/>
      <c r="K58" s="67"/>
      <c r="L58" s="67"/>
      <c r="M58" s="67"/>
      <c r="N58" s="67"/>
      <c r="O58" s="67"/>
      <c r="P58" s="67"/>
      <c r="Q58" s="67"/>
      <c r="R58" s="67"/>
      <c r="S58" s="68"/>
      <c r="T58" s="83">
        <v>18710</v>
      </c>
      <c r="U58" s="83"/>
      <c r="V58" s="83"/>
      <c r="W58" s="83"/>
      <c r="X58" s="83"/>
      <c r="Y58" s="83"/>
      <c r="Z58" s="83"/>
      <c r="AA58" s="83">
        <v>19350</v>
      </c>
      <c r="AB58" s="83"/>
      <c r="AC58" s="83"/>
      <c r="AD58" s="83"/>
      <c r="AE58" s="83"/>
      <c r="AF58" s="83"/>
      <c r="AG58" s="83"/>
      <c r="AH58" s="83">
        <v>19700</v>
      </c>
      <c r="AI58" s="83"/>
      <c r="AJ58" s="83"/>
      <c r="AK58" s="83"/>
      <c r="AL58" s="83"/>
      <c r="AM58" s="83"/>
      <c r="AN58" s="83"/>
      <c r="AO58" s="83">
        <v>20370</v>
      </c>
      <c r="AP58" s="83"/>
      <c r="AQ58" s="83"/>
      <c r="AR58" s="83"/>
      <c r="AS58" s="83"/>
      <c r="AT58" s="83"/>
      <c r="AU58" s="83"/>
      <c r="AV58" s="66" t="s">
        <v>66</v>
      </c>
      <c r="AW58" s="67"/>
      <c r="AX58" s="67"/>
      <c r="AY58" s="67"/>
      <c r="AZ58" s="67"/>
      <c r="BA58" s="67"/>
      <c r="BB58" s="67"/>
      <c r="BC58" s="67"/>
      <c r="BD58" s="67"/>
      <c r="BE58" s="67"/>
      <c r="BF58" s="67"/>
      <c r="BG58" s="67"/>
      <c r="BH58" s="67"/>
      <c r="BI58" s="67"/>
      <c r="BJ58" s="67"/>
      <c r="BK58" s="67"/>
      <c r="BL58" s="67"/>
      <c r="BM58" s="67"/>
      <c r="BN58" s="67"/>
      <c r="BO58" s="67"/>
      <c r="BP58" s="67"/>
      <c r="BQ58" s="68"/>
    </row>
    <row r="59" spans="1:79" s="18" customFormat="1" ht="92.4" customHeight="1" x14ac:dyDescent="0.25">
      <c r="A59" s="51">
        <v>2272</v>
      </c>
      <c r="B59" s="51"/>
      <c r="C59" s="51"/>
      <c r="D59" s="51"/>
      <c r="E59" s="51"/>
      <c r="F59" s="51"/>
      <c r="G59" s="66" t="s">
        <v>53</v>
      </c>
      <c r="H59" s="67"/>
      <c r="I59" s="67"/>
      <c r="J59" s="67"/>
      <c r="K59" s="67"/>
      <c r="L59" s="67"/>
      <c r="M59" s="67"/>
      <c r="N59" s="67"/>
      <c r="O59" s="67"/>
      <c r="P59" s="67"/>
      <c r="Q59" s="67"/>
      <c r="R59" s="67"/>
      <c r="S59" s="68"/>
      <c r="T59" s="83">
        <v>2320</v>
      </c>
      <c r="U59" s="83"/>
      <c r="V59" s="83"/>
      <c r="W59" s="83"/>
      <c r="X59" s="83"/>
      <c r="Y59" s="83"/>
      <c r="Z59" s="83"/>
      <c r="AA59" s="83">
        <v>2430</v>
      </c>
      <c r="AB59" s="83"/>
      <c r="AC59" s="83"/>
      <c r="AD59" s="83"/>
      <c r="AE59" s="83"/>
      <c r="AF59" s="83"/>
      <c r="AG59" s="83"/>
      <c r="AH59" s="83">
        <v>2440</v>
      </c>
      <c r="AI59" s="83"/>
      <c r="AJ59" s="83"/>
      <c r="AK59" s="83"/>
      <c r="AL59" s="83"/>
      <c r="AM59" s="83"/>
      <c r="AN59" s="83"/>
      <c r="AO59" s="83">
        <v>2560</v>
      </c>
      <c r="AP59" s="83"/>
      <c r="AQ59" s="83"/>
      <c r="AR59" s="83"/>
      <c r="AS59" s="83"/>
      <c r="AT59" s="83"/>
      <c r="AU59" s="83"/>
      <c r="AV59" s="66" t="s">
        <v>66</v>
      </c>
      <c r="AW59" s="67"/>
      <c r="AX59" s="67"/>
      <c r="AY59" s="67"/>
      <c r="AZ59" s="67"/>
      <c r="BA59" s="67"/>
      <c r="BB59" s="67"/>
      <c r="BC59" s="67"/>
      <c r="BD59" s="67"/>
      <c r="BE59" s="67"/>
      <c r="BF59" s="67"/>
      <c r="BG59" s="67"/>
      <c r="BH59" s="67"/>
      <c r="BI59" s="67"/>
      <c r="BJ59" s="67"/>
      <c r="BK59" s="67"/>
      <c r="BL59" s="67"/>
      <c r="BM59" s="67"/>
      <c r="BN59" s="67"/>
      <c r="BO59" s="67"/>
      <c r="BP59" s="67"/>
      <c r="BQ59" s="68"/>
    </row>
    <row r="60" spans="1:79" s="18" customFormat="1" ht="92.4" customHeight="1" x14ac:dyDescent="0.25">
      <c r="A60" s="51">
        <v>2273</v>
      </c>
      <c r="B60" s="51"/>
      <c r="C60" s="51"/>
      <c r="D60" s="51"/>
      <c r="E60" s="51"/>
      <c r="F60" s="51"/>
      <c r="G60" s="66" t="s">
        <v>55</v>
      </c>
      <c r="H60" s="67"/>
      <c r="I60" s="67"/>
      <c r="J60" s="67"/>
      <c r="K60" s="67"/>
      <c r="L60" s="67"/>
      <c r="M60" s="67"/>
      <c r="N60" s="67"/>
      <c r="O60" s="67"/>
      <c r="P60" s="67"/>
      <c r="Q60" s="67"/>
      <c r="R60" s="67"/>
      <c r="S60" s="68"/>
      <c r="T60" s="83">
        <v>16070</v>
      </c>
      <c r="U60" s="83"/>
      <c r="V60" s="83"/>
      <c r="W60" s="83"/>
      <c r="X60" s="83"/>
      <c r="Y60" s="83"/>
      <c r="Z60" s="83"/>
      <c r="AA60" s="83">
        <v>16700</v>
      </c>
      <c r="AB60" s="83"/>
      <c r="AC60" s="83"/>
      <c r="AD60" s="83"/>
      <c r="AE60" s="83"/>
      <c r="AF60" s="83"/>
      <c r="AG60" s="83"/>
      <c r="AH60" s="83">
        <v>16920</v>
      </c>
      <c r="AI60" s="83"/>
      <c r="AJ60" s="83"/>
      <c r="AK60" s="83"/>
      <c r="AL60" s="83"/>
      <c r="AM60" s="83"/>
      <c r="AN60" s="83"/>
      <c r="AO60" s="83">
        <v>17590</v>
      </c>
      <c r="AP60" s="83"/>
      <c r="AQ60" s="83"/>
      <c r="AR60" s="83"/>
      <c r="AS60" s="83"/>
      <c r="AT60" s="83"/>
      <c r="AU60" s="83"/>
      <c r="AV60" s="66" t="s">
        <v>66</v>
      </c>
      <c r="AW60" s="67"/>
      <c r="AX60" s="67"/>
      <c r="AY60" s="67"/>
      <c r="AZ60" s="67"/>
      <c r="BA60" s="67"/>
      <c r="BB60" s="67"/>
      <c r="BC60" s="67"/>
      <c r="BD60" s="67"/>
      <c r="BE60" s="67"/>
      <c r="BF60" s="67"/>
      <c r="BG60" s="67"/>
      <c r="BH60" s="67"/>
      <c r="BI60" s="67"/>
      <c r="BJ60" s="67"/>
      <c r="BK60" s="67"/>
      <c r="BL60" s="67"/>
      <c r="BM60" s="67"/>
      <c r="BN60" s="67"/>
      <c r="BO60" s="67"/>
      <c r="BP60" s="67"/>
      <c r="BQ60" s="68"/>
    </row>
    <row r="62" spans="1:79" ht="15" customHeight="1" x14ac:dyDescent="0.25">
      <c r="A62" s="49" t="s">
        <v>151</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row>
    <row r="64" spans="1:79" ht="99" customHeight="1" x14ac:dyDescent="0.25">
      <c r="A64" s="52" t="s">
        <v>4</v>
      </c>
      <c r="B64" s="52"/>
      <c r="C64" s="52"/>
      <c r="D64" s="52"/>
      <c r="E64" s="52"/>
      <c r="F64" s="52"/>
      <c r="G64" s="70" t="s">
        <v>7</v>
      </c>
      <c r="H64" s="71"/>
      <c r="I64" s="71"/>
      <c r="J64" s="71"/>
      <c r="K64" s="71"/>
      <c r="L64" s="71"/>
      <c r="M64" s="71"/>
      <c r="N64" s="71"/>
      <c r="O64" s="71"/>
      <c r="P64" s="71"/>
      <c r="Q64" s="71"/>
      <c r="R64" s="71"/>
      <c r="S64" s="71"/>
      <c r="T64" s="71"/>
      <c r="U64" s="71"/>
      <c r="V64" s="71"/>
      <c r="W64" s="71"/>
      <c r="X64" s="71"/>
      <c r="Y64" s="71"/>
      <c r="Z64" s="71"/>
      <c r="AA64" s="71"/>
      <c r="AB64" s="71"/>
      <c r="AC64" s="71"/>
      <c r="AD64" s="71"/>
      <c r="AE64" s="72"/>
      <c r="AF64" s="52" t="s">
        <v>6</v>
      </c>
      <c r="AG64" s="52"/>
      <c r="AH64" s="52"/>
      <c r="AI64" s="52"/>
      <c r="AJ64" s="52"/>
      <c r="AK64" s="52" t="s">
        <v>5</v>
      </c>
      <c r="AL64" s="52"/>
      <c r="AM64" s="52"/>
      <c r="AN64" s="52"/>
      <c r="AO64" s="52"/>
      <c r="AP64" s="52"/>
      <c r="AQ64" s="52"/>
      <c r="AR64" s="52"/>
      <c r="AS64" s="52"/>
      <c r="AT64" s="52"/>
      <c r="AU64" s="52" t="s">
        <v>78</v>
      </c>
      <c r="AV64" s="52"/>
      <c r="AW64" s="52"/>
      <c r="AX64" s="52"/>
      <c r="AY64" s="52"/>
      <c r="AZ64" s="52"/>
      <c r="BA64" s="52" t="s">
        <v>79</v>
      </c>
      <c r="BB64" s="52"/>
      <c r="BC64" s="52"/>
      <c r="BD64" s="52"/>
      <c r="BE64" s="52"/>
      <c r="BF64" s="52"/>
      <c r="BG64" s="52" t="s">
        <v>82</v>
      </c>
      <c r="BH64" s="52"/>
      <c r="BI64" s="52"/>
      <c r="BJ64" s="52"/>
      <c r="BK64" s="52"/>
      <c r="BL64" s="52"/>
      <c r="BM64" s="52" t="s">
        <v>83</v>
      </c>
      <c r="BN64" s="52"/>
      <c r="BO64" s="52"/>
      <c r="BP64" s="52"/>
      <c r="BQ64" s="52"/>
      <c r="BR64" s="52"/>
    </row>
    <row r="65" spans="1:79" ht="15" customHeight="1" x14ac:dyDescent="0.25">
      <c r="A65" s="52">
        <v>1</v>
      </c>
      <c r="B65" s="52"/>
      <c r="C65" s="52"/>
      <c r="D65" s="52"/>
      <c r="E65" s="52"/>
      <c r="F65" s="52"/>
      <c r="G65" s="70">
        <v>2</v>
      </c>
      <c r="H65" s="71"/>
      <c r="I65" s="71"/>
      <c r="J65" s="71"/>
      <c r="K65" s="71"/>
      <c r="L65" s="71"/>
      <c r="M65" s="71"/>
      <c r="N65" s="71"/>
      <c r="O65" s="71"/>
      <c r="P65" s="71"/>
      <c r="Q65" s="71"/>
      <c r="R65" s="71"/>
      <c r="S65" s="71"/>
      <c r="T65" s="71"/>
      <c r="U65" s="71"/>
      <c r="V65" s="71"/>
      <c r="W65" s="71"/>
      <c r="X65" s="71"/>
      <c r="Y65" s="71"/>
      <c r="Z65" s="71"/>
      <c r="AA65" s="71"/>
      <c r="AB65" s="71"/>
      <c r="AC65" s="71"/>
      <c r="AD65" s="71"/>
      <c r="AE65" s="72"/>
      <c r="AF65" s="52">
        <v>3</v>
      </c>
      <c r="AG65" s="52"/>
      <c r="AH65" s="52"/>
      <c r="AI65" s="52"/>
      <c r="AJ65" s="52"/>
      <c r="AK65" s="52">
        <v>4</v>
      </c>
      <c r="AL65" s="52"/>
      <c r="AM65" s="52"/>
      <c r="AN65" s="52"/>
      <c r="AO65" s="52"/>
      <c r="AP65" s="52"/>
      <c r="AQ65" s="52"/>
      <c r="AR65" s="52"/>
      <c r="AS65" s="52"/>
      <c r="AT65" s="52"/>
      <c r="AU65" s="52">
        <v>5</v>
      </c>
      <c r="AV65" s="52"/>
      <c r="AW65" s="52"/>
      <c r="AX65" s="52"/>
      <c r="AY65" s="52"/>
      <c r="AZ65" s="52"/>
      <c r="BA65" s="52">
        <v>6</v>
      </c>
      <c r="BB65" s="52"/>
      <c r="BC65" s="52"/>
      <c r="BD65" s="52"/>
      <c r="BE65" s="52"/>
      <c r="BF65" s="52"/>
      <c r="BG65" s="52">
        <v>7</v>
      </c>
      <c r="BH65" s="52"/>
      <c r="BI65" s="52"/>
      <c r="BJ65" s="52"/>
      <c r="BK65" s="52"/>
      <c r="BL65" s="52"/>
      <c r="BM65" s="52">
        <v>8</v>
      </c>
      <c r="BN65" s="52"/>
      <c r="BO65" s="52"/>
      <c r="BP65" s="52"/>
      <c r="BQ65" s="52"/>
      <c r="BR65" s="52"/>
    </row>
    <row r="66" spans="1:79" ht="9.75" hidden="1" customHeight="1" x14ac:dyDescent="0.25">
      <c r="A66" s="64" t="s">
        <v>39</v>
      </c>
      <c r="B66" s="64"/>
      <c r="C66" s="64"/>
      <c r="D66" s="64"/>
      <c r="E66" s="64"/>
      <c r="F66" s="64"/>
      <c r="G66" s="84" t="s">
        <v>18</v>
      </c>
      <c r="H66" s="85"/>
      <c r="I66" s="85"/>
      <c r="J66" s="85"/>
      <c r="K66" s="85"/>
      <c r="L66" s="85"/>
      <c r="M66" s="85"/>
      <c r="N66" s="85"/>
      <c r="O66" s="85"/>
      <c r="P66" s="85"/>
      <c r="Q66" s="85"/>
      <c r="R66" s="85"/>
      <c r="S66" s="85"/>
      <c r="T66" s="85"/>
      <c r="U66" s="85"/>
      <c r="V66" s="85"/>
      <c r="W66" s="85"/>
      <c r="X66" s="85"/>
      <c r="Y66" s="85"/>
      <c r="Z66" s="85"/>
      <c r="AA66" s="85"/>
      <c r="AB66" s="85"/>
      <c r="AC66" s="85"/>
      <c r="AD66" s="85"/>
      <c r="AE66" s="86"/>
      <c r="AF66" s="64" t="s">
        <v>19</v>
      </c>
      <c r="AG66" s="64"/>
      <c r="AH66" s="64"/>
      <c r="AI66" s="64"/>
      <c r="AJ66" s="64"/>
      <c r="AK66" s="64" t="s">
        <v>20</v>
      </c>
      <c r="AL66" s="64"/>
      <c r="AM66" s="64"/>
      <c r="AN66" s="64"/>
      <c r="AO66" s="64"/>
      <c r="AP66" s="64"/>
      <c r="AQ66" s="64"/>
      <c r="AR66" s="64"/>
      <c r="AS66" s="64"/>
      <c r="AT66" s="64"/>
      <c r="AU66" s="64" t="s">
        <v>34</v>
      </c>
      <c r="AV66" s="64"/>
      <c r="AW66" s="64"/>
      <c r="AX66" s="64"/>
      <c r="AY66" s="64"/>
      <c r="AZ66" s="64"/>
      <c r="BA66" s="64" t="s">
        <v>35</v>
      </c>
      <c r="BB66" s="64"/>
      <c r="BC66" s="64"/>
      <c r="BD66" s="64"/>
      <c r="BE66" s="64"/>
      <c r="BF66" s="64"/>
      <c r="BG66" s="64" t="s">
        <v>32</v>
      </c>
      <c r="BH66" s="64"/>
      <c r="BI66" s="64"/>
      <c r="BJ66" s="64"/>
      <c r="BK66" s="64"/>
      <c r="BL66" s="64"/>
      <c r="BM66" s="64" t="s">
        <v>33</v>
      </c>
      <c r="BN66" s="64"/>
      <c r="BO66" s="64"/>
      <c r="BP66" s="64"/>
      <c r="BQ66" s="64"/>
      <c r="BR66" s="64"/>
      <c r="CA66" s="15" t="s">
        <v>16</v>
      </c>
    </row>
    <row r="67" spans="1:79" s="18" customFormat="1" x14ac:dyDescent="0.25">
      <c r="A67" s="65"/>
      <c r="B67" s="65"/>
      <c r="C67" s="65"/>
      <c r="D67" s="65"/>
      <c r="E67" s="65"/>
      <c r="F67" s="65"/>
      <c r="G67" s="96"/>
      <c r="H67" s="97"/>
      <c r="I67" s="97"/>
      <c r="J67" s="97"/>
      <c r="K67" s="97"/>
      <c r="L67" s="97"/>
      <c r="M67" s="97"/>
      <c r="N67" s="97"/>
      <c r="O67" s="97"/>
      <c r="P67" s="97"/>
      <c r="Q67" s="97"/>
      <c r="R67" s="97"/>
      <c r="S67" s="97"/>
      <c r="T67" s="97"/>
      <c r="U67" s="97"/>
      <c r="V67" s="97"/>
      <c r="W67" s="97"/>
      <c r="X67" s="97"/>
      <c r="Y67" s="97"/>
      <c r="Z67" s="97"/>
      <c r="AA67" s="97"/>
      <c r="AB67" s="97"/>
      <c r="AC67" s="97"/>
      <c r="AD67" s="97"/>
      <c r="AE67" s="98"/>
      <c r="AF67" s="65"/>
      <c r="AG67" s="65"/>
      <c r="AH67" s="65"/>
      <c r="AI67" s="65"/>
      <c r="AJ67" s="65"/>
      <c r="AK67" s="65"/>
      <c r="AL67" s="65"/>
      <c r="AM67" s="65"/>
      <c r="AN67" s="65"/>
      <c r="AO67" s="65"/>
      <c r="AP67" s="65"/>
      <c r="AQ67" s="65"/>
      <c r="AR67" s="65"/>
      <c r="AS67" s="65"/>
      <c r="AT67" s="65"/>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CA67" s="18" t="s">
        <v>17</v>
      </c>
    </row>
    <row r="69" spans="1:79" ht="28.5" customHeight="1" x14ac:dyDescent="0.25">
      <c r="A69" s="90" t="s">
        <v>84</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row>
    <row r="70" spans="1:79" ht="15" customHeight="1" x14ac:dyDescent="0.2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row>
    <row r="71" spans="1:79" s="27" customFormat="1" ht="1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46"/>
      <c r="AF71" s="46"/>
      <c r="AG71" s="46"/>
      <c r="AH71" s="46"/>
      <c r="AI71" s="46"/>
      <c r="AJ71" s="46"/>
      <c r="AK71" s="46"/>
      <c r="AL71" s="46"/>
      <c r="AM71" s="46"/>
      <c r="AN71" s="46"/>
      <c r="AO71" s="46"/>
      <c r="AP71" s="46"/>
      <c r="AQ71" s="46"/>
      <c r="AR71" s="46"/>
      <c r="AS71" s="46"/>
      <c r="AT71" s="46"/>
      <c r="AU71" s="46"/>
      <c r="AV71" s="44"/>
      <c r="AW71" s="44"/>
      <c r="AX71" s="44"/>
      <c r="AY71" s="44"/>
      <c r="AZ71" s="44"/>
      <c r="BA71" s="44"/>
      <c r="BB71" s="44"/>
      <c r="BC71" s="44"/>
      <c r="BD71" s="44"/>
      <c r="BE71" s="44"/>
      <c r="BF71" s="44"/>
      <c r="BG71" s="44"/>
      <c r="BH71" s="44"/>
      <c r="BI71" s="44"/>
      <c r="BJ71" s="44"/>
      <c r="BK71" s="44"/>
      <c r="BL71" s="44"/>
    </row>
    <row r="72" spans="1:79" ht="15.75" hidden="1" customHeight="1" x14ac:dyDescent="0.25">
      <c r="A72" s="51"/>
      <c r="B72" s="51"/>
      <c r="C72" s="51"/>
      <c r="D72" s="51"/>
      <c r="E72" s="51"/>
      <c r="F72" s="51"/>
      <c r="G72" s="92" t="s">
        <v>0</v>
      </c>
      <c r="H72" s="93"/>
      <c r="I72" s="93"/>
      <c r="J72" s="93"/>
      <c r="K72" s="93"/>
      <c r="L72" s="93"/>
      <c r="M72" s="93"/>
      <c r="N72" s="93"/>
      <c r="O72" s="93"/>
      <c r="P72" s="93"/>
      <c r="Q72" s="93"/>
      <c r="R72" s="93"/>
      <c r="S72" s="93"/>
      <c r="T72" s="93" t="s">
        <v>21</v>
      </c>
      <c r="U72" s="93"/>
      <c r="V72" s="93"/>
      <c r="W72" s="93"/>
      <c r="X72" s="93"/>
      <c r="Y72" s="93"/>
      <c r="Z72" s="93"/>
      <c r="AA72" s="93" t="s">
        <v>22</v>
      </c>
      <c r="AB72" s="93"/>
      <c r="AC72" s="93"/>
      <c r="AD72" s="93"/>
      <c r="AE72" s="93"/>
      <c r="AF72" s="93"/>
      <c r="AG72" s="93"/>
      <c r="AH72" s="93" t="s">
        <v>23</v>
      </c>
      <c r="AI72" s="93"/>
      <c r="AJ72" s="93"/>
      <c r="AK72" s="93"/>
      <c r="AL72" s="93"/>
      <c r="AM72" s="93"/>
      <c r="AN72" s="93"/>
      <c r="AO72" s="94" t="s">
        <v>24</v>
      </c>
      <c r="AP72" s="94"/>
      <c r="AQ72" s="94"/>
      <c r="AR72" s="94"/>
      <c r="AS72" s="94"/>
      <c r="AT72" s="94"/>
      <c r="AU72" s="95"/>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9"/>
      <c r="CA72" s="15" t="s">
        <v>30</v>
      </c>
    </row>
    <row r="73" spans="1:79" s="19" customFormat="1" ht="15" customHeight="1" x14ac:dyDescent="0.25">
      <c r="A73" s="73" t="s">
        <v>37</v>
      </c>
      <c r="B73" s="73"/>
      <c r="C73" s="73"/>
      <c r="D73" s="73"/>
      <c r="E73" s="73"/>
      <c r="F73" s="73"/>
      <c r="G73" s="87"/>
      <c r="H73" s="87"/>
      <c r="I73" s="87"/>
      <c r="J73" s="87"/>
      <c r="K73" s="87"/>
      <c r="L73" s="87"/>
      <c r="M73" s="87"/>
      <c r="N73" s="87"/>
      <c r="O73" s="87"/>
      <c r="P73" s="87"/>
      <c r="Q73" s="87"/>
      <c r="R73" s="87"/>
      <c r="S73" s="87"/>
      <c r="T73" s="88">
        <v>2826950</v>
      </c>
      <c r="U73" s="88"/>
      <c r="V73" s="88"/>
      <c r="W73" s="88"/>
      <c r="X73" s="88"/>
      <c r="Y73" s="88"/>
      <c r="Z73" s="88"/>
      <c r="AA73" s="88">
        <v>460230</v>
      </c>
      <c r="AB73" s="88"/>
      <c r="AC73" s="88"/>
      <c r="AD73" s="88"/>
      <c r="AE73" s="88"/>
      <c r="AF73" s="88"/>
      <c r="AG73" s="88"/>
      <c r="AH73" s="88">
        <v>2976780</v>
      </c>
      <c r="AI73" s="88"/>
      <c r="AJ73" s="88"/>
      <c r="AK73" s="88"/>
      <c r="AL73" s="88"/>
      <c r="AM73" s="88"/>
      <c r="AN73" s="88"/>
      <c r="AO73" s="88">
        <v>484620</v>
      </c>
      <c r="AP73" s="88"/>
      <c r="AQ73" s="88"/>
      <c r="AR73" s="88"/>
      <c r="AS73" s="88"/>
      <c r="AT73" s="88"/>
      <c r="AU73" s="88"/>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1"/>
      <c r="CA73" s="19" t="s">
        <v>31</v>
      </c>
    </row>
    <row r="74" spans="1:79" s="23" customFormat="1" ht="12.7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9" s="23" customFormat="1" ht="12.7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5" customHeight="1" x14ac:dyDescent="0.25">
      <c r="A77" s="100" t="s">
        <v>244</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101" t="s">
        <v>1</v>
      </c>
      <c r="AC77" s="101"/>
      <c r="AD77" s="101"/>
      <c r="AE77" s="101"/>
      <c r="AF77" s="101"/>
      <c r="AG77" s="101"/>
      <c r="AH77" s="101"/>
      <c r="AI77" s="101"/>
      <c r="AJ77" s="101"/>
      <c r="AK77" s="101"/>
      <c r="AL77" s="101"/>
      <c r="AM77" s="101"/>
      <c r="AN77" s="101"/>
      <c r="AO77" s="101"/>
      <c r="AP77" s="101"/>
      <c r="AQ77" s="101"/>
      <c r="AR77" s="101"/>
      <c r="AS77" s="101"/>
      <c r="AT77" s="101"/>
      <c r="AU77" s="159" t="s">
        <v>245</v>
      </c>
      <c r="AV77" s="160"/>
      <c r="AW77" s="160"/>
      <c r="AX77" s="160"/>
      <c r="AY77" s="160"/>
      <c r="AZ77" s="160"/>
      <c r="BA77" s="160"/>
      <c r="BB77" s="160"/>
      <c r="BC77" s="160"/>
      <c r="BD77" s="160"/>
      <c r="BE77" s="160"/>
      <c r="BF77" s="160"/>
    </row>
    <row r="78" spans="1:79" ht="18.899999999999999" customHeight="1" x14ac:dyDescent="0.25">
      <c r="AB78" s="99" t="s">
        <v>2</v>
      </c>
      <c r="AC78" s="99"/>
      <c r="AD78" s="99"/>
      <c r="AE78" s="99"/>
      <c r="AF78" s="99"/>
      <c r="AG78" s="99"/>
      <c r="AH78" s="99"/>
      <c r="AI78" s="99"/>
      <c r="AJ78" s="99"/>
      <c r="AK78" s="99"/>
      <c r="AL78" s="99"/>
      <c r="AM78" s="99"/>
      <c r="AN78" s="99"/>
      <c r="AO78" s="99"/>
      <c r="AP78" s="99"/>
      <c r="AQ78" s="99"/>
      <c r="AR78" s="99"/>
      <c r="AS78" s="99"/>
      <c r="AT78" s="99"/>
      <c r="AU78" s="99" t="s">
        <v>36</v>
      </c>
      <c r="AV78" s="99"/>
      <c r="AW78" s="99"/>
      <c r="AX78" s="99"/>
      <c r="AY78" s="99"/>
      <c r="AZ78" s="99"/>
      <c r="BA78" s="99"/>
      <c r="BB78" s="99"/>
      <c r="BC78" s="99"/>
      <c r="BD78" s="99"/>
      <c r="BE78" s="99"/>
      <c r="BF78" s="99"/>
    </row>
    <row r="79" spans="1:79" ht="20.100000000000001" customHeight="1" x14ac:dyDescent="0.25">
      <c r="A79" s="100" t="s">
        <v>246</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99" t="s">
        <v>1</v>
      </c>
      <c r="AC79" s="99"/>
      <c r="AD79" s="99"/>
      <c r="AE79" s="99"/>
      <c r="AF79" s="99"/>
      <c r="AG79" s="99"/>
      <c r="AH79" s="99"/>
      <c r="AI79" s="99"/>
      <c r="AJ79" s="99"/>
      <c r="AK79" s="99"/>
      <c r="AL79" s="99"/>
      <c r="AM79" s="99"/>
      <c r="AN79" s="99"/>
      <c r="AO79" s="99"/>
      <c r="AP79" s="99"/>
      <c r="AQ79" s="99"/>
      <c r="AR79" s="99"/>
      <c r="AS79" s="99"/>
      <c r="AT79" s="99"/>
      <c r="AU79" s="159" t="s">
        <v>247</v>
      </c>
      <c r="AV79" s="160"/>
      <c r="AW79" s="160"/>
      <c r="AX79" s="160"/>
      <c r="AY79" s="160"/>
      <c r="AZ79" s="160"/>
      <c r="BA79" s="160"/>
      <c r="BB79" s="160"/>
      <c r="BC79" s="160"/>
      <c r="BD79" s="160"/>
      <c r="BE79" s="160"/>
      <c r="BF79" s="160"/>
    </row>
    <row r="80" spans="1:79" ht="18" customHeight="1" x14ac:dyDescent="0.25">
      <c r="AB80" s="99" t="s">
        <v>2</v>
      </c>
      <c r="AC80" s="99"/>
      <c r="AD80" s="99"/>
      <c r="AE80" s="99"/>
      <c r="AF80" s="99"/>
      <c r="AG80" s="99"/>
      <c r="AH80" s="99"/>
      <c r="AI80" s="99"/>
      <c r="AJ80" s="99"/>
      <c r="AK80" s="99"/>
      <c r="AL80" s="99"/>
      <c r="AM80" s="99"/>
      <c r="AN80" s="99"/>
      <c r="AO80" s="99"/>
      <c r="AP80" s="99"/>
      <c r="AQ80" s="99"/>
      <c r="AR80" s="99"/>
      <c r="AS80" s="99"/>
      <c r="AT80" s="99"/>
      <c r="AU80" s="99" t="s">
        <v>36</v>
      </c>
      <c r="AV80" s="99"/>
      <c r="AW80" s="99"/>
      <c r="AX80" s="99"/>
      <c r="AY80" s="99"/>
      <c r="AZ80" s="99"/>
      <c r="BA80" s="99"/>
      <c r="BB80" s="99"/>
      <c r="BC80" s="99"/>
      <c r="BD80" s="99"/>
      <c r="BE80" s="99"/>
      <c r="BF80" s="99"/>
    </row>
    <row r="81" ht="20.100000000000001" customHeight="1" x14ac:dyDescent="0.25"/>
  </sheetData>
  <mergeCells count="287">
    <mergeCell ref="AB80:AT80"/>
    <mergeCell ref="AU80:BF80"/>
    <mergeCell ref="A77:AA77"/>
    <mergeCell ref="AB77:AT77"/>
    <mergeCell ref="AU77:BF77"/>
    <mergeCell ref="AB78:AT78"/>
    <mergeCell ref="AU78:BF78"/>
    <mergeCell ref="A79:AA79"/>
    <mergeCell ref="AB79:AT79"/>
    <mergeCell ref="AU79:BF79"/>
    <mergeCell ref="A73:F73"/>
    <mergeCell ref="G73:S73"/>
    <mergeCell ref="T73:Z73"/>
    <mergeCell ref="AA73:AG73"/>
    <mergeCell ref="AH73:AN73"/>
    <mergeCell ref="AO73:AU73"/>
    <mergeCell ref="A69:BL69"/>
    <mergeCell ref="A70:BL70"/>
    <mergeCell ref="A72:F72"/>
    <mergeCell ref="G72:S72"/>
    <mergeCell ref="T72:Z72"/>
    <mergeCell ref="AA72:AG72"/>
    <mergeCell ref="AH72:AN72"/>
    <mergeCell ref="AO72:AU72"/>
    <mergeCell ref="BG66:BL66"/>
    <mergeCell ref="BM66:BR66"/>
    <mergeCell ref="A67:F67"/>
    <mergeCell ref="G67:AE67"/>
    <mergeCell ref="AF67:AJ67"/>
    <mergeCell ref="AK67:AT67"/>
    <mergeCell ref="AU67:AZ67"/>
    <mergeCell ref="BA67:BF67"/>
    <mergeCell ref="BG67:BL67"/>
    <mergeCell ref="BM67:BR67"/>
    <mergeCell ref="A66:F66"/>
    <mergeCell ref="G66:AE66"/>
    <mergeCell ref="AF66:AJ66"/>
    <mergeCell ref="AK66:AT66"/>
    <mergeCell ref="AU66:AZ66"/>
    <mergeCell ref="BA66:BF66"/>
    <mergeCell ref="BM64:BR64"/>
    <mergeCell ref="A65:F65"/>
    <mergeCell ref="G65:AE65"/>
    <mergeCell ref="AF65:AJ65"/>
    <mergeCell ref="AK65:AT65"/>
    <mergeCell ref="AU65:AZ65"/>
    <mergeCell ref="BA65:BF65"/>
    <mergeCell ref="BG65:BL65"/>
    <mergeCell ref="BM65:BR65"/>
    <mergeCell ref="A62:BL62"/>
    <mergeCell ref="A64:F64"/>
    <mergeCell ref="G64:AE64"/>
    <mergeCell ref="AF64:AJ64"/>
    <mergeCell ref="AK64:AT64"/>
    <mergeCell ref="AU64:AZ64"/>
    <mergeCell ref="BA64:BF64"/>
    <mergeCell ref="BG64:BL64"/>
    <mergeCell ref="AV59:BQ59"/>
    <mergeCell ref="A60:F60"/>
    <mergeCell ref="G60:S60"/>
    <mergeCell ref="T60:Z60"/>
    <mergeCell ref="AA60:AG60"/>
    <mergeCell ref="AH60:AN60"/>
    <mergeCell ref="AO60:AU60"/>
    <mergeCell ref="AV60:BQ60"/>
    <mergeCell ref="A59:F59"/>
    <mergeCell ref="G59:S59"/>
    <mergeCell ref="T59:Z59"/>
    <mergeCell ref="AA59:AG59"/>
    <mergeCell ref="AH59:AN59"/>
    <mergeCell ref="AO59:AU59"/>
    <mergeCell ref="AV57:BQ57"/>
    <mergeCell ref="A58:F58"/>
    <mergeCell ref="G58:S58"/>
    <mergeCell ref="T58:Z58"/>
    <mergeCell ref="AA58:AG58"/>
    <mergeCell ref="AH58:AN58"/>
    <mergeCell ref="AO58:AU58"/>
    <mergeCell ref="AV58:BQ58"/>
    <mergeCell ref="A57:F57"/>
    <mergeCell ref="G57:S57"/>
    <mergeCell ref="T57:Z57"/>
    <mergeCell ref="AA57:AG57"/>
    <mergeCell ref="AH57:AN57"/>
    <mergeCell ref="AO57:AU57"/>
    <mergeCell ref="AV55:BQ55"/>
    <mergeCell ref="A56:F56"/>
    <mergeCell ref="G56:S56"/>
    <mergeCell ref="T56:Z56"/>
    <mergeCell ref="AA56:AG56"/>
    <mergeCell ref="AH56:AN56"/>
    <mergeCell ref="AO56:AU56"/>
    <mergeCell ref="AV56:BQ56"/>
    <mergeCell ref="A55:F55"/>
    <mergeCell ref="G55:S55"/>
    <mergeCell ref="T55:Z55"/>
    <mergeCell ref="AA55:AG55"/>
    <mergeCell ref="AH55:AN55"/>
    <mergeCell ref="AO55:AU55"/>
    <mergeCell ref="AV53:BQ53"/>
    <mergeCell ref="A54:F54"/>
    <mergeCell ref="G54:S54"/>
    <mergeCell ref="T54:Z54"/>
    <mergeCell ref="AA54:AG54"/>
    <mergeCell ref="AH54:AN54"/>
    <mergeCell ref="AO54:AU54"/>
    <mergeCell ref="AV54:BQ54"/>
    <mergeCell ref="A53:F53"/>
    <mergeCell ref="G53:S53"/>
    <mergeCell ref="T53:Z53"/>
    <mergeCell ref="AA53:AG53"/>
    <mergeCell ref="AH53:AN53"/>
    <mergeCell ref="AO53:AU53"/>
    <mergeCell ref="AV51:BQ51"/>
    <mergeCell ref="A52:F52"/>
    <mergeCell ref="G52:S52"/>
    <mergeCell ref="T52:Z52"/>
    <mergeCell ref="AA52:AG52"/>
    <mergeCell ref="AH52:AN52"/>
    <mergeCell ref="AO52:AU52"/>
    <mergeCell ref="AV52:BQ52"/>
    <mergeCell ref="A51:F51"/>
    <mergeCell ref="G51:S51"/>
    <mergeCell ref="T51:Z51"/>
    <mergeCell ref="AA51:AG51"/>
    <mergeCell ref="AH51:AN51"/>
    <mergeCell ref="AO51:AU51"/>
    <mergeCell ref="A47:BL47"/>
    <mergeCell ref="A49:F50"/>
    <mergeCell ref="G49:S50"/>
    <mergeCell ref="T49:AG49"/>
    <mergeCell ref="AH49:AU49"/>
    <mergeCell ref="AV49:BQ50"/>
    <mergeCell ref="T50:Z50"/>
    <mergeCell ref="AA50:AG50"/>
    <mergeCell ref="AH50:AN50"/>
    <mergeCell ref="AO50:AU50"/>
    <mergeCell ref="A44:F44"/>
    <mergeCell ref="G44:S44"/>
    <mergeCell ref="T44:Z44"/>
    <mergeCell ref="AA44:AG44"/>
    <mergeCell ref="AH44:AN44"/>
    <mergeCell ref="AO44:AU44"/>
    <mergeCell ref="A40:BQ40"/>
    <mergeCell ref="A41:BL41"/>
    <mergeCell ref="A43:F43"/>
    <mergeCell ref="G43:S43"/>
    <mergeCell ref="T43:Z43"/>
    <mergeCell ref="AA43:AG43"/>
    <mergeCell ref="AH43:AN43"/>
    <mergeCell ref="AO43:AU43"/>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2:BL32"/>
    <mergeCell ref="A34:F34"/>
    <mergeCell ref="G34:AE34"/>
    <mergeCell ref="AF34:AJ34"/>
    <mergeCell ref="AK34:AT34"/>
    <mergeCell ref="AU34:BD34"/>
    <mergeCell ref="BE34:BN34"/>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AV23:BL23"/>
    <mergeCell ref="A24:F24"/>
    <mergeCell ref="G24:S24"/>
    <mergeCell ref="T24:Z24"/>
    <mergeCell ref="AA24:AG24"/>
    <mergeCell ref="AH24:AN24"/>
    <mergeCell ref="AO24:AU24"/>
    <mergeCell ref="AV24:BL24"/>
    <mergeCell ref="A23:F23"/>
    <mergeCell ref="G23:S23"/>
    <mergeCell ref="T23:Z23"/>
    <mergeCell ref="AA23:AG23"/>
    <mergeCell ref="AH23:AN23"/>
    <mergeCell ref="AO23:AU23"/>
    <mergeCell ref="AV21:BL21"/>
    <mergeCell ref="A22:F22"/>
    <mergeCell ref="G22:S22"/>
    <mergeCell ref="T22:Z22"/>
    <mergeCell ref="AA22:AG22"/>
    <mergeCell ref="AH22:AN22"/>
    <mergeCell ref="AO22:AU22"/>
    <mergeCell ref="AV22:BL22"/>
    <mergeCell ref="AO20:AU20"/>
    <mergeCell ref="A21:F21"/>
    <mergeCell ref="G21:S21"/>
    <mergeCell ref="T21:Z21"/>
    <mergeCell ref="AA21:AG21"/>
    <mergeCell ref="AH21:AN21"/>
    <mergeCell ref="AO21:AU21"/>
    <mergeCell ref="A15:BL15"/>
    <mergeCell ref="A16:BL16"/>
    <mergeCell ref="A17:BL17"/>
    <mergeCell ref="A19:F20"/>
    <mergeCell ref="G19:S20"/>
    <mergeCell ref="T19:Z20"/>
    <mergeCell ref="AA19:AG20"/>
    <mergeCell ref="AH19:AU19"/>
    <mergeCell ref="AV19:BL20"/>
    <mergeCell ref="AH20:AN20"/>
    <mergeCell ref="A12:G12"/>
    <mergeCell ref="I12:O12"/>
    <mergeCell ref="Q12:W12"/>
    <mergeCell ref="Y12:AO12"/>
    <mergeCell ref="AQ12:AV12"/>
    <mergeCell ref="A13:G13"/>
    <mergeCell ref="I13:O13"/>
    <mergeCell ref="Q13:W13"/>
    <mergeCell ref="Y13:AO13"/>
    <mergeCell ref="AQ13:AV13"/>
    <mergeCell ref="A9:AD9"/>
    <mergeCell ref="AE9:AL9"/>
    <mergeCell ref="AO9:AU9"/>
    <mergeCell ref="A10:AD10"/>
    <mergeCell ref="AE10:AK10"/>
    <mergeCell ref="AO10:AU10"/>
    <mergeCell ref="AX1:BL1"/>
    <mergeCell ref="A3:BL3"/>
    <mergeCell ref="A7:AD7"/>
    <mergeCell ref="AE7:AK7"/>
    <mergeCell ref="AO7:AU7"/>
    <mergeCell ref="A8:AD8"/>
    <mergeCell ref="AE8:AK8"/>
    <mergeCell ref="AO8:AU8"/>
  </mergeCells>
  <conditionalFormatting sqref="A67:F67 A37:F37">
    <cfRule type="cellIs" dxfId="1" priority="2" stopIfTrue="1" operator="equal">
      <formula>0</formula>
    </cfRule>
  </conditionalFormatting>
  <conditionalFormatting sqref="A38:F38">
    <cfRule type="cellIs" dxfId="0" priority="1" stopIfTrue="1" operator="equal">
      <formula>0</formula>
    </cfRule>
  </conditionalFormatting>
  <pageMargins left="0.32" right="0.33" top="0.39370078740157499" bottom="0.39370078740157499" header="0" footer="0"/>
  <pageSetup paperSize="9" scale="66"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0">
    <pageSetUpPr fitToPage="1"/>
  </sheetPr>
  <dimension ref="A1:CA80"/>
  <sheetViews>
    <sheetView zoomScale="83" zoomScaleNormal="83" workbookViewId="0">
      <selection activeCell="T44" sqref="T44"/>
    </sheetView>
  </sheetViews>
  <sheetFormatPr defaultColWidth="8.88671875" defaultRowHeight="13.2" x14ac:dyDescent="0.25"/>
  <cols>
    <col min="1" max="78" width="2.88671875" style="15" customWidth="1"/>
    <col min="79" max="79" width="8" style="15" hidden="1" customWidth="1"/>
    <col min="80" max="16384" width="8.88671875" style="15"/>
  </cols>
  <sheetData>
    <row r="1" spans="1:64" ht="60"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53" t="s">
        <v>149</v>
      </c>
      <c r="AY1" s="53"/>
      <c r="AZ1" s="53"/>
      <c r="BA1" s="53"/>
      <c r="BB1" s="53"/>
      <c r="BC1" s="53"/>
      <c r="BD1" s="53"/>
      <c r="BE1" s="53"/>
      <c r="BF1" s="53"/>
      <c r="BG1" s="53"/>
      <c r="BH1" s="53"/>
      <c r="BI1" s="53"/>
      <c r="BJ1" s="53"/>
      <c r="BK1" s="53"/>
      <c r="BL1" s="53"/>
    </row>
    <row r="2" spans="1:64" ht="15"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row>
    <row r="3" spans="1:64" ht="14.25" customHeight="1" x14ac:dyDescent="0.25">
      <c r="A3" s="54" t="s">
        <v>80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36"/>
      <c r="AM7" s="36"/>
      <c r="AN7" s="3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20.399999999999999" customHeight="1" thickBot="1" x14ac:dyDescent="0.3">
      <c r="A11" s="107" t="s">
        <v>141</v>
      </c>
      <c r="B11" s="107"/>
      <c r="C11" s="107"/>
      <c r="D11" s="107"/>
      <c r="E11" s="107"/>
      <c r="F11" s="107"/>
      <c r="G11" s="107"/>
      <c r="H11" s="8"/>
      <c r="I11" s="132">
        <v>2152</v>
      </c>
      <c r="J11" s="132"/>
      <c r="K11" s="132"/>
      <c r="L11" s="132"/>
      <c r="M11" s="132"/>
      <c r="N11" s="132"/>
      <c r="O11" s="132"/>
      <c r="P11" s="9"/>
      <c r="Q11" s="107" t="s">
        <v>142</v>
      </c>
      <c r="R11" s="107"/>
      <c r="S11" s="107"/>
      <c r="T11" s="107"/>
      <c r="U11" s="107"/>
      <c r="V11" s="107"/>
      <c r="W11" s="107"/>
      <c r="X11" s="9"/>
      <c r="Y11" s="108" t="s">
        <v>143</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7.20000000000000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64"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8" spans="1:79"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hidden="1" x14ac:dyDescent="0.25">
      <c r="A21" s="64" t="s">
        <v>27</v>
      </c>
      <c r="B21" s="64"/>
      <c r="C21" s="64"/>
      <c r="D21" s="64"/>
      <c r="E21" s="64"/>
      <c r="F21" s="64"/>
      <c r="G21" s="64" t="s">
        <v>18</v>
      </c>
      <c r="H21" s="64"/>
      <c r="I21" s="64"/>
      <c r="J21" s="64"/>
      <c r="K21" s="64"/>
      <c r="L21" s="64"/>
      <c r="M21" s="64"/>
      <c r="N21" s="64"/>
      <c r="O21" s="64"/>
      <c r="P21" s="64"/>
      <c r="Q21" s="64"/>
      <c r="R21" s="64"/>
      <c r="S21" s="64"/>
      <c r="T21" s="64" t="s">
        <v>21</v>
      </c>
      <c r="U21" s="64"/>
      <c r="V21" s="64"/>
      <c r="W21" s="64"/>
      <c r="X21" s="64"/>
      <c r="Y21" s="64"/>
      <c r="Z21" s="64"/>
      <c r="AA21" s="64" t="s">
        <v>22</v>
      </c>
      <c r="AB21" s="64"/>
      <c r="AC21" s="64"/>
      <c r="AD21" s="64"/>
      <c r="AE21" s="64"/>
      <c r="AF21" s="64"/>
      <c r="AG21" s="64"/>
      <c r="AH21" s="64" t="s">
        <v>23</v>
      </c>
      <c r="AI21" s="64"/>
      <c r="AJ21" s="64"/>
      <c r="AK21" s="64"/>
      <c r="AL21" s="64"/>
      <c r="AM21" s="64"/>
      <c r="AN21" s="64"/>
      <c r="AO21" s="64" t="s">
        <v>24</v>
      </c>
      <c r="AP21" s="64"/>
      <c r="AQ21" s="64"/>
      <c r="AR21" s="64"/>
      <c r="AS21" s="64"/>
      <c r="AT21" s="64"/>
      <c r="AU21" s="64"/>
      <c r="AV21" s="64" t="s">
        <v>25</v>
      </c>
      <c r="AW21" s="64"/>
      <c r="AX21" s="64"/>
      <c r="AY21" s="64"/>
      <c r="AZ21" s="64"/>
      <c r="BA21" s="64"/>
      <c r="BB21" s="64"/>
      <c r="BC21" s="64"/>
      <c r="BD21" s="64"/>
      <c r="BE21" s="64"/>
      <c r="BF21" s="64"/>
      <c r="BG21" s="64"/>
      <c r="BH21" s="64"/>
      <c r="BI21" s="64"/>
      <c r="BJ21" s="64"/>
      <c r="BK21" s="64"/>
      <c r="BL21" s="64"/>
      <c r="CA21" s="15" t="s">
        <v>10</v>
      </c>
    </row>
    <row r="22" spans="1:79" s="18" customFormat="1" ht="52.95"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685400</v>
      </c>
      <c r="U22" s="134"/>
      <c r="V22" s="134"/>
      <c r="W22" s="134"/>
      <c r="X22" s="134"/>
      <c r="Y22" s="134"/>
      <c r="Z22" s="134"/>
      <c r="AA22" s="134">
        <v>768300</v>
      </c>
      <c r="AB22" s="134"/>
      <c r="AC22" s="134"/>
      <c r="AD22" s="134"/>
      <c r="AE22" s="134"/>
      <c r="AF22" s="134"/>
      <c r="AG22" s="134"/>
      <c r="AH22" s="134">
        <v>826200</v>
      </c>
      <c r="AI22" s="134"/>
      <c r="AJ22" s="134"/>
      <c r="AK22" s="134"/>
      <c r="AL22" s="134"/>
      <c r="AM22" s="134"/>
      <c r="AN22" s="134"/>
      <c r="AO22" s="134">
        <v>614400</v>
      </c>
      <c r="AP22" s="134"/>
      <c r="AQ22" s="134"/>
      <c r="AR22" s="134"/>
      <c r="AS22" s="134"/>
      <c r="AT22" s="134"/>
      <c r="AU22" s="134"/>
      <c r="AV22" s="110" t="s">
        <v>152</v>
      </c>
      <c r="AW22" s="111"/>
      <c r="AX22" s="111"/>
      <c r="AY22" s="111"/>
      <c r="AZ22" s="111"/>
      <c r="BA22" s="111"/>
      <c r="BB22" s="111"/>
      <c r="BC22" s="111"/>
      <c r="BD22" s="111"/>
      <c r="BE22" s="111"/>
      <c r="BF22" s="111"/>
      <c r="BG22" s="111"/>
      <c r="BH22" s="111"/>
      <c r="BI22" s="111"/>
      <c r="BJ22" s="111"/>
      <c r="BK22" s="111"/>
      <c r="BL22" s="112"/>
      <c r="CA22" s="18" t="s">
        <v>11</v>
      </c>
    </row>
    <row r="23" spans="1:79" s="18" customFormat="1" ht="29.4"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158810</v>
      </c>
      <c r="U23" s="134"/>
      <c r="V23" s="134"/>
      <c r="W23" s="134"/>
      <c r="X23" s="134"/>
      <c r="Y23" s="134"/>
      <c r="Z23" s="134"/>
      <c r="AA23" s="134">
        <v>169110</v>
      </c>
      <c r="AB23" s="134"/>
      <c r="AC23" s="134"/>
      <c r="AD23" s="134"/>
      <c r="AE23" s="134"/>
      <c r="AF23" s="134"/>
      <c r="AG23" s="134"/>
      <c r="AH23" s="134">
        <v>181800</v>
      </c>
      <c r="AI23" s="134"/>
      <c r="AJ23" s="134"/>
      <c r="AK23" s="134"/>
      <c r="AL23" s="134"/>
      <c r="AM23" s="134"/>
      <c r="AN23" s="134"/>
      <c r="AO23" s="134">
        <v>135200</v>
      </c>
      <c r="AP23" s="134"/>
      <c r="AQ23" s="134"/>
      <c r="AR23" s="134"/>
      <c r="AS23" s="134"/>
      <c r="AT23" s="134"/>
      <c r="AU23" s="134"/>
      <c r="AV23" s="110" t="s">
        <v>87</v>
      </c>
      <c r="AW23" s="111"/>
      <c r="AX23" s="111"/>
      <c r="AY23" s="111"/>
      <c r="AZ23" s="111"/>
      <c r="BA23" s="111"/>
      <c r="BB23" s="111"/>
      <c r="BC23" s="111"/>
      <c r="BD23" s="111"/>
      <c r="BE23" s="111"/>
      <c r="BF23" s="111"/>
      <c r="BG23" s="111"/>
      <c r="BH23" s="111"/>
      <c r="BI23" s="111"/>
      <c r="BJ23" s="111"/>
      <c r="BK23" s="111"/>
      <c r="BL23" s="112"/>
    </row>
    <row r="24" spans="1:79" s="18" customFormat="1" ht="24"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80519</v>
      </c>
      <c r="U24" s="134"/>
      <c r="V24" s="134"/>
      <c r="W24" s="134"/>
      <c r="X24" s="134"/>
      <c r="Y24" s="134"/>
      <c r="Z24" s="134"/>
      <c r="AA24" s="134">
        <v>109970</v>
      </c>
      <c r="AB24" s="134"/>
      <c r="AC24" s="134"/>
      <c r="AD24" s="134"/>
      <c r="AE24" s="134"/>
      <c r="AF24" s="134"/>
      <c r="AG24" s="134"/>
      <c r="AH24" s="134">
        <v>30000</v>
      </c>
      <c r="AI24" s="134"/>
      <c r="AJ24" s="134"/>
      <c r="AK24" s="134"/>
      <c r="AL24" s="134"/>
      <c r="AM24" s="134"/>
      <c r="AN24" s="134"/>
      <c r="AO24" s="134">
        <f>88799-AH24</f>
        <v>58799</v>
      </c>
      <c r="AP24" s="134"/>
      <c r="AQ24" s="134"/>
      <c r="AR24" s="134"/>
      <c r="AS24" s="134"/>
      <c r="AT24" s="134"/>
      <c r="AU24" s="134"/>
      <c r="AV24" s="110" t="s">
        <v>178</v>
      </c>
      <c r="AW24" s="111"/>
      <c r="AX24" s="111"/>
      <c r="AY24" s="111"/>
      <c r="AZ24" s="111"/>
      <c r="BA24" s="111"/>
      <c r="BB24" s="111"/>
      <c r="BC24" s="111"/>
      <c r="BD24" s="111"/>
      <c r="BE24" s="111"/>
      <c r="BF24" s="111"/>
      <c r="BG24" s="111"/>
      <c r="BH24" s="111"/>
      <c r="BI24" s="111"/>
      <c r="BJ24" s="111"/>
      <c r="BK24" s="111"/>
      <c r="BL24" s="112"/>
    </row>
    <row r="25" spans="1:79" s="18" customFormat="1" ht="42.6" customHeight="1" x14ac:dyDescent="0.25">
      <c r="A25" s="65">
        <v>2240</v>
      </c>
      <c r="B25" s="65"/>
      <c r="C25" s="65"/>
      <c r="D25" s="65"/>
      <c r="E25" s="65"/>
      <c r="F25" s="65"/>
      <c r="G25" s="110" t="s">
        <v>47</v>
      </c>
      <c r="H25" s="111"/>
      <c r="I25" s="111"/>
      <c r="J25" s="111"/>
      <c r="K25" s="111"/>
      <c r="L25" s="111"/>
      <c r="M25" s="111"/>
      <c r="N25" s="111"/>
      <c r="O25" s="111"/>
      <c r="P25" s="111"/>
      <c r="Q25" s="111"/>
      <c r="R25" s="111"/>
      <c r="S25" s="112"/>
      <c r="T25" s="134">
        <v>37213</v>
      </c>
      <c r="U25" s="134"/>
      <c r="V25" s="134"/>
      <c r="W25" s="134"/>
      <c r="X25" s="134"/>
      <c r="Y25" s="134"/>
      <c r="Z25" s="134"/>
      <c r="AA25" s="134">
        <v>10580</v>
      </c>
      <c r="AB25" s="134"/>
      <c r="AC25" s="134"/>
      <c r="AD25" s="134"/>
      <c r="AE25" s="134"/>
      <c r="AF25" s="134"/>
      <c r="AG25" s="134"/>
      <c r="AH25" s="134">
        <v>10000</v>
      </c>
      <c r="AI25" s="134"/>
      <c r="AJ25" s="134"/>
      <c r="AK25" s="134"/>
      <c r="AL25" s="134"/>
      <c r="AM25" s="134"/>
      <c r="AN25" s="134"/>
      <c r="AO25" s="134">
        <f>15312-AH25</f>
        <v>5312</v>
      </c>
      <c r="AP25" s="134"/>
      <c r="AQ25" s="134"/>
      <c r="AR25" s="134"/>
      <c r="AS25" s="134"/>
      <c r="AT25" s="134"/>
      <c r="AU25" s="134"/>
      <c r="AV25" s="110" t="s">
        <v>184</v>
      </c>
      <c r="AW25" s="111"/>
      <c r="AX25" s="111"/>
      <c r="AY25" s="111"/>
      <c r="AZ25" s="111"/>
      <c r="BA25" s="111"/>
      <c r="BB25" s="111"/>
      <c r="BC25" s="111"/>
      <c r="BD25" s="111"/>
      <c r="BE25" s="111"/>
      <c r="BF25" s="111"/>
      <c r="BG25" s="111"/>
      <c r="BH25" s="111"/>
      <c r="BI25" s="111"/>
      <c r="BJ25" s="111"/>
      <c r="BK25" s="111"/>
      <c r="BL25" s="112"/>
    </row>
    <row r="26" spans="1:79" s="18" customFormat="1" ht="13.2" customHeight="1" x14ac:dyDescent="0.25">
      <c r="A26" s="65">
        <v>2271</v>
      </c>
      <c r="B26" s="65"/>
      <c r="C26" s="65"/>
      <c r="D26" s="65"/>
      <c r="E26" s="65"/>
      <c r="F26" s="65"/>
      <c r="G26" s="110" t="s">
        <v>51</v>
      </c>
      <c r="H26" s="111"/>
      <c r="I26" s="111"/>
      <c r="J26" s="111"/>
      <c r="K26" s="111"/>
      <c r="L26" s="111"/>
      <c r="M26" s="111"/>
      <c r="N26" s="111"/>
      <c r="O26" s="111"/>
      <c r="P26" s="111"/>
      <c r="Q26" s="111"/>
      <c r="R26" s="111"/>
      <c r="S26" s="112"/>
      <c r="T26" s="134">
        <v>8000</v>
      </c>
      <c r="U26" s="134"/>
      <c r="V26" s="134"/>
      <c r="W26" s="134"/>
      <c r="X26" s="134"/>
      <c r="Y26" s="134"/>
      <c r="Z26" s="134"/>
      <c r="AA26" s="134">
        <v>9400</v>
      </c>
      <c r="AB26" s="134"/>
      <c r="AC26" s="134"/>
      <c r="AD26" s="134"/>
      <c r="AE26" s="134"/>
      <c r="AF26" s="134"/>
      <c r="AG26" s="134"/>
      <c r="AH26" s="134">
        <v>5950</v>
      </c>
      <c r="AI26" s="134"/>
      <c r="AJ26" s="134"/>
      <c r="AK26" s="134"/>
      <c r="AL26" s="134"/>
      <c r="AM26" s="134"/>
      <c r="AN26" s="134"/>
      <c r="AO26" s="134">
        <f>9400-AH26</f>
        <v>3450</v>
      </c>
      <c r="AP26" s="134"/>
      <c r="AQ26" s="134"/>
      <c r="AR26" s="134"/>
      <c r="AS26" s="134"/>
      <c r="AT26" s="134"/>
      <c r="AU26" s="134"/>
      <c r="AV26" s="110" t="s">
        <v>90</v>
      </c>
      <c r="AW26" s="111"/>
      <c r="AX26" s="111"/>
      <c r="AY26" s="111"/>
      <c r="AZ26" s="111"/>
      <c r="BA26" s="111"/>
      <c r="BB26" s="111"/>
      <c r="BC26" s="111"/>
      <c r="BD26" s="111"/>
      <c r="BE26" s="111"/>
      <c r="BF26" s="111"/>
      <c r="BG26" s="111"/>
      <c r="BH26" s="111"/>
      <c r="BI26" s="111"/>
      <c r="BJ26" s="111"/>
      <c r="BK26" s="111"/>
      <c r="BL26" s="112"/>
    </row>
    <row r="27" spans="1:79" s="18" customFormat="1" ht="26.4" customHeight="1" x14ac:dyDescent="0.25">
      <c r="A27" s="65">
        <v>2272</v>
      </c>
      <c r="B27" s="65"/>
      <c r="C27" s="65"/>
      <c r="D27" s="65"/>
      <c r="E27" s="65"/>
      <c r="F27" s="65"/>
      <c r="G27" s="110" t="s">
        <v>53</v>
      </c>
      <c r="H27" s="111"/>
      <c r="I27" s="111"/>
      <c r="J27" s="111"/>
      <c r="K27" s="111"/>
      <c r="L27" s="111"/>
      <c r="M27" s="111"/>
      <c r="N27" s="111"/>
      <c r="O27" s="111"/>
      <c r="P27" s="111"/>
      <c r="Q27" s="111"/>
      <c r="R27" s="111"/>
      <c r="S27" s="112"/>
      <c r="T27" s="134">
        <v>840</v>
      </c>
      <c r="U27" s="134"/>
      <c r="V27" s="134"/>
      <c r="W27" s="134"/>
      <c r="X27" s="134"/>
      <c r="Y27" s="134"/>
      <c r="Z27" s="134"/>
      <c r="AA27" s="134">
        <v>1050</v>
      </c>
      <c r="AB27" s="134"/>
      <c r="AC27" s="134"/>
      <c r="AD27" s="134"/>
      <c r="AE27" s="134"/>
      <c r="AF27" s="134"/>
      <c r="AG27" s="134"/>
      <c r="AH27" s="134">
        <v>1000</v>
      </c>
      <c r="AI27" s="134"/>
      <c r="AJ27" s="134"/>
      <c r="AK27" s="134"/>
      <c r="AL27" s="134"/>
      <c r="AM27" s="134"/>
      <c r="AN27" s="134"/>
      <c r="AO27" s="134">
        <v>0</v>
      </c>
      <c r="AP27" s="134"/>
      <c r="AQ27" s="134"/>
      <c r="AR27" s="134"/>
      <c r="AS27" s="134"/>
      <c r="AT27" s="134"/>
      <c r="AU27" s="134"/>
      <c r="AV27" s="110" t="s">
        <v>181</v>
      </c>
      <c r="AW27" s="111"/>
      <c r="AX27" s="111"/>
      <c r="AY27" s="111"/>
      <c r="AZ27" s="111"/>
      <c r="BA27" s="111"/>
      <c r="BB27" s="111"/>
      <c r="BC27" s="111"/>
      <c r="BD27" s="111"/>
      <c r="BE27" s="111"/>
      <c r="BF27" s="111"/>
      <c r="BG27" s="111"/>
      <c r="BH27" s="111"/>
      <c r="BI27" s="111"/>
      <c r="BJ27" s="111"/>
      <c r="BK27" s="111"/>
      <c r="BL27" s="112"/>
    </row>
    <row r="28" spans="1:79" s="18" customFormat="1" ht="13.2" customHeight="1" x14ac:dyDescent="0.25">
      <c r="A28" s="65">
        <v>2273</v>
      </c>
      <c r="B28" s="65"/>
      <c r="C28" s="65"/>
      <c r="D28" s="65"/>
      <c r="E28" s="65"/>
      <c r="F28" s="65"/>
      <c r="G28" s="110" t="s">
        <v>55</v>
      </c>
      <c r="H28" s="111"/>
      <c r="I28" s="111"/>
      <c r="J28" s="111"/>
      <c r="K28" s="111"/>
      <c r="L28" s="111"/>
      <c r="M28" s="111"/>
      <c r="N28" s="111"/>
      <c r="O28" s="111"/>
      <c r="P28" s="111"/>
      <c r="Q28" s="111"/>
      <c r="R28" s="111"/>
      <c r="S28" s="112"/>
      <c r="T28" s="134">
        <v>4000</v>
      </c>
      <c r="U28" s="134"/>
      <c r="V28" s="134"/>
      <c r="W28" s="134"/>
      <c r="X28" s="134"/>
      <c r="Y28" s="134"/>
      <c r="Z28" s="134"/>
      <c r="AA28" s="134">
        <v>3950</v>
      </c>
      <c r="AB28" s="134"/>
      <c r="AC28" s="134"/>
      <c r="AD28" s="134"/>
      <c r="AE28" s="134"/>
      <c r="AF28" s="134"/>
      <c r="AG28" s="134"/>
      <c r="AH28" s="134">
        <v>3000</v>
      </c>
      <c r="AI28" s="134"/>
      <c r="AJ28" s="134"/>
      <c r="AK28" s="134"/>
      <c r="AL28" s="134"/>
      <c r="AM28" s="134"/>
      <c r="AN28" s="134"/>
      <c r="AO28" s="134">
        <v>0</v>
      </c>
      <c r="AP28" s="134"/>
      <c r="AQ28" s="134"/>
      <c r="AR28" s="134"/>
      <c r="AS28" s="134"/>
      <c r="AT28" s="134"/>
      <c r="AU28" s="134"/>
      <c r="AV28" s="110" t="s">
        <v>182</v>
      </c>
      <c r="AW28" s="111"/>
      <c r="AX28" s="111"/>
      <c r="AY28" s="111"/>
      <c r="AZ28" s="111"/>
      <c r="BA28" s="111"/>
      <c r="BB28" s="111"/>
      <c r="BC28" s="111"/>
      <c r="BD28" s="111"/>
      <c r="BE28" s="111"/>
      <c r="BF28" s="111"/>
      <c r="BG28" s="111"/>
      <c r="BH28" s="111"/>
      <c r="BI28" s="111"/>
      <c r="BJ28" s="111"/>
      <c r="BK28" s="111"/>
      <c r="BL28" s="112"/>
    </row>
    <row r="29" spans="1:79" s="18" customFormat="1" ht="27" customHeight="1" x14ac:dyDescent="0.25">
      <c r="A29" s="65">
        <v>2275</v>
      </c>
      <c r="B29" s="65"/>
      <c r="C29" s="65"/>
      <c r="D29" s="65"/>
      <c r="E29" s="65"/>
      <c r="F29" s="65"/>
      <c r="G29" s="110" t="s">
        <v>92</v>
      </c>
      <c r="H29" s="111"/>
      <c r="I29" s="111"/>
      <c r="J29" s="111"/>
      <c r="K29" s="111"/>
      <c r="L29" s="111"/>
      <c r="M29" s="111"/>
      <c r="N29" s="111"/>
      <c r="O29" s="111"/>
      <c r="P29" s="111"/>
      <c r="Q29" s="111"/>
      <c r="R29" s="111"/>
      <c r="S29" s="112"/>
      <c r="T29" s="134">
        <v>0</v>
      </c>
      <c r="U29" s="134"/>
      <c r="V29" s="134"/>
      <c r="W29" s="134"/>
      <c r="X29" s="134"/>
      <c r="Y29" s="134"/>
      <c r="Z29" s="134"/>
      <c r="AA29" s="134">
        <v>40</v>
      </c>
      <c r="AB29" s="134"/>
      <c r="AC29" s="134"/>
      <c r="AD29" s="134"/>
      <c r="AE29" s="134"/>
      <c r="AF29" s="134"/>
      <c r="AG29" s="134"/>
      <c r="AH29" s="134">
        <v>50</v>
      </c>
      <c r="AI29" s="134"/>
      <c r="AJ29" s="134"/>
      <c r="AK29" s="134"/>
      <c r="AL29" s="134"/>
      <c r="AM29" s="134"/>
      <c r="AN29" s="134"/>
      <c r="AO29" s="134">
        <v>0</v>
      </c>
      <c r="AP29" s="134"/>
      <c r="AQ29" s="134"/>
      <c r="AR29" s="134"/>
      <c r="AS29" s="134"/>
      <c r="AT29" s="134"/>
      <c r="AU29" s="134"/>
      <c r="AV29" s="110" t="s">
        <v>93</v>
      </c>
      <c r="AW29" s="111"/>
      <c r="AX29" s="111"/>
      <c r="AY29" s="111"/>
      <c r="AZ29" s="111"/>
      <c r="BA29" s="111"/>
      <c r="BB29" s="111"/>
      <c r="BC29" s="111"/>
      <c r="BD29" s="111"/>
      <c r="BE29" s="111"/>
      <c r="BF29" s="111"/>
      <c r="BG29" s="111"/>
      <c r="BH29" s="111"/>
      <c r="BI29" s="111"/>
      <c r="BJ29" s="111"/>
      <c r="BK29" s="111"/>
      <c r="BL29" s="112"/>
    </row>
    <row r="30" spans="1:79" s="18" customFormat="1" ht="27" customHeight="1" x14ac:dyDescent="0.25">
      <c r="A30" s="65">
        <v>2610</v>
      </c>
      <c r="B30" s="65"/>
      <c r="C30" s="65"/>
      <c r="D30" s="65"/>
      <c r="E30" s="65"/>
      <c r="F30" s="65"/>
      <c r="G30" s="110" t="s">
        <v>243</v>
      </c>
      <c r="H30" s="111"/>
      <c r="I30" s="111"/>
      <c r="J30" s="111"/>
      <c r="K30" s="111"/>
      <c r="L30" s="111"/>
      <c r="M30" s="111"/>
      <c r="N30" s="111"/>
      <c r="O30" s="111"/>
      <c r="P30" s="111"/>
      <c r="Q30" s="111"/>
      <c r="R30" s="111"/>
      <c r="S30" s="112"/>
      <c r="T30" s="134">
        <v>545000</v>
      </c>
      <c r="U30" s="134"/>
      <c r="V30" s="134"/>
      <c r="W30" s="134"/>
      <c r="X30" s="134"/>
      <c r="Y30" s="134"/>
      <c r="Z30" s="134"/>
      <c r="AA30" s="134">
        <v>40</v>
      </c>
      <c r="AB30" s="134"/>
      <c r="AC30" s="134"/>
      <c r="AD30" s="134"/>
      <c r="AE30" s="134"/>
      <c r="AF30" s="134"/>
      <c r="AG30" s="134"/>
      <c r="AH30" s="134">
        <v>50</v>
      </c>
      <c r="AI30" s="134"/>
      <c r="AJ30" s="134"/>
      <c r="AK30" s="134"/>
      <c r="AL30" s="134"/>
      <c r="AM30" s="134"/>
      <c r="AN30" s="134"/>
      <c r="AO30" s="134">
        <v>0</v>
      </c>
      <c r="AP30" s="134"/>
      <c r="AQ30" s="134"/>
      <c r="AR30" s="134"/>
      <c r="AS30" s="134"/>
      <c r="AT30" s="134"/>
      <c r="AU30" s="134"/>
      <c r="AV30" s="110"/>
      <c r="AW30" s="111"/>
      <c r="AX30" s="111"/>
      <c r="AY30" s="111"/>
      <c r="AZ30" s="111"/>
      <c r="BA30" s="111"/>
      <c r="BB30" s="111"/>
      <c r="BC30" s="111"/>
      <c r="BD30" s="111"/>
      <c r="BE30" s="111"/>
      <c r="BF30" s="111"/>
      <c r="BG30" s="111"/>
      <c r="BH30" s="111"/>
      <c r="BI30" s="111"/>
      <c r="BJ30" s="111"/>
      <c r="BK30" s="111"/>
      <c r="BL30" s="112"/>
    </row>
    <row r="32" spans="1:79" ht="15" customHeight="1" x14ac:dyDescent="0.25">
      <c r="A32" s="49" t="s">
        <v>38</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row>
    <row r="34" spans="1:79" ht="45.6" customHeight="1" x14ac:dyDescent="0.25">
      <c r="A34" s="52" t="s">
        <v>4</v>
      </c>
      <c r="B34" s="52"/>
      <c r="C34" s="52"/>
      <c r="D34" s="52"/>
      <c r="E34" s="52"/>
      <c r="F34" s="52"/>
      <c r="G34" s="70" t="s">
        <v>7</v>
      </c>
      <c r="H34" s="71"/>
      <c r="I34" s="71"/>
      <c r="J34" s="71"/>
      <c r="K34" s="71"/>
      <c r="L34" s="71"/>
      <c r="M34" s="71"/>
      <c r="N34" s="71"/>
      <c r="O34" s="71"/>
      <c r="P34" s="71"/>
      <c r="Q34" s="71"/>
      <c r="R34" s="71"/>
      <c r="S34" s="71"/>
      <c r="T34" s="71"/>
      <c r="U34" s="71"/>
      <c r="V34" s="71"/>
      <c r="W34" s="71"/>
      <c r="X34" s="71"/>
      <c r="Y34" s="71"/>
      <c r="Z34" s="71"/>
      <c r="AA34" s="71"/>
      <c r="AB34" s="71"/>
      <c r="AC34" s="71"/>
      <c r="AD34" s="71"/>
      <c r="AE34" s="72"/>
      <c r="AF34" s="52" t="s">
        <v>6</v>
      </c>
      <c r="AG34" s="52"/>
      <c r="AH34" s="52"/>
      <c r="AI34" s="52"/>
      <c r="AJ34" s="52"/>
      <c r="AK34" s="52" t="s">
        <v>5</v>
      </c>
      <c r="AL34" s="52"/>
      <c r="AM34" s="52"/>
      <c r="AN34" s="52"/>
      <c r="AO34" s="52"/>
      <c r="AP34" s="52"/>
      <c r="AQ34" s="52"/>
      <c r="AR34" s="52"/>
      <c r="AS34" s="52"/>
      <c r="AT34" s="52"/>
      <c r="AU34" s="52" t="s">
        <v>74</v>
      </c>
      <c r="AV34" s="52"/>
      <c r="AW34" s="52"/>
      <c r="AX34" s="52"/>
      <c r="AY34" s="52"/>
      <c r="AZ34" s="52"/>
      <c r="BA34" s="52"/>
      <c r="BB34" s="52"/>
      <c r="BC34" s="52"/>
      <c r="BD34" s="52"/>
      <c r="BE34" s="52" t="s">
        <v>75</v>
      </c>
      <c r="BF34" s="52"/>
      <c r="BG34" s="52"/>
      <c r="BH34" s="52"/>
      <c r="BI34" s="52"/>
      <c r="BJ34" s="52"/>
      <c r="BK34" s="52"/>
      <c r="BL34" s="52"/>
      <c r="BM34" s="52"/>
      <c r="BN34" s="52"/>
    </row>
    <row r="35" spans="1:79" ht="15" customHeight="1" x14ac:dyDescent="0.25">
      <c r="A35" s="52">
        <v>1</v>
      </c>
      <c r="B35" s="52"/>
      <c r="C35" s="52"/>
      <c r="D35" s="52"/>
      <c r="E35" s="52"/>
      <c r="F35" s="52"/>
      <c r="G35" s="70">
        <v>2</v>
      </c>
      <c r="H35" s="71"/>
      <c r="I35" s="71"/>
      <c r="J35" s="71"/>
      <c r="K35" s="71"/>
      <c r="L35" s="71"/>
      <c r="M35" s="71"/>
      <c r="N35" s="71"/>
      <c r="O35" s="71"/>
      <c r="P35" s="71"/>
      <c r="Q35" s="71"/>
      <c r="R35" s="71"/>
      <c r="S35" s="71"/>
      <c r="T35" s="71"/>
      <c r="U35" s="71"/>
      <c r="V35" s="71"/>
      <c r="W35" s="71"/>
      <c r="X35" s="71"/>
      <c r="Y35" s="71"/>
      <c r="Z35" s="71"/>
      <c r="AA35" s="71"/>
      <c r="AB35" s="71"/>
      <c r="AC35" s="71"/>
      <c r="AD35" s="71"/>
      <c r="AE35" s="72"/>
      <c r="AF35" s="52">
        <v>3</v>
      </c>
      <c r="AG35" s="52"/>
      <c r="AH35" s="52"/>
      <c r="AI35" s="52"/>
      <c r="AJ35" s="52"/>
      <c r="AK35" s="52">
        <v>4</v>
      </c>
      <c r="AL35" s="52"/>
      <c r="AM35" s="52"/>
      <c r="AN35" s="52"/>
      <c r="AO35" s="52"/>
      <c r="AP35" s="52"/>
      <c r="AQ35" s="52"/>
      <c r="AR35" s="52"/>
      <c r="AS35" s="52"/>
      <c r="AT35" s="52"/>
      <c r="AU35" s="52">
        <v>5</v>
      </c>
      <c r="AV35" s="52"/>
      <c r="AW35" s="52"/>
      <c r="AX35" s="52"/>
      <c r="AY35" s="52"/>
      <c r="AZ35" s="52"/>
      <c r="BA35" s="52"/>
      <c r="BB35" s="52"/>
      <c r="BC35" s="52"/>
      <c r="BD35" s="52"/>
      <c r="BE35" s="52">
        <v>6</v>
      </c>
      <c r="BF35" s="52"/>
      <c r="BG35" s="52"/>
      <c r="BH35" s="52"/>
      <c r="BI35" s="52"/>
      <c r="BJ35" s="52"/>
      <c r="BK35" s="52"/>
      <c r="BL35" s="52"/>
      <c r="BM35" s="52"/>
      <c r="BN35" s="52"/>
    </row>
    <row r="36" spans="1:79" ht="15" hidden="1" customHeight="1" x14ac:dyDescent="0.25">
      <c r="A36" s="64" t="s">
        <v>39</v>
      </c>
      <c r="B36" s="64"/>
      <c r="C36" s="64"/>
      <c r="D36" s="64"/>
      <c r="E36" s="64"/>
      <c r="F36" s="64"/>
      <c r="G36" s="84" t="s">
        <v>18</v>
      </c>
      <c r="H36" s="85"/>
      <c r="I36" s="85"/>
      <c r="J36" s="85"/>
      <c r="K36" s="85"/>
      <c r="L36" s="85"/>
      <c r="M36" s="85"/>
      <c r="N36" s="85"/>
      <c r="O36" s="85"/>
      <c r="P36" s="85"/>
      <c r="Q36" s="85"/>
      <c r="R36" s="85"/>
      <c r="S36" s="85"/>
      <c r="T36" s="85"/>
      <c r="U36" s="85"/>
      <c r="V36" s="85"/>
      <c r="W36" s="85"/>
      <c r="X36" s="85"/>
      <c r="Y36" s="85"/>
      <c r="Z36" s="85"/>
      <c r="AA36" s="85"/>
      <c r="AB36" s="85"/>
      <c r="AC36" s="85"/>
      <c r="AD36" s="85"/>
      <c r="AE36" s="86"/>
      <c r="AF36" s="64" t="s">
        <v>19</v>
      </c>
      <c r="AG36" s="64"/>
      <c r="AH36" s="64"/>
      <c r="AI36" s="64"/>
      <c r="AJ36" s="64"/>
      <c r="AK36" s="64" t="s">
        <v>20</v>
      </c>
      <c r="AL36" s="64"/>
      <c r="AM36" s="64"/>
      <c r="AN36" s="64"/>
      <c r="AO36" s="64"/>
      <c r="AP36" s="64"/>
      <c r="AQ36" s="64"/>
      <c r="AR36" s="64"/>
      <c r="AS36" s="64"/>
      <c r="AT36" s="64"/>
      <c r="AU36" s="64" t="s">
        <v>34</v>
      </c>
      <c r="AV36" s="64"/>
      <c r="AW36" s="64"/>
      <c r="AX36" s="64"/>
      <c r="AY36" s="64"/>
      <c r="AZ36" s="64"/>
      <c r="BA36" s="64"/>
      <c r="BB36" s="64"/>
      <c r="BC36" s="64"/>
      <c r="BD36" s="64"/>
      <c r="BE36" s="64" t="s">
        <v>35</v>
      </c>
      <c r="BF36" s="64"/>
      <c r="BG36" s="64"/>
      <c r="BH36" s="64"/>
      <c r="BI36" s="64"/>
      <c r="BJ36" s="64"/>
      <c r="BK36" s="64"/>
      <c r="BL36" s="64"/>
      <c r="BM36" s="64"/>
      <c r="BN36" s="64"/>
      <c r="CA36" s="15" t="s">
        <v>12</v>
      </c>
    </row>
    <row r="37" spans="1:79" s="18" customFormat="1" x14ac:dyDescent="0.25">
      <c r="A37" s="65"/>
      <c r="B37" s="65"/>
      <c r="C37" s="65"/>
      <c r="D37" s="65"/>
      <c r="E37" s="65"/>
      <c r="F37" s="65"/>
      <c r="G37" s="96"/>
      <c r="H37" s="97"/>
      <c r="I37" s="97"/>
      <c r="J37" s="97"/>
      <c r="K37" s="97"/>
      <c r="L37" s="97"/>
      <c r="M37" s="97"/>
      <c r="N37" s="97"/>
      <c r="O37" s="97"/>
      <c r="P37" s="97"/>
      <c r="Q37" s="97"/>
      <c r="R37" s="97"/>
      <c r="S37" s="97"/>
      <c r="T37" s="97"/>
      <c r="U37" s="97"/>
      <c r="V37" s="97"/>
      <c r="W37" s="97"/>
      <c r="X37" s="97"/>
      <c r="Y37" s="97"/>
      <c r="Z37" s="97"/>
      <c r="AA37" s="97"/>
      <c r="AB37" s="97"/>
      <c r="AC37" s="97"/>
      <c r="AD37" s="97"/>
      <c r="AE37" s="98"/>
      <c r="AF37" s="65"/>
      <c r="AG37" s="65"/>
      <c r="AH37" s="65"/>
      <c r="AI37" s="65"/>
      <c r="AJ37" s="65"/>
      <c r="AK37" s="65"/>
      <c r="AL37" s="65"/>
      <c r="AM37" s="65"/>
      <c r="AN37" s="65"/>
      <c r="AO37" s="65"/>
      <c r="AP37" s="65"/>
      <c r="AQ37" s="65"/>
      <c r="AR37" s="65"/>
      <c r="AS37" s="65"/>
      <c r="AT37" s="65"/>
      <c r="AU37" s="89"/>
      <c r="AV37" s="89"/>
      <c r="AW37" s="89"/>
      <c r="AX37" s="89"/>
      <c r="AY37" s="89"/>
      <c r="AZ37" s="89"/>
      <c r="BA37" s="89"/>
      <c r="BB37" s="89"/>
      <c r="BC37" s="89"/>
      <c r="BD37" s="89"/>
      <c r="BE37" s="89"/>
      <c r="BF37" s="89"/>
      <c r="BG37" s="89"/>
      <c r="BH37" s="89"/>
      <c r="BI37" s="89"/>
      <c r="BJ37" s="89"/>
      <c r="BK37" s="89"/>
      <c r="BL37" s="89"/>
      <c r="BM37" s="89"/>
      <c r="BN37" s="89"/>
      <c r="CA37" s="18" t="s">
        <v>13</v>
      </c>
    </row>
    <row r="39" spans="1:79" s="16" customFormat="1" ht="14.25" customHeight="1" x14ac:dyDescent="0.25">
      <c r="A39" s="49" t="s">
        <v>76</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row>
    <row r="40" spans="1:79" ht="27.6" customHeight="1" x14ac:dyDescent="0.25">
      <c r="A40" s="76" t="s">
        <v>189</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row>
    <row r="42" spans="1:79" s="23" customFormat="1" ht="28.5" hidden="1" customHeight="1" x14ac:dyDescent="0.25">
      <c r="A42" s="73"/>
      <c r="B42" s="73"/>
      <c r="C42" s="73"/>
      <c r="D42" s="73"/>
      <c r="E42" s="73"/>
      <c r="F42" s="73"/>
      <c r="G42" s="78" t="s">
        <v>0</v>
      </c>
      <c r="H42" s="79"/>
      <c r="I42" s="79"/>
      <c r="J42" s="79"/>
      <c r="K42" s="79"/>
      <c r="L42" s="79"/>
      <c r="M42" s="79"/>
      <c r="N42" s="79"/>
      <c r="O42" s="79"/>
      <c r="P42" s="79"/>
      <c r="Q42" s="79"/>
      <c r="R42" s="79"/>
      <c r="S42" s="79"/>
      <c r="T42" s="79" t="s">
        <v>21</v>
      </c>
      <c r="U42" s="79"/>
      <c r="V42" s="79"/>
      <c r="W42" s="79"/>
      <c r="X42" s="79"/>
      <c r="Y42" s="79"/>
      <c r="Z42" s="79"/>
      <c r="AA42" s="79" t="s">
        <v>22</v>
      </c>
      <c r="AB42" s="79"/>
      <c r="AC42" s="79"/>
      <c r="AD42" s="79"/>
      <c r="AE42" s="79"/>
      <c r="AF42" s="79"/>
      <c r="AG42" s="79"/>
      <c r="AH42" s="79" t="s">
        <v>23</v>
      </c>
      <c r="AI42" s="79"/>
      <c r="AJ42" s="79"/>
      <c r="AK42" s="79"/>
      <c r="AL42" s="79"/>
      <c r="AM42" s="79"/>
      <c r="AN42" s="80"/>
      <c r="AO42" s="78" t="s">
        <v>24</v>
      </c>
      <c r="AP42" s="79"/>
      <c r="AQ42" s="79"/>
      <c r="AR42" s="79"/>
      <c r="AS42" s="79"/>
      <c r="AT42" s="79"/>
      <c r="AU42" s="79"/>
      <c r="AV42" s="20"/>
      <c r="AW42" s="20"/>
      <c r="AX42" s="20"/>
      <c r="AY42" s="20"/>
      <c r="AZ42" s="20"/>
      <c r="BA42" s="20"/>
      <c r="BB42" s="20"/>
      <c r="BC42" s="20"/>
      <c r="BD42" s="21"/>
      <c r="BE42" s="22"/>
      <c r="BF42" s="20"/>
      <c r="BG42" s="20"/>
      <c r="BH42" s="20"/>
      <c r="BI42" s="20"/>
      <c r="BJ42" s="20"/>
      <c r="BK42" s="20"/>
      <c r="BL42" s="20"/>
      <c r="BM42" s="20"/>
      <c r="BN42" s="21"/>
      <c r="CA42" s="15" t="s">
        <v>28</v>
      </c>
    </row>
    <row r="43" spans="1:79" s="19" customFormat="1" ht="12.75" customHeight="1" x14ac:dyDescent="0.25">
      <c r="A43" s="73" t="s">
        <v>37</v>
      </c>
      <c r="B43" s="73"/>
      <c r="C43" s="73"/>
      <c r="D43" s="73"/>
      <c r="E43" s="73"/>
      <c r="F43" s="73"/>
      <c r="G43" s="74"/>
      <c r="H43" s="74"/>
      <c r="I43" s="74"/>
      <c r="J43" s="74"/>
      <c r="K43" s="74"/>
      <c r="L43" s="74"/>
      <c r="M43" s="74"/>
      <c r="N43" s="74"/>
      <c r="O43" s="74"/>
      <c r="P43" s="74"/>
      <c r="Q43" s="74"/>
      <c r="R43" s="74"/>
      <c r="S43" s="74"/>
      <c r="T43" s="75">
        <f>T22+T23+T24+T25+T26+T27+T28+T29+T30</f>
        <v>1519782</v>
      </c>
      <c r="U43" s="75"/>
      <c r="V43" s="75"/>
      <c r="W43" s="75"/>
      <c r="X43" s="75"/>
      <c r="Y43" s="75"/>
      <c r="Z43" s="75"/>
      <c r="AA43" s="75">
        <f t="shared" ref="AA43" si="0">AA22+AA23+AA24+AA25+AA26+AA27+AA28+AA29</f>
        <v>1072400</v>
      </c>
      <c r="AB43" s="75"/>
      <c r="AC43" s="75"/>
      <c r="AD43" s="75"/>
      <c r="AE43" s="75"/>
      <c r="AF43" s="75"/>
      <c r="AG43" s="75"/>
      <c r="AH43" s="75">
        <f t="shared" ref="AH43" si="1">AH22+AH23+AH24+AH25+AH26+AH27+AH28+AH29</f>
        <v>1058000</v>
      </c>
      <c r="AI43" s="75"/>
      <c r="AJ43" s="75"/>
      <c r="AK43" s="75"/>
      <c r="AL43" s="75"/>
      <c r="AM43" s="75"/>
      <c r="AN43" s="75"/>
      <c r="AO43" s="75">
        <f t="shared" ref="AO43" si="2">AO22+AO23+AO24+AO25+AO26+AO27+AO28+AO29</f>
        <v>817161</v>
      </c>
      <c r="AP43" s="75"/>
      <c r="AQ43" s="75"/>
      <c r="AR43" s="75"/>
      <c r="AS43" s="75"/>
      <c r="AT43" s="75"/>
      <c r="AU43" s="75"/>
      <c r="AV43" s="24"/>
      <c r="AW43" s="25"/>
      <c r="AX43" s="25"/>
      <c r="AY43" s="25"/>
      <c r="AZ43" s="25"/>
      <c r="BA43" s="25"/>
      <c r="BB43" s="25"/>
      <c r="BC43" s="25"/>
      <c r="BD43" s="25"/>
      <c r="BE43" s="25"/>
      <c r="BF43" s="25"/>
      <c r="BG43" s="25"/>
      <c r="BH43" s="25"/>
      <c r="BI43" s="25"/>
      <c r="BJ43" s="25"/>
      <c r="BK43" s="25"/>
      <c r="BL43" s="25"/>
      <c r="BM43" s="25"/>
      <c r="BN43" s="25"/>
      <c r="BO43" s="25"/>
      <c r="CA43" s="19" t="s">
        <v>29</v>
      </c>
    </row>
    <row r="46" spans="1:79" ht="14.25" customHeight="1" x14ac:dyDescent="0.25">
      <c r="A46" s="49" t="s">
        <v>146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row>
    <row r="47" spans="1:79" ht="13.8" x14ac:dyDescent="0.25">
      <c r="BN47" s="17" t="s">
        <v>69</v>
      </c>
    </row>
    <row r="48" spans="1:79" ht="12.9" customHeight="1" x14ac:dyDescent="0.25">
      <c r="A48" s="52" t="s">
        <v>3</v>
      </c>
      <c r="B48" s="52"/>
      <c r="C48" s="52"/>
      <c r="D48" s="52"/>
      <c r="E48" s="52"/>
      <c r="F48" s="52"/>
      <c r="G48" s="52" t="s">
        <v>7</v>
      </c>
      <c r="H48" s="52"/>
      <c r="I48" s="52"/>
      <c r="J48" s="52"/>
      <c r="K48" s="52"/>
      <c r="L48" s="52"/>
      <c r="M48" s="52"/>
      <c r="N48" s="52"/>
      <c r="O48" s="52"/>
      <c r="P48" s="52"/>
      <c r="Q48" s="52"/>
      <c r="R48" s="52"/>
      <c r="S48" s="52"/>
      <c r="T48" s="52" t="s">
        <v>77</v>
      </c>
      <c r="U48" s="52"/>
      <c r="V48" s="52"/>
      <c r="W48" s="52"/>
      <c r="X48" s="52"/>
      <c r="Y48" s="52"/>
      <c r="Z48" s="52"/>
      <c r="AA48" s="52"/>
      <c r="AB48" s="52"/>
      <c r="AC48" s="52"/>
      <c r="AD48" s="52"/>
      <c r="AE48" s="52"/>
      <c r="AF48" s="52"/>
      <c r="AG48" s="52"/>
      <c r="AH48" s="52" t="s">
        <v>81</v>
      </c>
      <c r="AI48" s="52"/>
      <c r="AJ48" s="52"/>
      <c r="AK48" s="52"/>
      <c r="AL48" s="52"/>
      <c r="AM48" s="52"/>
      <c r="AN48" s="52"/>
      <c r="AO48" s="52"/>
      <c r="AP48" s="52"/>
      <c r="AQ48" s="52"/>
      <c r="AR48" s="52"/>
      <c r="AS48" s="52"/>
      <c r="AT48" s="52"/>
      <c r="AU48" s="52"/>
      <c r="AV48" s="52" t="s">
        <v>147</v>
      </c>
      <c r="AW48" s="52"/>
      <c r="AX48" s="52"/>
      <c r="AY48" s="52"/>
      <c r="AZ48" s="52"/>
      <c r="BA48" s="52"/>
      <c r="BB48" s="52"/>
      <c r="BC48" s="52"/>
      <c r="BD48" s="52"/>
      <c r="BE48" s="52"/>
      <c r="BF48" s="52"/>
      <c r="BG48" s="52"/>
      <c r="BH48" s="52"/>
      <c r="BI48" s="52"/>
      <c r="BJ48" s="52"/>
      <c r="BK48" s="52"/>
      <c r="BL48" s="52"/>
      <c r="BM48" s="52"/>
      <c r="BN48" s="52"/>
      <c r="BO48" s="52"/>
      <c r="BP48" s="52"/>
      <c r="BQ48" s="52"/>
    </row>
    <row r="49" spans="1:79" ht="33.6" customHeight="1" x14ac:dyDescent="0.25">
      <c r="A49" s="52"/>
      <c r="B49" s="52"/>
      <c r="C49" s="52"/>
      <c r="D49" s="52"/>
      <c r="E49" s="52"/>
      <c r="F49" s="52"/>
      <c r="G49" s="52"/>
      <c r="H49" s="52"/>
      <c r="I49" s="52"/>
      <c r="J49" s="52"/>
      <c r="K49" s="52"/>
      <c r="L49" s="52"/>
      <c r="M49" s="52"/>
      <c r="N49" s="52"/>
      <c r="O49" s="52"/>
      <c r="P49" s="52"/>
      <c r="Q49" s="52"/>
      <c r="R49" s="52"/>
      <c r="S49" s="52"/>
      <c r="T49" s="52" t="s">
        <v>9</v>
      </c>
      <c r="U49" s="52"/>
      <c r="V49" s="52"/>
      <c r="W49" s="52"/>
      <c r="X49" s="52"/>
      <c r="Y49" s="52"/>
      <c r="Z49" s="52"/>
      <c r="AA49" s="52" t="s">
        <v>26</v>
      </c>
      <c r="AB49" s="52"/>
      <c r="AC49" s="52"/>
      <c r="AD49" s="52"/>
      <c r="AE49" s="52"/>
      <c r="AF49" s="52"/>
      <c r="AG49" s="52"/>
      <c r="AH49" s="52" t="s">
        <v>9</v>
      </c>
      <c r="AI49" s="52"/>
      <c r="AJ49" s="52"/>
      <c r="AK49" s="52"/>
      <c r="AL49" s="52"/>
      <c r="AM49" s="52"/>
      <c r="AN49" s="52"/>
      <c r="AO49" s="52" t="s">
        <v>26</v>
      </c>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row>
    <row r="50" spans="1:79" ht="15" customHeight="1" x14ac:dyDescent="0.25">
      <c r="A50" s="52">
        <v>1</v>
      </c>
      <c r="B50" s="52"/>
      <c r="C50" s="52"/>
      <c r="D50" s="52"/>
      <c r="E50" s="52"/>
      <c r="F50" s="52"/>
      <c r="G50" s="52">
        <v>2</v>
      </c>
      <c r="H50" s="52"/>
      <c r="I50" s="52"/>
      <c r="J50" s="52"/>
      <c r="K50" s="52"/>
      <c r="L50" s="52"/>
      <c r="M50" s="52"/>
      <c r="N50" s="52"/>
      <c r="O50" s="52"/>
      <c r="P50" s="52"/>
      <c r="Q50" s="52"/>
      <c r="R50" s="52"/>
      <c r="S50" s="52"/>
      <c r="T50" s="52">
        <v>3</v>
      </c>
      <c r="U50" s="52"/>
      <c r="V50" s="52"/>
      <c r="W50" s="52"/>
      <c r="X50" s="52"/>
      <c r="Y50" s="52"/>
      <c r="Z50" s="52"/>
      <c r="AA50" s="52">
        <v>4</v>
      </c>
      <c r="AB50" s="52"/>
      <c r="AC50" s="52"/>
      <c r="AD50" s="52"/>
      <c r="AE50" s="52"/>
      <c r="AF50" s="52"/>
      <c r="AG50" s="52"/>
      <c r="AH50" s="52">
        <v>5</v>
      </c>
      <c r="AI50" s="52"/>
      <c r="AJ50" s="52"/>
      <c r="AK50" s="52"/>
      <c r="AL50" s="52"/>
      <c r="AM50" s="52"/>
      <c r="AN50" s="52"/>
      <c r="AO50" s="52">
        <v>6</v>
      </c>
      <c r="AP50" s="52"/>
      <c r="AQ50" s="52"/>
      <c r="AR50" s="52"/>
      <c r="AS50" s="52"/>
      <c r="AT50" s="52"/>
      <c r="AU50" s="52"/>
      <c r="AV50" s="52">
        <v>7</v>
      </c>
      <c r="AW50" s="52"/>
      <c r="AX50" s="52"/>
      <c r="AY50" s="52"/>
      <c r="AZ50" s="52"/>
      <c r="BA50" s="52"/>
      <c r="BB50" s="52"/>
      <c r="BC50" s="52"/>
      <c r="BD50" s="52"/>
      <c r="BE50" s="52"/>
      <c r="BF50" s="52"/>
      <c r="BG50" s="52"/>
      <c r="BH50" s="52"/>
      <c r="BI50" s="52"/>
      <c r="BJ50" s="52"/>
      <c r="BK50" s="52"/>
      <c r="BL50" s="52"/>
      <c r="BM50" s="52"/>
      <c r="BN50" s="52"/>
      <c r="BO50" s="52"/>
      <c r="BP50" s="52"/>
      <c r="BQ50" s="52"/>
    </row>
    <row r="51" spans="1:79" ht="12.75" hidden="1" customHeight="1" x14ac:dyDescent="0.25">
      <c r="A51" s="92" t="s">
        <v>27</v>
      </c>
      <c r="B51" s="93"/>
      <c r="C51" s="93"/>
      <c r="D51" s="93"/>
      <c r="E51" s="93"/>
      <c r="F51" s="150"/>
      <c r="G51" s="124" t="s">
        <v>18</v>
      </c>
      <c r="H51" s="125"/>
      <c r="I51" s="125"/>
      <c r="J51" s="125"/>
      <c r="K51" s="125"/>
      <c r="L51" s="125"/>
      <c r="M51" s="125"/>
      <c r="N51" s="125"/>
      <c r="O51" s="125"/>
      <c r="P51" s="125"/>
      <c r="Q51" s="125"/>
      <c r="R51" s="125"/>
      <c r="S51" s="126"/>
      <c r="T51" s="151" t="s">
        <v>21</v>
      </c>
      <c r="U51" s="94"/>
      <c r="V51" s="94"/>
      <c r="W51" s="94"/>
      <c r="X51" s="94"/>
      <c r="Y51" s="94"/>
      <c r="Z51" s="95"/>
      <c r="AA51" s="151" t="s">
        <v>22</v>
      </c>
      <c r="AB51" s="94"/>
      <c r="AC51" s="94"/>
      <c r="AD51" s="94"/>
      <c r="AE51" s="94"/>
      <c r="AF51" s="94"/>
      <c r="AG51" s="95"/>
      <c r="AH51" s="151" t="s">
        <v>23</v>
      </c>
      <c r="AI51" s="94"/>
      <c r="AJ51" s="94"/>
      <c r="AK51" s="94"/>
      <c r="AL51" s="94"/>
      <c r="AM51" s="94"/>
      <c r="AN51" s="95"/>
      <c r="AO51" s="151" t="s">
        <v>24</v>
      </c>
      <c r="AP51" s="94"/>
      <c r="AQ51" s="94"/>
      <c r="AR51" s="94"/>
      <c r="AS51" s="94"/>
      <c r="AT51" s="94"/>
      <c r="AU51" s="95"/>
      <c r="AV51" s="92" t="s">
        <v>25</v>
      </c>
      <c r="AW51" s="93"/>
      <c r="AX51" s="93"/>
      <c r="AY51" s="93"/>
      <c r="AZ51" s="93"/>
      <c r="BA51" s="93"/>
      <c r="BB51" s="93"/>
      <c r="BC51" s="93"/>
      <c r="BD51" s="93"/>
      <c r="BE51" s="93"/>
      <c r="BF51" s="93"/>
      <c r="BG51" s="93"/>
      <c r="BH51" s="93"/>
      <c r="BI51" s="93"/>
      <c r="BJ51" s="93"/>
      <c r="BK51" s="93"/>
      <c r="BL51" s="93"/>
      <c r="BM51" s="93"/>
      <c r="BN51" s="93"/>
      <c r="BO51" s="93"/>
      <c r="BP51" s="93"/>
      <c r="BQ51" s="150"/>
      <c r="CA51" s="15" t="s">
        <v>14</v>
      </c>
    </row>
    <row r="52" spans="1:79" s="18" customFormat="1" ht="39.6" customHeight="1" x14ac:dyDescent="0.25">
      <c r="A52" s="51">
        <v>2111</v>
      </c>
      <c r="B52" s="51"/>
      <c r="C52" s="51"/>
      <c r="D52" s="51"/>
      <c r="E52" s="51"/>
      <c r="F52" s="51"/>
      <c r="G52" s="110" t="s">
        <v>41</v>
      </c>
      <c r="H52" s="111"/>
      <c r="I52" s="111"/>
      <c r="J52" s="111"/>
      <c r="K52" s="111"/>
      <c r="L52" s="111"/>
      <c r="M52" s="111"/>
      <c r="N52" s="111"/>
      <c r="O52" s="111"/>
      <c r="P52" s="111"/>
      <c r="Q52" s="111"/>
      <c r="R52" s="111"/>
      <c r="S52" s="112"/>
      <c r="T52" s="138">
        <v>873293</v>
      </c>
      <c r="U52" s="138"/>
      <c r="V52" s="138"/>
      <c r="W52" s="138"/>
      <c r="X52" s="138"/>
      <c r="Y52" s="138"/>
      <c r="Z52" s="138"/>
      <c r="AA52" s="138">
        <v>649421</v>
      </c>
      <c r="AB52" s="138"/>
      <c r="AC52" s="138"/>
      <c r="AD52" s="138"/>
      <c r="AE52" s="138"/>
      <c r="AF52" s="138"/>
      <c r="AG52" s="138"/>
      <c r="AH52" s="138">
        <v>919577</v>
      </c>
      <c r="AI52" s="138"/>
      <c r="AJ52" s="138"/>
      <c r="AK52" s="138"/>
      <c r="AL52" s="138"/>
      <c r="AM52" s="138"/>
      <c r="AN52" s="138"/>
      <c r="AO52" s="138">
        <v>683840</v>
      </c>
      <c r="AP52" s="138"/>
      <c r="AQ52" s="138"/>
      <c r="AR52" s="138"/>
      <c r="AS52" s="138"/>
      <c r="AT52" s="138"/>
      <c r="AU52" s="138"/>
      <c r="AV52" s="110" t="s">
        <v>86</v>
      </c>
      <c r="AW52" s="111"/>
      <c r="AX52" s="111"/>
      <c r="AY52" s="111"/>
      <c r="AZ52" s="111"/>
      <c r="BA52" s="111"/>
      <c r="BB52" s="111"/>
      <c r="BC52" s="111"/>
      <c r="BD52" s="111"/>
      <c r="BE52" s="111"/>
      <c r="BF52" s="111"/>
      <c r="BG52" s="111"/>
      <c r="BH52" s="111"/>
      <c r="BI52" s="111"/>
      <c r="BJ52" s="111"/>
      <c r="BK52" s="111"/>
      <c r="BL52" s="111"/>
      <c r="BM52" s="111"/>
      <c r="BN52" s="111"/>
      <c r="BO52" s="111"/>
      <c r="BP52" s="111"/>
      <c r="BQ52" s="112"/>
      <c r="CA52" s="18" t="s">
        <v>15</v>
      </c>
    </row>
    <row r="53" spans="1:79" s="18" customFormat="1" ht="26.4" customHeight="1" x14ac:dyDescent="0.25">
      <c r="A53" s="51">
        <v>2120</v>
      </c>
      <c r="B53" s="51"/>
      <c r="C53" s="51"/>
      <c r="D53" s="51"/>
      <c r="E53" s="51"/>
      <c r="F53" s="51"/>
      <c r="G53" s="110" t="s">
        <v>43</v>
      </c>
      <c r="H53" s="111"/>
      <c r="I53" s="111"/>
      <c r="J53" s="111"/>
      <c r="K53" s="111"/>
      <c r="L53" s="111"/>
      <c r="M53" s="111"/>
      <c r="N53" s="111"/>
      <c r="O53" s="111"/>
      <c r="P53" s="111"/>
      <c r="Q53" s="111"/>
      <c r="R53" s="111"/>
      <c r="S53" s="112"/>
      <c r="T53" s="138">
        <v>192163</v>
      </c>
      <c r="U53" s="138"/>
      <c r="V53" s="138"/>
      <c r="W53" s="138"/>
      <c r="X53" s="138"/>
      <c r="Y53" s="138"/>
      <c r="Z53" s="138"/>
      <c r="AA53" s="138">
        <v>142906</v>
      </c>
      <c r="AB53" s="138"/>
      <c r="AC53" s="138"/>
      <c r="AD53" s="138"/>
      <c r="AE53" s="138"/>
      <c r="AF53" s="138"/>
      <c r="AG53" s="138"/>
      <c r="AH53" s="138">
        <v>202348</v>
      </c>
      <c r="AI53" s="138"/>
      <c r="AJ53" s="138"/>
      <c r="AK53" s="138"/>
      <c r="AL53" s="138"/>
      <c r="AM53" s="138"/>
      <c r="AN53" s="138"/>
      <c r="AO53" s="138">
        <v>150480</v>
      </c>
      <c r="AP53" s="138"/>
      <c r="AQ53" s="138"/>
      <c r="AR53" s="138"/>
      <c r="AS53" s="138"/>
      <c r="AT53" s="138"/>
      <c r="AU53" s="138"/>
      <c r="AV53" s="110" t="s">
        <v>87</v>
      </c>
      <c r="AW53" s="111"/>
      <c r="AX53" s="111"/>
      <c r="AY53" s="111"/>
      <c r="AZ53" s="111"/>
      <c r="BA53" s="111"/>
      <c r="BB53" s="111"/>
      <c r="BC53" s="111"/>
      <c r="BD53" s="111"/>
      <c r="BE53" s="111"/>
      <c r="BF53" s="111"/>
      <c r="BG53" s="111"/>
      <c r="BH53" s="111"/>
      <c r="BI53" s="111"/>
      <c r="BJ53" s="111"/>
      <c r="BK53" s="111"/>
      <c r="BL53" s="111"/>
      <c r="BM53" s="111"/>
      <c r="BN53" s="111"/>
      <c r="BO53" s="111"/>
      <c r="BP53" s="111"/>
      <c r="BQ53" s="112"/>
    </row>
    <row r="54" spans="1:79" s="18" customFormat="1" ht="26.4" customHeight="1" x14ac:dyDescent="0.25">
      <c r="A54" s="51">
        <v>2210</v>
      </c>
      <c r="B54" s="51"/>
      <c r="C54" s="51"/>
      <c r="D54" s="51"/>
      <c r="E54" s="51"/>
      <c r="F54" s="51"/>
      <c r="G54" s="110" t="s">
        <v>45</v>
      </c>
      <c r="H54" s="111"/>
      <c r="I54" s="111"/>
      <c r="J54" s="111"/>
      <c r="K54" s="111"/>
      <c r="L54" s="111"/>
      <c r="M54" s="111"/>
      <c r="N54" s="111"/>
      <c r="O54" s="111"/>
      <c r="P54" s="111"/>
      <c r="Q54" s="111"/>
      <c r="R54" s="111"/>
      <c r="S54" s="112"/>
      <c r="T54" s="138">
        <v>31710</v>
      </c>
      <c r="U54" s="138"/>
      <c r="V54" s="138"/>
      <c r="W54" s="138"/>
      <c r="X54" s="138"/>
      <c r="Y54" s="138"/>
      <c r="Z54" s="138"/>
      <c r="AA54" s="138">
        <f t="shared" ref="AA54:AA59" si="3">AO24*1.057</f>
        <v>62150.542999999998</v>
      </c>
      <c r="AB54" s="138"/>
      <c r="AC54" s="138"/>
      <c r="AD54" s="138"/>
      <c r="AE54" s="138"/>
      <c r="AF54" s="138"/>
      <c r="AG54" s="138"/>
      <c r="AH54" s="138">
        <v>33391</v>
      </c>
      <c r="AI54" s="138"/>
      <c r="AJ54" s="138"/>
      <c r="AK54" s="138"/>
      <c r="AL54" s="138"/>
      <c r="AM54" s="138"/>
      <c r="AN54" s="138"/>
      <c r="AO54" s="138">
        <f>AA54*1.053</f>
        <v>65444.521778999995</v>
      </c>
      <c r="AP54" s="138"/>
      <c r="AQ54" s="138"/>
      <c r="AR54" s="138"/>
      <c r="AS54" s="138"/>
      <c r="AT54" s="138"/>
      <c r="AU54" s="138"/>
      <c r="AV54" s="110" t="str">
        <f>AV24</f>
        <v>З метою виконання задання бюджетної програми</v>
      </c>
      <c r="AW54" s="111"/>
      <c r="AX54" s="111"/>
      <c r="AY54" s="111"/>
      <c r="AZ54" s="111"/>
      <c r="BA54" s="111"/>
      <c r="BB54" s="111"/>
      <c r="BC54" s="111"/>
      <c r="BD54" s="111"/>
      <c r="BE54" s="111"/>
      <c r="BF54" s="111"/>
      <c r="BG54" s="111"/>
      <c r="BH54" s="111"/>
      <c r="BI54" s="111"/>
      <c r="BJ54" s="111"/>
      <c r="BK54" s="111"/>
      <c r="BL54" s="111"/>
      <c r="BM54" s="111"/>
      <c r="BN54" s="111"/>
      <c r="BO54" s="111"/>
      <c r="BP54" s="111"/>
      <c r="BQ54" s="112"/>
    </row>
    <row r="55" spans="1:79" s="18" customFormat="1" ht="27" customHeight="1" x14ac:dyDescent="0.25">
      <c r="A55" s="51">
        <v>2240</v>
      </c>
      <c r="B55" s="51"/>
      <c r="C55" s="51"/>
      <c r="D55" s="51"/>
      <c r="E55" s="51"/>
      <c r="F55" s="51"/>
      <c r="G55" s="110" t="s">
        <v>47</v>
      </c>
      <c r="H55" s="111"/>
      <c r="I55" s="111"/>
      <c r="J55" s="111"/>
      <c r="K55" s="111"/>
      <c r="L55" s="111"/>
      <c r="M55" s="111"/>
      <c r="N55" s="111"/>
      <c r="O55" s="111"/>
      <c r="P55" s="111"/>
      <c r="Q55" s="111"/>
      <c r="R55" s="111"/>
      <c r="S55" s="112"/>
      <c r="T55" s="138">
        <v>10570</v>
      </c>
      <c r="U55" s="138"/>
      <c r="V55" s="138"/>
      <c r="W55" s="138"/>
      <c r="X55" s="138"/>
      <c r="Y55" s="138"/>
      <c r="Z55" s="138"/>
      <c r="AA55" s="138">
        <f t="shared" si="3"/>
        <v>5614.7839999999997</v>
      </c>
      <c r="AB55" s="138"/>
      <c r="AC55" s="138"/>
      <c r="AD55" s="138"/>
      <c r="AE55" s="138"/>
      <c r="AF55" s="138"/>
      <c r="AG55" s="138"/>
      <c r="AH55" s="138">
        <v>11130</v>
      </c>
      <c r="AI55" s="138"/>
      <c r="AJ55" s="138"/>
      <c r="AK55" s="138"/>
      <c r="AL55" s="138"/>
      <c r="AM55" s="138"/>
      <c r="AN55" s="138"/>
      <c r="AO55" s="138">
        <f>AA55*1.053</f>
        <v>5912.3675519999997</v>
      </c>
      <c r="AP55" s="138"/>
      <c r="AQ55" s="138"/>
      <c r="AR55" s="138"/>
      <c r="AS55" s="138"/>
      <c r="AT55" s="138"/>
      <c r="AU55" s="138"/>
      <c r="AV55" s="110" t="s">
        <v>184</v>
      </c>
      <c r="AW55" s="111"/>
      <c r="AX55" s="111"/>
      <c r="AY55" s="111"/>
      <c r="AZ55" s="111"/>
      <c r="BA55" s="111"/>
      <c r="BB55" s="111"/>
      <c r="BC55" s="111"/>
      <c r="BD55" s="111"/>
      <c r="BE55" s="111"/>
      <c r="BF55" s="111"/>
      <c r="BG55" s="111"/>
      <c r="BH55" s="111"/>
      <c r="BI55" s="111"/>
      <c r="BJ55" s="111"/>
      <c r="BK55" s="111"/>
      <c r="BL55" s="111"/>
      <c r="BM55" s="111"/>
      <c r="BN55" s="111"/>
      <c r="BO55" s="111"/>
      <c r="BP55" s="111"/>
      <c r="BQ55" s="112"/>
    </row>
    <row r="56" spans="1:79" s="18" customFormat="1" ht="13.2" customHeight="1" x14ac:dyDescent="0.25">
      <c r="A56" s="51">
        <v>2271</v>
      </c>
      <c r="B56" s="51"/>
      <c r="C56" s="51"/>
      <c r="D56" s="51"/>
      <c r="E56" s="51"/>
      <c r="F56" s="51"/>
      <c r="G56" s="110" t="s">
        <v>51</v>
      </c>
      <c r="H56" s="111"/>
      <c r="I56" s="111"/>
      <c r="J56" s="111"/>
      <c r="K56" s="111"/>
      <c r="L56" s="111"/>
      <c r="M56" s="111"/>
      <c r="N56" s="111"/>
      <c r="O56" s="111"/>
      <c r="P56" s="111"/>
      <c r="Q56" s="111"/>
      <c r="R56" s="111"/>
      <c r="S56" s="112"/>
      <c r="T56" s="138">
        <f>AH26*1.057</f>
        <v>6289.15</v>
      </c>
      <c r="U56" s="138"/>
      <c r="V56" s="138"/>
      <c r="W56" s="138"/>
      <c r="X56" s="138"/>
      <c r="Y56" s="138"/>
      <c r="Z56" s="138"/>
      <c r="AA56" s="138">
        <f t="shared" si="3"/>
        <v>3646.6499999999996</v>
      </c>
      <c r="AB56" s="138"/>
      <c r="AC56" s="138"/>
      <c r="AD56" s="138"/>
      <c r="AE56" s="138"/>
      <c r="AF56" s="138"/>
      <c r="AG56" s="138"/>
      <c r="AH56" s="138">
        <f>T56*1.053</f>
        <v>6622.4749499999989</v>
      </c>
      <c r="AI56" s="138"/>
      <c r="AJ56" s="138"/>
      <c r="AK56" s="138"/>
      <c r="AL56" s="138"/>
      <c r="AM56" s="138"/>
      <c r="AN56" s="138"/>
      <c r="AO56" s="138">
        <f>AA56*1.053</f>
        <v>3839.9224499999996</v>
      </c>
      <c r="AP56" s="138"/>
      <c r="AQ56" s="138"/>
      <c r="AR56" s="138"/>
      <c r="AS56" s="138"/>
      <c r="AT56" s="138"/>
      <c r="AU56" s="138"/>
      <c r="AV56" s="110" t="s">
        <v>90</v>
      </c>
      <c r="AW56" s="111"/>
      <c r="AX56" s="111"/>
      <c r="AY56" s="111"/>
      <c r="AZ56" s="111"/>
      <c r="BA56" s="111"/>
      <c r="BB56" s="111"/>
      <c r="BC56" s="111"/>
      <c r="BD56" s="111"/>
      <c r="BE56" s="111"/>
      <c r="BF56" s="111"/>
      <c r="BG56" s="111"/>
      <c r="BH56" s="111"/>
      <c r="BI56" s="111"/>
      <c r="BJ56" s="111"/>
      <c r="BK56" s="111"/>
      <c r="BL56" s="111"/>
      <c r="BM56" s="111"/>
      <c r="BN56" s="111"/>
      <c r="BO56" s="111"/>
      <c r="BP56" s="111"/>
      <c r="BQ56" s="112"/>
    </row>
    <row r="57" spans="1:79" s="18" customFormat="1" ht="14.4" customHeight="1" x14ac:dyDescent="0.25">
      <c r="A57" s="51">
        <v>2272</v>
      </c>
      <c r="B57" s="51"/>
      <c r="C57" s="51"/>
      <c r="D57" s="51"/>
      <c r="E57" s="51"/>
      <c r="F57" s="51"/>
      <c r="G57" s="110" t="s">
        <v>53</v>
      </c>
      <c r="H57" s="111"/>
      <c r="I57" s="111"/>
      <c r="J57" s="111"/>
      <c r="K57" s="111"/>
      <c r="L57" s="111"/>
      <c r="M57" s="111"/>
      <c r="N57" s="111"/>
      <c r="O57" s="111"/>
      <c r="P57" s="111"/>
      <c r="Q57" s="111"/>
      <c r="R57" s="111"/>
      <c r="S57" s="112"/>
      <c r="T57" s="138">
        <f>AH27*1.057</f>
        <v>1057</v>
      </c>
      <c r="U57" s="138"/>
      <c r="V57" s="138"/>
      <c r="W57" s="138"/>
      <c r="X57" s="138"/>
      <c r="Y57" s="138"/>
      <c r="Z57" s="138"/>
      <c r="AA57" s="138">
        <f t="shared" si="3"/>
        <v>0</v>
      </c>
      <c r="AB57" s="138"/>
      <c r="AC57" s="138"/>
      <c r="AD57" s="138"/>
      <c r="AE57" s="138"/>
      <c r="AF57" s="138"/>
      <c r="AG57" s="138"/>
      <c r="AH57" s="138">
        <f t="shared" ref="AH57:AH59" si="4">T57*1.053</f>
        <v>1113.021</v>
      </c>
      <c r="AI57" s="138"/>
      <c r="AJ57" s="138"/>
      <c r="AK57" s="138"/>
      <c r="AL57" s="138"/>
      <c r="AM57" s="138"/>
      <c r="AN57" s="138"/>
      <c r="AO57" s="138">
        <f t="shared" ref="AO57:AO59" si="5">AA57*1.053</f>
        <v>0</v>
      </c>
      <c r="AP57" s="138"/>
      <c r="AQ57" s="138"/>
      <c r="AR57" s="138"/>
      <c r="AS57" s="138"/>
      <c r="AT57" s="138"/>
      <c r="AU57" s="138"/>
      <c r="AV57" s="110" t="s">
        <v>181</v>
      </c>
      <c r="AW57" s="111"/>
      <c r="AX57" s="111"/>
      <c r="AY57" s="111"/>
      <c r="AZ57" s="111"/>
      <c r="BA57" s="111"/>
      <c r="BB57" s="111"/>
      <c r="BC57" s="111"/>
      <c r="BD57" s="111"/>
      <c r="BE57" s="111"/>
      <c r="BF57" s="111"/>
      <c r="BG57" s="111"/>
      <c r="BH57" s="111"/>
      <c r="BI57" s="111"/>
      <c r="BJ57" s="111"/>
      <c r="BK57" s="111"/>
      <c r="BL57" s="111"/>
      <c r="BM57" s="111"/>
      <c r="BN57" s="111"/>
      <c r="BO57" s="111"/>
      <c r="BP57" s="111"/>
      <c r="BQ57" s="112"/>
    </row>
    <row r="58" spans="1:79" s="18" customFormat="1" ht="13.2" customHeight="1" x14ac:dyDescent="0.25">
      <c r="A58" s="51">
        <v>2273</v>
      </c>
      <c r="B58" s="51"/>
      <c r="C58" s="51"/>
      <c r="D58" s="51"/>
      <c r="E58" s="51"/>
      <c r="F58" s="51"/>
      <c r="G58" s="110" t="s">
        <v>55</v>
      </c>
      <c r="H58" s="111"/>
      <c r="I58" s="111"/>
      <c r="J58" s="111"/>
      <c r="K58" s="111"/>
      <c r="L58" s="111"/>
      <c r="M58" s="111"/>
      <c r="N58" s="111"/>
      <c r="O58" s="111"/>
      <c r="P58" s="111"/>
      <c r="Q58" s="111"/>
      <c r="R58" s="111"/>
      <c r="S58" s="112"/>
      <c r="T58" s="138">
        <f>AH28*1.057</f>
        <v>3171</v>
      </c>
      <c r="U58" s="138"/>
      <c r="V58" s="138"/>
      <c r="W58" s="138"/>
      <c r="X58" s="138"/>
      <c r="Y58" s="138"/>
      <c r="Z58" s="138"/>
      <c r="AA58" s="138">
        <f t="shared" si="3"/>
        <v>0</v>
      </c>
      <c r="AB58" s="138"/>
      <c r="AC58" s="138"/>
      <c r="AD58" s="138"/>
      <c r="AE58" s="138"/>
      <c r="AF58" s="138"/>
      <c r="AG58" s="138"/>
      <c r="AH58" s="138">
        <f t="shared" si="4"/>
        <v>3339.0629999999996</v>
      </c>
      <c r="AI58" s="138"/>
      <c r="AJ58" s="138"/>
      <c r="AK58" s="138"/>
      <c r="AL58" s="138"/>
      <c r="AM58" s="138"/>
      <c r="AN58" s="138"/>
      <c r="AO58" s="138">
        <f t="shared" si="5"/>
        <v>0</v>
      </c>
      <c r="AP58" s="138"/>
      <c r="AQ58" s="138"/>
      <c r="AR58" s="138"/>
      <c r="AS58" s="138"/>
      <c r="AT58" s="138"/>
      <c r="AU58" s="138"/>
      <c r="AV58" s="110" t="s">
        <v>182</v>
      </c>
      <c r="AW58" s="111"/>
      <c r="AX58" s="111"/>
      <c r="AY58" s="111"/>
      <c r="AZ58" s="111"/>
      <c r="BA58" s="111"/>
      <c r="BB58" s="111"/>
      <c r="BC58" s="111"/>
      <c r="BD58" s="111"/>
      <c r="BE58" s="111"/>
      <c r="BF58" s="111"/>
      <c r="BG58" s="111"/>
      <c r="BH58" s="111"/>
      <c r="BI58" s="111"/>
      <c r="BJ58" s="111"/>
      <c r="BK58" s="111"/>
      <c r="BL58" s="111"/>
      <c r="BM58" s="111"/>
      <c r="BN58" s="111"/>
      <c r="BO58" s="111"/>
      <c r="BP58" s="111"/>
      <c r="BQ58" s="112"/>
    </row>
    <row r="59" spans="1:79" s="18" customFormat="1" ht="26.4" customHeight="1" x14ac:dyDescent="0.25">
      <c r="A59" s="51">
        <v>2275</v>
      </c>
      <c r="B59" s="51"/>
      <c r="C59" s="51"/>
      <c r="D59" s="51"/>
      <c r="E59" s="51"/>
      <c r="F59" s="51"/>
      <c r="G59" s="110" t="s">
        <v>92</v>
      </c>
      <c r="H59" s="111"/>
      <c r="I59" s="111"/>
      <c r="J59" s="111"/>
      <c r="K59" s="111"/>
      <c r="L59" s="111"/>
      <c r="M59" s="111"/>
      <c r="N59" s="111"/>
      <c r="O59" s="111"/>
      <c r="P59" s="111"/>
      <c r="Q59" s="111"/>
      <c r="R59" s="111"/>
      <c r="S59" s="112"/>
      <c r="T59" s="138">
        <f>AH29*1.057</f>
        <v>52.849999999999994</v>
      </c>
      <c r="U59" s="138"/>
      <c r="V59" s="138"/>
      <c r="W59" s="138"/>
      <c r="X59" s="138"/>
      <c r="Y59" s="138"/>
      <c r="Z59" s="138"/>
      <c r="AA59" s="138">
        <f t="shared" si="3"/>
        <v>0</v>
      </c>
      <c r="AB59" s="138"/>
      <c r="AC59" s="138"/>
      <c r="AD59" s="138"/>
      <c r="AE59" s="138"/>
      <c r="AF59" s="138"/>
      <c r="AG59" s="138"/>
      <c r="AH59" s="138">
        <f t="shared" si="4"/>
        <v>55.651049999999991</v>
      </c>
      <c r="AI59" s="138"/>
      <c r="AJ59" s="138"/>
      <c r="AK59" s="138"/>
      <c r="AL59" s="138"/>
      <c r="AM59" s="138"/>
      <c r="AN59" s="138"/>
      <c r="AO59" s="138">
        <f t="shared" si="5"/>
        <v>0</v>
      </c>
      <c r="AP59" s="138"/>
      <c r="AQ59" s="138"/>
      <c r="AR59" s="138"/>
      <c r="AS59" s="138"/>
      <c r="AT59" s="138"/>
      <c r="AU59" s="138"/>
      <c r="AV59" s="110" t="s">
        <v>93</v>
      </c>
      <c r="AW59" s="111"/>
      <c r="AX59" s="111"/>
      <c r="AY59" s="111"/>
      <c r="AZ59" s="111"/>
      <c r="BA59" s="111"/>
      <c r="BB59" s="111"/>
      <c r="BC59" s="111"/>
      <c r="BD59" s="111"/>
      <c r="BE59" s="111"/>
      <c r="BF59" s="111"/>
      <c r="BG59" s="111"/>
      <c r="BH59" s="111"/>
      <c r="BI59" s="111"/>
      <c r="BJ59" s="111"/>
      <c r="BK59" s="111"/>
      <c r="BL59" s="111"/>
      <c r="BM59" s="111"/>
      <c r="BN59" s="111"/>
      <c r="BO59" s="111"/>
      <c r="BP59" s="111"/>
      <c r="BQ59" s="112"/>
    </row>
    <row r="61" spans="1:79" ht="15" customHeight="1" x14ac:dyDescent="0.25">
      <c r="A61" s="49" t="s">
        <v>151</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row>
    <row r="63" spans="1:79" ht="79.2" customHeight="1" x14ac:dyDescent="0.25">
      <c r="A63" s="52" t="s">
        <v>4</v>
      </c>
      <c r="B63" s="52"/>
      <c r="C63" s="52"/>
      <c r="D63" s="52"/>
      <c r="E63" s="52"/>
      <c r="F63" s="52"/>
      <c r="G63" s="70" t="s">
        <v>7</v>
      </c>
      <c r="H63" s="71"/>
      <c r="I63" s="71"/>
      <c r="J63" s="71"/>
      <c r="K63" s="71"/>
      <c r="L63" s="71"/>
      <c r="M63" s="71"/>
      <c r="N63" s="71"/>
      <c r="O63" s="71"/>
      <c r="P63" s="71"/>
      <c r="Q63" s="71"/>
      <c r="R63" s="71"/>
      <c r="S63" s="71"/>
      <c r="T63" s="71"/>
      <c r="U63" s="71"/>
      <c r="V63" s="71"/>
      <c r="W63" s="71"/>
      <c r="X63" s="71"/>
      <c r="Y63" s="71"/>
      <c r="Z63" s="71"/>
      <c r="AA63" s="71"/>
      <c r="AB63" s="71"/>
      <c r="AC63" s="71"/>
      <c r="AD63" s="71"/>
      <c r="AE63" s="72"/>
      <c r="AF63" s="52" t="s">
        <v>6</v>
      </c>
      <c r="AG63" s="52"/>
      <c r="AH63" s="52"/>
      <c r="AI63" s="52"/>
      <c r="AJ63" s="52"/>
      <c r="AK63" s="52" t="s">
        <v>5</v>
      </c>
      <c r="AL63" s="52"/>
      <c r="AM63" s="52"/>
      <c r="AN63" s="52"/>
      <c r="AO63" s="52"/>
      <c r="AP63" s="52"/>
      <c r="AQ63" s="52"/>
      <c r="AR63" s="52"/>
      <c r="AS63" s="52"/>
      <c r="AT63" s="52"/>
      <c r="AU63" s="52" t="s">
        <v>78</v>
      </c>
      <c r="AV63" s="52"/>
      <c r="AW63" s="52"/>
      <c r="AX63" s="52"/>
      <c r="AY63" s="52"/>
      <c r="AZ63" s="52"/>
      <c r="BA63" s="52" t="s">
        <v>79</v>
      </c>
      <c r="BB63" s="52"/>
      <c r="BC63" s="52"/>
      <c r="BD63" s="52"/>
      <c r="BE63" s="52"/>
      <c r="BF63" s="52"/>
      <c r="BG63" s="52" t="s">
        <v>82</v>
      </c>
      <c r="BH63" s="52"/>
      <c r="BI63" s="52"/>
      <c r="BJ63" s="52"/>
      <c r="BK63" s="52"/>
      <c r="BL63" s="52"/>
      <c r="BM63" s="52" t="s">
        <v>83</v>
      </c>
      <c r="BN63" s="52"/>
      <c r="BO63" s="52"/>
      <c r="BP63" s="52"/>
      <c r="BQ63" s="52"/>
      <c r="BR63" s="52"/>
    </row>
    <row r="64" spans="1:79" ht="15" customHeight="1" x14ac:dyDescent="0.25">
      <c r="A64" s="52">
        <v>1</v>
      </c>
      <c r="B64" s="52"/>
      <c r="C64" s="52"/>
      <c r="D64" s="52"/>
      <c r="E64" s="52"/>
      <c r="F64" s="52"/>
      <c r="G64" s="70">
        <v>2</v>
      </c>
      <c r="H64" s="71"/>
      <c r="I64" s="71"/>
      <c r="J64" s="71"/>
      <c r="K64" s="71"/>
      <c r="L64" s="71"/>
      <c r="M64" s="71"/>
      <c r="N64" s="71"/>
      <c r="O64" s="71"/>
      <c r="P64" s="71"/>
      <c r="Q64" s="71"/>
      <c r="R64" s="71"/>
      <c r="S64" s="71"/>
      <c r="T64" s="71"/>
      <c r="U64" s="71"/>
      <c r="V64" s="71"/>
      <c r="W64" s="71"/>
      <c r="X64" s="71"/>
      <c r="Y64" s="71"/>
      <c r="Z64" s="71"/>
      <c r="AA64" s="71"/>
      <c r="AB64" s="71"/>
      <c r="AC64" s="71"/>
      <c r="AD64" s="71"/>
      <c r="AE64" s="72"/>
      <c r="AF64" s="52">
        <v>3</v>
      </c>
      <c r="AG64" s="52"/>
      <c r="AH64" s="52"/>
      <c r="AI64" s="52"/>
      <c r="AJ64" s="52"/>
      <c r="AK64" s="52">
        <v>4</v>
      </c>
      <c r="AL64" s="52"/>
      <c r="AM64" s="52"/>
      <c r="AN64" s="52"/>
      <c r="AO64" s="52"/>
      <c r="AP64" s="52"/>
      <c r="AQ64" s="52"/>
      <c r="AR64" s="52"/>
      <c r="AS64" s="52"/>
      <c r="AT64" s="52"/>
      <c r="AU64" s="52">
        <v>5</v>
      </c>
      <c r="AV64" s="52"/>
      <c r="AW64" s="52"/>
      <c r="AX64" s="52"/>
      <c r="AY64" s="52"/>
      <c r="AZ64" s="52"/>
      <c r="BA64" s="52">
        <v>6</v>
      </c>
      <c r="BB64" s="52"/>
      <c r="BC64" s="52"/>
      <c r="BD64" s="52"/>
      <c r="BE64" s="52"/>
      <c r="BF64" s="52"/>
      <c r="BG64" s="52">
        <v>7</v>
      </c>
      <c r="BH64" s="52"/>
      <c r="BI64" s="52"/>
      <c r="BJ64" s="52"/>
      <c r="BK64" s="52"/>
      <c r="BL64" s="52"/>
      <c r="BM64" s="52">
        <v>8</v>
      </c>
      <c r="BN64" s="52"/>
      <c r="BO64" s="52"/>
      <c r="BP64" s="52"/>
      <c r="BQ64" s="52"/>
      <c r="BR64" s="52"/>
    </row>
    <row r="65" spans="1:79" ht="9.75" hidden="1" customHeight="1" x14ac:dyDescent="0.25">
      <c r="A65" s="64" t="s">
        <v>39</v>
      </c>
      <c r="B65" s="64"/>
      <c r="C65" s="64"/>
      <c r="D65" s="64"/>
      <c r="E65" s="64"/>
      <c r="F65" s="64"/>
      <c r="G65" s="84" t="s">
        <v>18</v>
      </c>
      <c r="H65" s="85"/>
      <c r="I65" s="85"/>
      <c r="J65" s="85"/>
      <c r="K65" s="85"/>
      <c r="L65" s="85"/>
      <c r="M65" s="85"/>
      <c r="N65" s="85"/>
      <c r="O65" s="85"/>
      <c r="P65" s="85"/>
      <c r="Q65" s="85"/>
      <c r="R65" s="85"/>
      <c r="S65" s="85"/>
      <c r="T65" s="85"/>
      <c r="U65" s="85"/>
      <c r="V65" s="85"/>
      <c r="W65" s="85"/>
      <c r="X65" s="85"/>
      <c r="Y65" s="85"/>
      <c r="Z65" s="85"/>
      <c r="AA65" s="85"/>
      <c r="AB65" s="85"/>
      <c r="AC65" s="85"/>
      <c r="AD65" s="85"/>
      <c r="AE65" s="86"/>
      <c r="AF65" s="64" t="s">
        <v>19</v>
      </c>
      <c r="AG65" s="64"/>
      <c r="AH65" s="64"/>
      <c r="AI65" s="64"/>
      <c r="AJ65" s="64"/>
      <c r="AK65" s="64" t="s">
        <v>20</v>
      </c>
      <c r="AL65" s="64"/>
      <c r="AM65" s="64"/>
      <c r="AN65" s="64"/>
      <c r="AO65" s="64"/>
      <c r="AP65" s="64"/>
      <c r="AQ65" s="64"/>
      <c r="AR65" s="64"/>
      <c r="AS65" s="64"/>
      <c r="AT65" s="64"/>
      <c r="AU65" s="64" t="s">
        <v>34</v>
      </c>
      <c r="AV65" s="64"/>
      <c r="AW65" s="64"/>
      <c r="AX65" s="64"/>
      <c r="AY65" s="64"/>
      <c r="AZ65" s="64"/>
      <c r="BA65" s="64" t="s">
        <v>35</v>
      </c>
      <c r="BB65" s="64"/>
      <c r="BC65" s="64"/>
      <c r="BD65" s="64"/>
      <c r="BE65" s="64"/>
      <c r="BF65" s="64"/>
      <c r="BG65" s="64" t="s">
        <v>32</v>
      </c>
      <c r="BH65" s="64"/>
      <c r="BI65" s="64"/>
      <c r="BJ65" s="64"/>
      <c r="BK65" s="64"/>
      <c r="BL65" s="64"/>
      <c r="BM65" s="64" t="s">
        <v>33</v>
      </c>
      <c r="BN65" s="64"/>
      <c r="BO65" s="64"/>
      <c r="BP65" s="64"/>
      <c r="BQ65" s="64"/>
      <c r="BR65" s="64"/>
      <c r="CA65" s="15" t="s">
        <v>16</v>
      </c>
    </row>
    <row r="66" spans="1:79" s="18" customFormat="1" x14ac:dyDescent="0.25">
      <c r="A66" s="65" t="s">
        <v>148</v>
      </c>
      <c r="B66" s="65"/>
      <c r="C66" s="65"/>
      <c r="D66" s="65"/>
      <c r="E66" s="65"/>
      <c r="F66" s="65"/>
      <c r="G66" s="96" t="s">
        <v>57</v>
      </c>
      <c r="H66" s="97"/>
      <c r="I66" s="97"/>
      <c r="J66" s="97"/>
      <c r="K66" s="97"/>
      <c r="L66" s="97"/>
      <c r="M66" s="97"/>
      <c r="N66" s="97"/>
      <c r="O66" s="97"/>
      <c r="P66" s="97"/>
      <c r="Q66" s="97"/>
      <c r="R66" s="97"/>
      <c r="S66" s="97"/>
      <c r="T66" s="97"/>
      <c r="U66" s="97"/>
      <c r="V66" s="97"/>
      <c r="W66" s="97"/>
      <c r="X66" s="97"/>
      <c r="Y66" s="97"/>
      <c r="Z66" s="97"/>
      <c r="AA66" s="97"/>
      <c r="AB66" s="97"/>
      <c r="AC66" s="97"/>
      <c r="AD66" s="97"/>
      <c r="AE66" s="98"/>
      <c r="AF66" s="65"/>
      <c r="AG66" s="65"/>
      <c r="AH66" s="65"/>
      <c r="AI66" s="65"/>
      <c r="AJ66" s="65"/>
      <c r="AK66" s="65"/>
      <c r="AL66" s="65"/>
      <c r="AM66" s="65"/>
      <c r="AN66" s="65"/>
      <c r="AO66" s="65"/>
      <c r="AP66" s="65"/>
      <c r="AQ66" s="65"/>
      <c r="AR66" s="65"/>
      <c r="AS66" s="65"/>
      <c r="AT66" s="65"/>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CA66" s="18" t="s">
        <v>17</v>
      </c>
    </row>
    <row r="68" spans="1:79" ht="28.5" customHeight="1" x14ac:dyDescent="0.25">
      <c r="A68" s="90" t="s">
        <v>84</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row>
    <row r="69" spans="1:79" ht="27.6" customHeight="1" x14ac:dyDescent="0.25">
      <c r="A69" s="76" t="s">
        <v>189</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row>
    <row r="70" spans="1:79" s="27" customFormat="1" ht="1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34"/>
      <c r="AF70" s="34"/>
      <c r="AG70" s="34"/>
      <c r="AH70" s="34"/>
      <c r="AI70" s="34"/>
      <c r="AJ70" s="34"/>
      <c r="AK70" s="34"/>
      <c r="AL70" s="34"/>
      <c r="AM70" s="34"/>
      <c r="AN70" s="34"/>
      <c r="AO70" s="34"/>
      <c r="AP70" s="34"/>
      <c r="AQ70" s="34"/>
      <c r="AR70" s="34"/>
      <c r="AS70" s="34"/>
      <c r="AT70" s="34"/>
      <c r="AU70" s="34"/>
      <c r="AV70" s="35"/>
      <c r="AW70" s="35"/>
      <c r="AX70" s="35"/>
      <c r="AY70" s="35"/>
      <c r="AZ70" s="35"/>
      <c r="BA70" s="35"/>
      <c r="BB70" s="35"/>
      <c r="BC70" s="35"/>
      <c r="BD70" s="35"/>
      <c r="BE70" s="35"/>
      <c r="BF70" s="35"/>
      <c r="BG70" s="35"/>
      <c r="BH70" s="35"/>
      <c r="BI70" s="35"/>
      <c r="BJ70" s="35"/>
      <c r="BK70" s="35"/>
      <c r="BL70" s="35"/>
    </row>
    <row r="71" spans="1:79" ht="15.75" hidden="1" customHeight="1" x14ac:dyDescent="0.25">
      <c r="A71" s="51"/>
      <c r="B71" s="51"/>
      <c r="C71" s="51"/>
      <c r="D71" s="51"/>
      <c r="E71" s="51"/>
      <c r="F71" s="51"/>
      <c r="G71" s="92" t="s">
        <v>0</v>
      </c>
      <c r="H71" s="93"/>
      <c r="I71" s="93"/>
      <c r="J71" s="93"/>
      <c r="K71" s="93"/>
      <c r="L71" s="93"/>
      <c r="M71" s="93"/>
      <c r="N71" s="93"/>
      <c r="O71" s="93"/>
      <c r="P71" s="93"/>
      <c r="Q71" s="93"/>
      <c r="R71" s="93"/>
      <c r="S71" s="93"/>
      <c r="T71" s="93" t="s">
        <v>21</v>
      </c>
      <c r="U71" s="93"/>
      <c r="V71" s="93"/>
      <c r="W71" s="93"/>
      <c r="X71" s="93"/>
      <c r="Y71" s="93"/>
      <c r="Z71" s="93"/>
      <c r="AA71" s="93" t="s">
        <v>22</v>
      </c>
      <c r="AB71" s="93"/>
      <c r="AC71" s="93"/>
      <c r="AD71" s="93"/>
      <c r="AE71" s="93"/>
      <c r="AF71" s="93"/>
      <c r="AG71" s="93"/>
      <c r="AH71" s="93" t="s">
        <v>23</v>
      </c>
      <c r="AI71" s="93"/>
      <c r="AJ71" s="93"/>
      <c r="AK71" s="93"/>
      <c r="AL71" s="93"/>
      <c r="AM71" s="93"/>
      <c r="AN71" s="93"/>
      <c r="AO71" s="94" t="s">
        <v>24</v>
      </c>
      <c r="AP71" s="94"/>
      <c r="AQ71" s="94"/>
      <c r="AR71" s="94"/>
      <c r="AS71" s="94"/>
      <c r="AT71" s="94"/>
      <c r="AU71" s="95"/>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9"/>
      <c r="CA71" s="15" t="s">
        <v>30</v>
      </c>
    </row>
    <row r="72" spans="1:79" s="19" customFormat="1" ht="15" customHeight="1" x14ac:dyDescent="0.25">
      <c r="A72" s="73" t="s">
        <v>37</v>
      </c>
      <c r="B72" s="73"/>
      <c r="C72" s="73"/>
      <c r="D72" s="73"/>
      <c r="E72" s="73"/>
      <c r="F72" s="73"/>
      <c r="G72" s="87"/>
      <c r="H72" s="87"/>
      <c r="I72" s="87"/>
      <c r="J72" s="87"/>
      <c r="K72" s="87"/>
      <c r="L72" s="87"/>
      <c r="M72" s="87"/>
      <c r="N72" s="87"/>
      <c r="O72" s="87"/>
      <c r="P72" s="87"/>
      <c r="Q72" s="87"/>
      <c r="R72" s="87"/>
      <c r="S72" s="87"/>
      <c r="T72" s="88">
        <f>T52+T53+T54+T55+T56+T57+T58+T59</f>
        <v>1118306</v>
      </c>
      <c r="U72" s="88"/>
      <c r="V72" s="88"/>
      <c r="W72" s="88"/>
      <c r="X72" s="88"/>
      <c r="Y72" s="88"/>
      <c r="Z72" s="88"/>
      <c r="AA72" s="88">
        <f t="shared" ref="AA72" si="6">AA52+AA53+AA54+AA55+AA56+AA57+AA58+AA59</f>
        <v>863738.97699999996</v>
      </c>
      <c r="AB72" s="88"/>
      <c r="AC72" s="88"/>
      <c r="AD72" s="88"/>
      <c r="AE72" s="88"/>
      <c r="AF72" s="88"/>
      <c r="AG72" s="88"/>
      <c r="AH72" s="88">
        <f t="shared" ref="AH72" si="7">AH52+AH53+AH54+AH55+AH56+AH57+AH58+AH59</f>
        <v>1177576.21</v>
      </c>
      <c r="AI72" s="88"/>
      <c r="AJ72" s="88"/>
      <c r="AK72" s="88"/>
      <c r="AL72" s="88"/>
      <c r="AM72" s="88"/>
      <c r="AN72" s="88"/>
      <c r="AO72" s="88">
        <f t="shared" ref="AO72" si="8">AO52+AO53+AO54+AO55+AO56+AO57+AO58+AO59</f>
        <v>909516.81178099988</v>
      </c>
      <c r="AP72" s="88"/>
      <c r="AQ72" s="88"/>
      <c r="AR72" s="88"/>
      <c r="AS72" s="88"/>
      <c r="AT72" s="88"/>
      <c r="AU72" s="88"/>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1"/>
      <c r="CA72" s="19" t="s">
        <v>31</v>
      </c>
    </row>
    <row r="73" spans="1:79" s="23" customFormat="1" ht="12.7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79" s="23" customFormat="1" ht="12.7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8.899999999999999" customHeight="1" x14ac:dyDescent="0.25">
      <c r="A76" s="100" t="s">
        <v>185</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101" t="s">
        <v>1</v>
      </c>
      <c r="AC76" s="101"/>
      <c r="AD76" s="101"/>
      <c r="AE76" s="101"/>
      <c r="AF76" s="101"/>
      <c r="AG76" s="101"/>
      <c r="AH76" s="101"/>
      <c r="AI76" s="101"/>
      <c r="AJ76" s="101"/>
      <c r="AK76" s="101"/>
      <c r="AL76" s="101"/>
      <c r="AM76" s="101"/>
      <c r="AN76" s="101"/>
      <c r="AO76" s="101"/>
      <c r="AP76" s="101"/>
      <c r="AQ76" s="101"/>
      <c r="AR76" s="101"/>
      <c r="AS76" s="101"/>
      <c r="AT76" s="101"/>
      <c r="AU76" s="143" t="s">
        <v>186</v>
      </c>
      <c r="AV76" s="144"/>
      <c r="AW76" s="144"/>
      <c r="AX76" s="144"/>
      <c r="AY76" s="144"/>
      <c r="AZ76" s="144"/>
      <c r="BA76" s="144"/>
      <c r="BB76" s="144"/>
      <c r="BC76" s="144"/>
      <c r="BD76" s="144"/>
      <c r="BE76" s="144"/>
      <c r="BF76" s="144"/>
    </row>
    <row r="77" spans="1:79" ht="20.100000000000001" customHeight="1" x14ac:dyDescent="0.25">
      <c r="AB77" s="99" t="s">
        <v>2</v>
      </c>
      <c r="AC77" s="99"/>
      <c r="AD77" s="99"/>
      <c r="AE77" s="99"/>
      <c r="AF77" s="99"/>
      <c r="AG77" s="99"/>
      <c r="AH77" s="99"/>
      <c r="AI77" s="99"/>
      <c r="AJ77" s="99"/>
      <c r="AK77" s="99"/>
      <c r="AL77" s="99"/>
      <c r="AM77" s="99"/>
      <c r="AN77" s="99"/>
      <c r="AO77" s="99"/>
      <c r="AP77" s="99"/>
      <c r="AQ77" s="99"/>
      <c r="AR77" s="99"/>
      <c r="AS77" s="99"/>
      <c r="AT77" s="99"/>
      <c r="AU77" s="99" t="s">
        <v>36</v>
      </c>
      <c r="AV77" s="99"/>
      <c r="AW77" s="99"/>
      <c r="AX77" s="99"/>
      <c r="AY77" s="99"/>
      <c r="AZ77" s="99"/>
      <c r="BA77" s="99"/>
      <c r="BB77" s="99"/>
      <c r="BC77" s="99"/>
      <c r="BD77" s="99"/>
      <c r="BE77" s="99"/>
      <c r="BF77" s="99"/>
    </row>
    <row r="78" spans="1:79" ht="18" customHeight="1" x14ac:dyDescent="0.25">
      <c r="A78" s="100" t="s">
        <v>187</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99" t="s">
        <v>1</v>
      </c>
      <c r="AC78" s="99"/>
      <c r="AD78" s="99"/>
      <c r="AE78" s="99"/>
      <c r="AF78" s="99"/>
      <c r="AG78" s="99"/>
      <c r="AH78" s="99"/>
      <c r="AI78" s="99"/>
      <c r="AJ78" s="99"/>
      <c r="AK78" s="99"/>
      <c r="AL78" s="99"/>
      <c r="AM78" s="99"/>
      <c r="AN78" s="99"/>
      <c r="AO78" s="99"/>
      <c r="AP78" s="99"/>
      <c r="AQ78" s="99"/>
      <c r="AR78" s="99"/>
      <c r="AS78" s="99"/>
      <c r="AT78" s="99"/>
      <c r="AU78" s="143" t="s">
        <v>188</v>
      </c>
      <c r="AV78" s="144"/>
      <c r="AW78" s="144"/>
      <c r="AX78" s="144"/>
      <c r="AY78" s="144"/>
      <c r="AZ78" s="144"/>
      <c r="BA78" s="144"/>
      <c r="BB78" s="144"/>
      <c r="BC78" s="144"/>
      <c r="BD78" s="144"/>
      <c r="BE78" s="144"/>
      <c r="BF78" s="144"/>
    </row>
    <row r="79" spans="1:79" ht="20.100000000000001" customHeight="1" x14ac:dyDescent="0.25">
      <c r="AB79" s="99" t="s">
        <v>2</v>
      </c>
      <c r="AC79" s="99"/>
      <c r="AD79" s="99"/>
      <c r="AE79" s="99"/>
      <c r="AF79" s="99"/>
      <c r="AG79" s="99"/>
      <c r="AH79" s="99"/>
      <c r="AI79" s="99"/>
      <c r="AJ79" s="99"/>
      <c r="AK79" s="99"/>
      <c r="AL79" s="99"/>
      <c r="AM79" s="99"/>
      <c r="AN79" s="99"/>
      <c r="AO79" s="99"/>
      <c r="AP79" s="99"/>
      <c r="AQ79" s="99"/>
      <c r="AR79" s="99"/>
      <c r="AS79" s="99"/>
      <c r="AT79" s="99"/>
      <c r="AU79" s="99" t="s">
        <v>36</v>
      </c>
      <c r="AV79" s="99"/>
      <c r="AW79" s="99"/>
      <c r="AX79" s="99"/>
      <c r="AY79" s="99"/>
      <c r="AZ79" s="99"/>
      <c r="BA79" s="99"/>
      <c r="BB79" s="99"/>
      <c r="BC79" s="99"/>
      <c r="BD79" s="99"/>
      <c r="BE79" s="99"/>
      <c r="BF79" s="99"/>
    </row>
    <row r="80" spans="1:79" ht="20.100000000000001" customHeight="1" x14ac:dyDescent="0.25"/>
  </sheetData>
  <mergeCells count="288">
    <mergeCell ref="A29:F29"/>
    <mergeCell ref="G29:S29"/>
    <mergeCell ref="T29:Z29"/>
    <mergeCell ref="AA29:AG29"/>
    <mergeCell ref="AH29:AN29"/>
    <mergeCell ref="AO29:AU29"/>
    <mergeCell ref="AV29:BL29"/>
    <mergeCell ref="A59:F59"/>
    <mergeCell ref="G59:S59"/>
    <mergeCell ref="T59:Z59"/>
    <mergeCell ref="AA59:AG59"/>
    <mergeCell ref="AH59:AN59"/>
    <mergeCell ref="AO59:AU59"/>
    <mergeCell ref="AV59:BQ59"/>
    <mergeCell ref="AV57:BQ57"/>
    <mergeCell ref="A58:F58"/>
    <mergeCell ref="G58:S58"/>
    <mergeCell ref="T58:Z58"/>
    <mergeCell ref="AA58:AG58"/>
    <mergeCell ref="AH58:AN58"/>
    <mergeCell ref="AO58:AU58"/>
    <mergeCell ref="AV58:BQ58"/>
    <mergeCell ref="A57:F57"/>
    <mergeCell ref="G57:S57"/>
    <mergeCell ref="T57:Z57"/>
    <mergeCell ref="AA57:AG57"/>
    <mergeCell ref="AH57:AN57"/>
    <mergeCell ref="AO57:AU57"/>
    <mergeCell ref="A53:F53"/>
    <mergeCell ref="G53:S53"/>
    <mergeCell ref="T53:Z53"/>
    <mergeCell ref="AA53:AG53"/>
    <mergeCell ref="AH53:AN53"/>
    <mergeCell ref="AO53:AU53"/>
    <mergeCell ref="AV55:BQ55"/>
    <mergeCell ref="A56:F56"/>
    <mergeCell ref="G56:S56"/>
    <mergeCell ref="T56:Z56"/>
    <mergeCell ref="AA56:AG56"/>
    <mergeCell ref="AH56:AN56"/>
    <mergeCell ref="AO56:AU56"/>
    <mergeCell ref="AV56:BQ56"/>
    <mergeCell ref="A55:F55"/>
    <mergeCell ref="G55:S55"/>
    <mergeCell ref="T55:Z55"/>
    <mergeCell ref="AA55:AG55"/>
    <mergeCell ref="AH55:AN55"/>
    <mergeCell ref="AO55:AU55"/>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79:AT79"/>
    <mergeCell ref="AU79:BF79"/>
    <mergeCell ref="A23:F23"/>
    <mergeCell ref="G23:S23"/>
    <mergeCell ref="T23:Z23"/>
    <mergeCell ref="AA23:AG23"/>
    <mergeCell ref="AH23:AN23"/>
    <mergeCell ref="AO23:AU23"/>
    <mergeCell ref="AV23:BL23"/>
    <mergeCell ref="A24:F24"/>
    <mergeCell ref="A76:AA76"/>
    <mergeCell ref="AB76:AT76"/>
    <mergeCell ref="AU76:BF76"/>
    <mergeCell ref="AB77:AT77"/>
    <mergeCell ref="AU77:BF77"/>
    <mergeCell ref="A78:AA78"/>
    <mergeCell ref="AB78:AT78"/>
    <mergeCell ref="AU78:BF78"/>
    <mergeCell ref="A72:F72"/>
    <mergeCell ref="G72:S72"/>
    <mergeCell ref="T72:Z72"/>
    <mergeCell ref="AA72:AG72"/>
    <mergeCell ref="AH72:AN72"/>
    <mergeCell ref="AO72:AU72"/>
    <mergeCell ref="BG66:BL66"/>
    <mergeCell ref="BM66:BR66"/>
    <mergeCell ref="A68:BL68"/>
    <mergeCell ref="A69:BL69"/>
    <mergeCell ref="A71:F71"/>
    <mergeCell ref="G71:S71"/>
    <mergeCell ref="T71:Z71"/>
    <mergeCell ref="AA71:AG71"/>
    <mergeCell ref="AH71:AN71"/>
    <mergeCell ref="AO71:AU71"/>
    <mergeCell ref="A66:F66"/>
    <mergeCell ref="G66:AE66"/>
    <mergeCell ref="AF66:AJ66"/>
    <mergeCell ref="AK66:AT66"/>
    <mergeCell ref="AU66:AZ66"/>
    <mergeCell ref="BA66:BF66"/>
    <mergeCell ref="BG64:BL64"/>
    <mergeCell ref="BM64:BR64"/>
    <mergeCell ref="A65:F65"/>
    <mergeCell ref="G65:AE65"/>
    <mergeCell ref="AF65:AJ65"/>
    <mergeCell ref="AK65:AT65"/>
    <mergeCell ref="AU65:AZ65"/>
    <mergeCell ref="BA65:BF65"/>
    <mergeCell ref="BG65:BL65"/>
    <mergeCell ref="BM65:BR65"/>
    <mergeCell ref="A64:F64"/>
    <mergeCell ref="G64:AE64"/>
    <mergeCell ref="AF64:AJ64"/>
    <mergeCell ref="AK64:AT64"/>
    <mergeCell ref="AU64:AZ64"/>
    <mergeCell ref="BA64:BF64"/>
    <mergeCell ref="AV52:BQ52"/>
    <mergeCell ref="A61:BL61"/>
    <mergeCell ref="A63:F63"/>
    <mergeCell ref="G63:AE63"/>
    <mergeCell ref="AF63:AJ63"/>
    <mergeCell ref="AK63:AT63"/>
    <mergeCell ref="AU63:AZ63"/>
    <mergeCell ref="BA63:BF63"/>
    <mergeCell ref="BG63:BL63"/>
    <mergeCell ref="BM63:BR63"/>
    <mergeCell ref="A52:F52"/>
    <mergeCell ref="G52:S52"/>
    <mergeCell ref="T52:Z52"/>
    <mergeCell ref="AA52:AG52"/>
    <mergeCell ref="AH52:AN52"/>
    <mergeCell ref="AO52:AU52"/>
    <mergeCell ref="AV53:BQ53"/>
    <mergeCell ref="A54:F54"/>
    <mergeCell ref="G54:S54"/>
    <mergeCell ref="T54:Z54"/>
    <mergeCell ref="AA54:AG54"/>
    <mergeCell ref="AH54:AN54"/>
    <mergeCell ref="AO54:AU54"/>
    <mergeCell ref="AV54:BQ54"/>
    <mergeCell ref="AV50:BQ50"/>
    <mergeCell ref="A51:F51"/>
    <mergeCell ref="G51:S51"/>
    <mergeCell ref="T51:Z51"/>
    <mergeCell ref="AA51:AG51"/>
    <mergeCell ref="AH51:AN51"/>
    <mergeCell ref="AO51:AU51"/>
    <mergeCell ref="AV51:BQ51"/>
    <mergeCell ref="A50:F50"/>
    <mergeCell ref="G50:S50"/>
    <mergeCell ref="T50:Z50"/>
    <mergeCell ref="AA50:AG50"/>
    <mergeCell ref="AH50:AN50"/>
    <mergeCell ref="AO50:AU50"/>
    <mergeCell ref="A46:BL46"/>
    <mergeCell ref="A48:F49"/>
    <mergeCell ref="G48:S49"/>
    <mergeCell ref="T48:AG48"/>
    <mergeCell ref="AH48:AU48"/>
    <mergeCell ref="AV48:BQ49"/>
    <mergeCell ref="T49:Z49"/>
    <mergeCell ref="AA49:AG49"/>
    <mergeCell ref="AH49:AN49"/>
    <mergeCell ref="AO49:AU49"/>
    <mergeCell ref="A43:F43"/>
    <mergeCell ref="G43:S43"/>
    <mergeCell ref="T43:Z43"/>
    <mergeCell ref="AA43:AG43"/>
    <mergeCell ref="AH43:AN43"/>
    <mergeCell ref="AO43:AU43"/>
    <mergeCell ref="A39:BQ39"/>
    <mergeCell ref="A40:BL40"/>
    <mergeCell ref="A42:F42"/>
    <mergeCell ref="G42:S42"/>
    <mergeCell ref="T42:Z42"/>
    <mergeCell ref="AA42:AG42"/>
    <mergeCell ref="AH42:AN42"/>
    <mergeCell ref="AO42:AU42"/>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2:BL32"/>
    <mergeCell ref="A34:F34"/>
    <mergeCell ref="G34:AE34"/>
    <mergeCell ref="AF34:AJ34"/>
    <mergeCell ref="AK34:AT34"/>
    <mergeCell ref="AU34:BD34"/>
    <mergeCell ref="BE34:BN34"/>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H18:AU18"/>
    <mergeCell ref="A8:AD8"/>
    <mergeCell ref="AE8:AL8"/>
    <mergeCell ref="A9:AD9"/>
    <mergeCell ref="AO8:AU8"/>
    <mergeCell ref="AE9:AK9"/>
    <mergeCell ref="AO9:AU9"/>
    <mergeCell ref="AV18:BL19"/>
    <mergeCell ref="AH19:AN19"/>
    <mergeCell ref="AO19:AU19"/>
    <mergeCell ref="A11:G11"/>
    <mergeCell ref="I11:O11"/>
    <mergeCell ref="Q11:W11"/>
    <mergeCell ref="Y11:AO11"/>
    <mergeCell ref="A12:G12"/>
    <mergeCell ref="I12:O12"/>
    <mergeCell ref="Q12:W12"/>
    <mergeCell ref="Y12:AO12"/>
    <mergeCell ref="A30:F30"/>
    <mergeCell ref="G30:S30"/>
    <mergeCell ref="T30:Z30"/>
    <mergeCell ref="AA30:AG30"/>
    <mergeCell ref="AH30:AN30"/>
    <mergeCell ref="AO30:AU30"/>
    <mergeCell ref="AV30:BL30"/>
    <mergeCell ref="AX1:BL1"/>
    <mergeCell ref="A3:BL3"/>
    <mergeCell ref="A6:AD6"/>
    <mergeCell ref="A7:AD7"/>
    <mergeCell ref="AE6:AK6"/>
    <mergeCell ref="AO6:AU6"/>
    <mergeCell ref="AE7:AK7"/>
    <mergeCell ref="AO7:AU7"/>
    <mergeCell ref="A14:BL14"/>
    <mergeCell ref="AQ11:AV11"/>
    <mergeCell ref="AQ12:AV12"/>
    <mergeCell ref="A15:BL15"/>
    <mergeCell ref="A16:BL16"/>
    <mergeCell ref="A18:F19"/>
    <mergeCell ref="G18:S19"/>
    <mergeCell ref="T18:Z19"/>
    <mergeCell ref="AA18:AG19"/>
  </mergeCells>
  <conditionalFormatting sqref="A66:F66 A37:F37">
    <cfRule type="cellIs" dxfId="18" priority="1" stopIfTrue="1" operator="equal">
      <formula>0</formula>
    </cfRule>
  </conditionalFormatting>
  <pageMargins left="0.32" right="0.33" top="0.39370078740157499" bottom="0.39370078740157499" header="0" footer="0"/>
  <pageSetup paperSize="9" scale="70"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1"/>
  <dimension ref="A1:CA71"/>
  <sheetViews>
    <sheetView view="pageBreakPreview" topLeftCell="A50" zoomScale="91" zoomScaleNormal="88" zoomScaleSheetLayoutView="91" workbookViewId="0">
      <selection activeCell="BF11" sqref="BF11"/>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40"/>
      <c r="AM7" s="40"/>
      <c r="AN7" s="40"/>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s="15" customFormat="1" ht="28.95" customHeight="1" thickBot="1" x14ac:dyDescent="0.3">
      <c r="A11" s="107" t="s">
        <v>227</v>
      </c>
      <c r="B11" s="107"/>
      <c r="C11" s="107"/>
      <c r="D11" s="107"/>
      <c r="E11" s="107"/>
      <c r="F11" s="107"/>
      <c r="G11" s="107"/>
      <c r="H11" s="8"/>
      <c r="I11" s="132">
        <v>7340</v>
      </c>
      <c r="J11" s="132"/>
      <c r="K11" s="132"/>
      <c r="L11" s="132"/>
      <c r="M11" s="132"/>
      <c r="N11" s="132"/>
      <c r="O11" s="132"/>
      <c r="P11" s="9"/>
      <c r="Q11" s="107" t="s">
        <v>228</v>
      </c>
      <c r="R11" s="107"/>
      <c r="S11" s="107"/>
      <c r="T11" s="107"/>
      <c r="U11" s="107"/>
      <c r="V11" s="107"/>
      <c r="W11" s="107"/>
      <c r="X11" s="9"/>
      <c r="Y11" s="108" t="s">
        <v>229</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s="15" customFormat="1" ht="30"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30" customHeight="1" x14ac:dyDescent="0.25">
      <c r="A22" s="65">
        <v>3143</v>
      </c>
      <c r="B22" s="65"/>
      <c r="C22" s="65"/>
      <c r="D22" s="65"/>
      <c r="E22" s="65"/>
      <c r="F22" s="65"/>
      <c r="G22" s="110" t="s">
        <v>230</v>
      </c>
      <c r="H22" s="111"/>
      <c r="I22" s="111"/>
      <c r="J22" s="111"/>
      <c r="K22" s="111"/>
      <c r="L22" s="111"/>
      <c r="M22" s="111"/>
      <c r="N22" s="111"/>
      <c r="O22" s="111"/>
      <c r="P22" s="111"/>
      <c r="Q22" s="111"/>
      <c r="R22" s="111"/>
      <c r="S22" s="112"/>
      <c r="T22" s="134">
        <v>1589082</v>
      </c>
      <c r="U22" s="134"/>
      <c r="V22" s="134"/>
      <c r="W22" s="134"/>
      <c r="X22" s="134"/>
      <c r="Y22" s="134"/>
      <c r="Z22" s="134"/>
      <c r="AA22" s="134">
        <v>1734818</v>
      </c>
      <c r="AB22" s="134"/>
      <c r="AC22" s="134"/>
      <c r="AD22" s="134"/>
      <c r="AE22" s="134"/>
      <c r="AF22" s="134"/>
      <c r="AG22" s="134"/>
      <c r="AH22" s="134">
        <v>0</v>
      </c>
      <c r="AI22" s="134"/>
      <c r="AJ22" s="134"/>
      <c r="AK22" s="134"/>
      <c r="AL22" s="134"/>
      <c r="AM22" s="134"/>
      <c r="AN22" s="134"/>
      <c r="AO22" s="134">
        <v>1750000</v>
      </c>
      <c r="AP22" s="134"/>
      <c r="AQ22" s="134"/>
      <c r="AR22" s="134"/>
      <c r="AS22" s="134"/>
      <c r="AT22" s="134"/>
      <c r="AU22" s="134"/>
      <c r="AV22" s="110" t="s">
        <v>234</v>
      </c>
      <c r="AW22" s="111"/>
      <c r="AX22" s="111"/>
      <c r="AY22" s="111"/>
      <c r="AZ22" s="111"/>
      <c r="BA22" s="111"/>
      <c r="BB22" s="111"/>
      <c r="BC22" s="111"/>
      <c r="BD22" s="111"/>
      <c r="BE22" s="111"/>
      <c r="BF22" s="111"/>
      <c r="BG22" s="111"/>
      <c r="BH22" s="111"/>
      <c r="BI22" s="111"/>
      <c r="BJ22" s="111"/>
      <c r="BK22" s="111"/>
      <c r="BL22" s="112"/>
      <c r="CA22" s="18" t="s">
        <v>11</v>
      </c>
    </row>
    <row r="23" spans="1:79" s="15" customFormat="1" x14ac:dyDescent="0.25"/>
    <row r="24" spans="1:79" s="15" customFormat="1" ht="15" customHeight="1" x14ac:dyDescent="0.25">
      <c r="A24" s="49" t="s">
        <v>38</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79" s="15" customFormat="1" x14ac:dyDescent="0.25"/>
    <row r="26" spans="1:79" s="15" customFormat="1" ht="45.6" customHeight="1" x14ac:dyDescent="0.25">
      <c r="A26" s="52" t="s">
        <v>4</v>
      </c>
      <c r="B26" s="52"/>
      <c r="C26" s="52"/>
      <c r="D26" s="52"/>
      <c r="E26" s="52"/>
      <c r="F26" s="52"/>
      <c r="G26" s="70" t="s">
        <v>7</v>
      </c>
      <c r="H26" s="71"/>
      <c r="I26" s="71"/>
      <c r="J26" s="71"/>
      <c r="K26" s="71"/>
      <c r="L26" s="71"/>
      <c r="M26" s="71"/>
      <c r="N26" s="71"/>
      <c r="O26" s="71"/>
      <c r="P26" s="71"/>
      <c r="Q26" s="71"/>
      <c r="R26" s="71"/>
      <c r="S26" s="71"/>
      <c r="T26" s="71"/>
      <c r="U26" s="71"/>
      <c r="V26" s="71"/>
      <c r="W26" s="71"/>
      <c r="X26" s="71"/>
      <c r="Y26" s="71"/>
      <c r="Z26" s="71"/>
      <c r="AA26" s="71"/>
      <c r="AB26" s="71"/>
      <c r="AC26" s="71"/>
      <c r="AD26" s="71"/>
      <c r="AE26" s="72"/>
      <c r="AF26" s="52" t="s">
        <v>6</v>
      </c>
      <c r="AG26" s="52"/>
      <c r="AH26" s="52"/>
      <c r="AI26" s="52"/>
      <c r="AJ26" s="52"/>
      <c r="AK26" s="52" t="s">
        <v>5</v>
      </c>
      <c r="AL26" s="52"/>
      <c r="AM26" s="52"/>
      <c r="AN26" s="52"/>
      <c r="AO26" s="52"/>
      <c r="AP26" s="52"/>
      <c r="AQ26" s="52"/>
      <c r="AR26" s="52"/>
      <c r="AS26" s="52"/>
      <c r="AT26" s="52"/>
      <c r="AU26" s="52" t="s">
        <v>74</v>
      </c>
      <c r="AV26" s="52"/>
      <c r="AW26" s="52"/>
      <c r="AX26" s="52"/>
      <c r="AY26" s="52"/>
      <c r="AZ26" s="52"/>
      <c r="BA26" s="52"/>
      <c r="BB26" s="52"/>
      <c r="BC26" s="52"/>
      <c r="BD26" s="52"/>
      <c r="BE26" s="52" t="s">
        <v>75</v>
      </c>
      <c r="BF26" s="52"/>
      <c r="BG26" s="52"/>
      <c r="BH26" s="52"/>
      <c r="BI26" s="52"/>
      <c r="BJ26" s="52"/>
      <c r="BK26" s="52"/>
      <c r="BL26" s="52"/>
      <c r="BM26" s="52"/>
      <c r="BN26" s="52"/>
    </row>
    <row r="27" spans="1:79" s="15" customFormat="1" ht="15" customHeight="1" x14ac:dyDescent="0.25">
      <c r="A27" s="52">
        <v>1</v>
      </c>
      <c r="B27" s="52"/>
      <c r="C27" s="52"/>
      <c r="D27" s="52"/>
      <c r="E27" s="52"/>
      <c r="F27" s="52"/>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2"/>
      <c r="AF27" s="52">
        <v>3</v>
      </c>
      <c r="AG27" s="52"/>
      <c r="AH27" s="52"/>
      <c r="AI27" s="52"/>
      <c r="AJ27" s="52"/>
      <c r="AK27" s="52">
        <v>4</v>
      </c>
      <c r="AL27" s="52"/>
      <c r="AM27" s="52"/>
      <c r="AN27" s="52"/>
      <c r="AO27" s="52"/>
      <c r="AP27" s="52"/>
      <c r="AQ27" s="52"/>
      <c r="AR27" s="52"/>
      <c r="AS27" s="52"/>
      <c r="AT27" s="52"/>
      <c r="AU27" s="52">
        <v>5</v>
      </c>
      <c r="AV27" s="52"/>
      <c r="AW27" s="52"/>
      <c r="AX27" s="52"/>
      <c r="AY27" s="52"/>
      <c r="AZ27" s="52"/>
      <c r="BA27" s="52"/>
      <c r="BB27" s="52"/>
      <c r="BC27" s="52"/>
      <c r="BD27" s="52"/>
      <c r="BE27" s="52">
        <v>6</v>
      </c>
      <c r="BF27" s="52"/>
      <c r="BG27" s="52"/>
      <c r="BH27" s="52"/>
      <c r="BI27" s="52"/>
      <c r="BJ27" s="52"/>
      <c r="BK27" s="52"/>
      <c r="BL27" s="52"/>
      <c r="BM27" s="52"/>
      <c r="BN27" s="52"/>
    </row>
    <row r="28" spans="1:79" s="12" customFormat="1" ht="15" hidden="1" customHeight="1" x14ac:dyDescent="0.25">
      <c r="A28" s="133" t="s">
        <v>39</v>
      </c>
      <c r="B28" s="133"/>
      <c r="C28" s="133"/>
      <c r="D28" s="133"/>
      <c r="E28" s="133"/>
      <c r="F28" s="133"/>
      <c r="G28" s="135" t="s">
        <v>18</v>
      </c>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7"/>
      <c r="AF28" s="133" t="s">
        <v>19</v>
      </c>
      <c r="AG28" s="133"/>
      <c r="AH28" s="133"/>
      <c r="AI28" s="133"/>
      <c r="AJ28" s="133"/>
      <c r="AK28" s="133" t="s">
        <v>20</v>
      </c>
      <c r="AL28" s="133"/>
      <c r="AM28" s="133"/>
      <c r="AN28" s="133"/>
      <c r="AO28" s="133"/>
      <c r="AP28" s="133"/>
      <c r="AQ28" s="133"/>
      <c r="AR28" s="133"/>
      <c r="AS28" s="133"/>
      <c r="AT28" s="133"/>
      <c r="AU28" s="133" t="s">
        <v>34</v>
      </c>
      <c r="AV28" s="133"/>
      <c r="AW28" s="133"/>
      <c r="AX28" s="133"/>
      <c r="AY28" s="133"/>
      <c r="AZ28" s="133"/>
      <c r="BA28" s="133"/>
      <c r="BB28" s="133"/>
      <c r="BC28" s="133"/>
      <c r="BD28" s="133"/>
      <c r="BE28" s="133" t="s">
        <v>35</v>
      </c>
      <c r="BF28" s="133"/>
      <c r="BG28" s="133"/>
      <c r="BH28" s="133"/>
      <c r="BI28" s="133"/>
      <c r="BJ28" s="133"/>
      <c r="BK28" s="133"/>
      <c r="BL28" s="133"/>
      <c r="BM28" s="133"/>
      <c r="BN28" s="133"/>
      <c r="CA28" s="12" t="s">
        <v>12</v>
      </c>
    </row>
    <row r="29" spans="1:79" s="18" customFormat="1" x14ac:dyDescent="0.25">
      <c r="A29" s="65"/>
      <c r="B29" s="65"/>
      <c r="C29" s="65"/>
      <c r="D29" s="65"/>
      <c r="E29" s="65"/>
      <c r="F29" s="65"/>
      <c r="G29" s="127" t="s">
        <v>148</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9"/>
      <c r="AF29" s="65"/>
      <c r="AG29" s="65"/>
      <c r="AH29" s="65"/>
      <c r="AI29" s="65"/>
      <c r="AJ29" s="65"/>
      <c r="AK29" s="65"/>
      <c r="AL29" s="65"/>
      <c r="AM29" s="65"/>
      <c r="AN29" s="65"/>
      <c r="AO29" s="65"/>
      <c r="AP29" s="65"/>
      <c r="AQ29" s="65"/>
      <c r="AR29" s="65"/>
      <c r="AS29" s="65"/>
      <c r="AT29" s="65"/>
      <c r="AU29" s="89"/>
      <c r="AV29" s="89"/>
      <c r="AW29" s="89"/>
      <c r="AX29" s="89"/>
      <c r="AY29" s="89"/>
      <c r="AZ29" s="89"/>
      <c r="BA29" s="89"/>
      <c r="BB29" s="89"/>
      <c r="BC29" s="89"/>
      <c r="BD29" s="89"/>
      <c r="BE29" s="89"/>
      <c r="BF29" s="89"/>
      <c r="BG29" s="89"/>
      <c r="BH29" s="89"/>
      <c r="BI29" s="89"/>
      <c r="BJ29" s="89"/>
      <c r="BK29" s="89"/>
      <c r="BL29" s="89"/>
      <c r="BM29" s="89"/>
      <c r="BN29" s="89"/>
      <c r="CA29" s="18" t="s">
        <v>13</v>
      </c>
    </row>
    <row r="30" spans="1:79" s="18" customFormat="1" ht="27.6" customHeight="1" x14ac:dyDescent="0.25">
      <c r="A30" s="65">
        <v>1</v>
      </c>
      <c r="B30" s="65"/>
      <c r="C30" s="65"/>
      <c r="D30" s="65"/>
      <c r="E30" s="65"/>
      <c r="F30" s="65"/>
      <c r="G30" s="124" t="s">
        <v>231</v>
      </c>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6"/>
      <c r="AF30" s="65" t="s">
        <v>198</v>
      </c>
      <c r="AG30" s="65"/>
      <c r="AH30" s="65"/>
      <c r="AI30" s="65"/>
      <c r="AJ30" s="65"/>
      <c r="AK30" s="81" t="s">
        <v>232</v>
      </c>
      <c r="AL30" s="81"/>
      <c r="AM30" s="81"/>
      <c r="AN30" s="81"/>
      <c r="AO30" s="81"/>
      <c r="AP30" s="81"/>
      <c r="AQ30" s="81"/>
      <c r="AR30" s="81"/>
      <c r="AS30" s="81"/>
      <c r="AT30" s="81"/>
      <c r="AU30" s="145">
        <v>0</v>
      </c>
      <c r="AV30" s="145"/>
      <c r="AW30" s="145"/>
      <c r="AX30" s="145"/>
      <c r="AY30" s="145"/>
      <c r="AZ30" s="145"/>
      <c r="BA30" s="145"/>
      <c r="BB30" s="145"/>
      <c r="BC30" s="145"/>
      <c r="BD30" s="145"/>
      <c r="BE30" s="145">
        <v>1</v>
      </c>
      <c r="BF30" s="145"/>
      <c r="BG30" s="145"/>
      <c r="BH30" s="145"/>
      <c r="BI30" s="145"/>
      <c r="BJ30" s="145"/>
      <c r="BK30" s="145"/>
      <c r="BL30" s="145"/>
      <c r="BM30" s="145"/>
      <c r="BN30" s="145"/>
      <c r="CA30" s="18" t="s">
        <v>13</v>
      </c>
    </row>
    <row r="31" spans="1:79" s="18" customFormat="1" x14ac:dyDescent="0.25">
      <c r="A31" s="65"/>
      <c r="B31" s="65"/>
      <c r="C31" s="65"/>
      <c r="D31" s="65"/>
      <c r="E31" s="65"/>
      <c r="F31" s="65"/>
      <c r="G31" s="127" t="s">
        <v>57</v>
      </c>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9"/>
      <c r="AF31" s="65"/>
      <c r="AG31" s="65"/>
      <c r="AH31" s="65"/>
      <c r="AI31" s="65"/>
      <c r="AJ31" s="65"/>
      <c r="AK31" s="65"/>
      <c r="AL31" s="65"/>
      <c r="AM31" s="65"/>
      <c r="AN31" s="65"/>
      <c r="AO31" s="65"/>
      <c r="AP31" s="65"/>
      <c r="AQ31" s="65"/>
      <c r="AR31" s="65"/>
      <c r="AS31" s="65"/>
      <c r="AT31" s="65"/>
      <c r="AU31" s="89"/>
      <c r="AV31" s="89"/>
      <c r="AW31" s="89"/>
      <c r="AX31" s="89"/>
      <c r="AY31" s="89"/>
      <c r="AZ31" s="89"/>
      <c r="BA31" s="89"/>
      <c r="BB31" s="89"/>
      <c r="BC31" s="89"/>
      <c r="BD31" s="89"/>
      <c r="BE31" s="89"/>
      <c r="BF31" s="89"/>
      <c r="BG31" s="89"/>
      <c r="BH31" s="89"/>
      <c r="BI31" s="89"/>
      <c r="BJ31" s="89"/>
      <c r="BK31" s="89"/>
      <c r="BL31" s="89"/>
      <c r="BM31" s="89"/>
      <c r="BN31" s="89"/>
      <c r="CA31" s="18" t="s">
        <v>13</v>
      </c>
    </row>
    <row r="32" spans="1:79" s="18" customFormat="1" ht="25.8" customHeight="1" x14ac:dyDescent="0.25">
      <c r="A32" s="65">
        <v>1</v>
      </c>
      <c r="B32" s="65"/>
      <c r="C32" s="65"/>
      <c r="D32" s="65"/>
      <c r="E32" s="65"/>
      <c r="F32" s="65"/>
      <c r="G32" s="124" t="s">
        <v>233</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c r="AF32" s="65" t="s">
        <v>100</v>
      </c>
      <c r="AG32" s="65"/>
      <c r="AH32" s="65"/>
      <c r="AI32" s="65"/>
      <c r="AJ32" s="65"/>
      <c r="AK32" s="121" t="s">
        <v>101</v>
      </c>
      <c r="AL32" s="121"/>
      <c r="AM32" s="121"/>
      <c r="AN32" s="121"/>
      <c r="AO32" s="121"/>
      <c r="AP32" s="121"/>
      <c r="AQ32" s="121"/>
      <c r="AR32" s="121"/>
      <c r="AS32" s="121"/>
      <c r="AT32" s="121"/>
      <c r="AU32" s="114">
        <v>0</v>
      </c>
      <c r="AV32" s="114"/>
      <c r="AW32" s="114"/>
      <c r="AX32" s="114"/>
      <c r="AY32" s="114"/>
      <c r="AZ32" s="114"/>
      <c r="BA32" s="114"/>
      <c r="BB32" s="114"/>
      <c r="BC32" s="114"/>
      <c r="BD32" s="114"/>
      <c r="BE32" s="145">
        <f>AO22/BE30</f>
        <v>1750000</v>
      </c>
      <c r="BF32" s="145"/>
      <c r="BG32" s="145"/>
      <c r="BH32" s="145"/>
      <c r="BI32" s="145"/>
      <c r="BJ32" s="145"/>
      <c r="BK32" s="145"/>
      <c r="BL32" s="145"/>
      <c r="BM32" s="145"/>
      <c r="BN32" s="145"/>
      <c r="CA32" s="18" t="s">
        <v>13</v>
      </c>
    </row>
    <row r="33" spans="1:79" s="15" customFormat="1" x14ac:dyDescent="0.25"/>
    <row r="34" spans="1:79" s="16" customFormat="1" ht="14.25" customHeight="1" x14ac:dyDescent="0.25">
      <c r="A34" s="49" t="s">
        <v>76</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row>
    <row r="35" spans="1:79" s="15" customFormat="1" ht="15" customHeight="1" x14ac:dyDescent="0.25">
      <c r="A35" s="91" t="s">
        <v>235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row>
    <row r="36" spans="1:79" s="15" customFormat="1" x14ac:dyDescent="0.25"/>
    <row r="37" spans="1:79" s="23" customFormat="1" ht="28.5" hidden="1" customHeight="1" x14ac:dyDescent="0.25">
      <c r="A37" s="73"/>
      <c r="B37" s="73"/>
      <c r="C37" s="73"/>
      <c r="D37" s="73"/>
      <c r="E37" s="73"/>
      <c r="F37" s="73"/>
      <c r="G37" s="78" t="s">
        <v>0</v>
      </c>
      <c r="H37" s="79"/>
      <c r="I37" s="79"/>
      <c r="J37" s="79"/>
      <c r="K37" s="79"/>
      <c r="L37" s="79"/>
      <c r="M37" s="79"/>
      <c r="N37" s="79"/>
      <c r="O37" s="79"/>
      <c r="P37" s="79"/>
      <c r="Q37" s="79"/>
      <c r="R37" s="79"/>
      <c r="S37" s="79"/>
      <c r="T37" s="79" t="s">
        <v>21</v>
      </c>
      <c r="U37" s="79"/>
      <c r="V37" s="79"/>
      <c r="W37" s="79"/>
      <c r="X37" s="79"/>
      <c r="Y37" s="79"/>
      <c r="Z37" s="79"/>
      <c r="AA37" s="79" t="s">
        <v>22</v>
      </c>
      <c r="AB37" s="79"/>
      <c r="AC37" s="79"/>
      <c r="AD37" s="79"/>
      <c r="AE37" s="79"/>
      <c r="AF37" s="79"/>
      <c r="AG37" s="79"/>
      <c r="AH37" s="79" t="s">
        <v>23</v>
      </c>
      <c r="AI37" s="79"/>
      <c r="AJ37" s="79"/>
      <c r="AK37" s="79"/>
      <c r="AL37" s="79"/>
      <c r="AM37" s="79"/>
      <c r="AN37" s="80"/>
      <c r="AO37" s="78" t="s">
        <v>24</v>
      </c>
      <c r="AP37" s="79"/>
      <c r="AQ37" s="79"/>
      <c r="AR37" s="79"/>
      <c r="AS37" s="79"/>
      <c r="AT37" s="79"/>
      <c r="AU37" s="79"/>
      <c r="AV37" s="20"/>
      <c r="AW37" s="20"/>
      <c r="AX37" s="20"/>
      <c r="AY37" s="20"/>
      <c r="AZ37" s="20"/>
      <c r="BA37" s="20"/>
      <c r="BB37" s="20"/>
      <c r="BC37" s="20"/>
      <c r="BD37" s="21"/>
      <c r="BE37" s="22"/>
      <c r="BF37" s="20"/>
      <c r="BG37" s="20"/>
      <c r="BH37" s="20"/>
      <c r="BI37" s="20"/>
      <c r="BJ37" s="20"/>
      <c r="BK37" s="20"/>
      <c r="BL37" s="20"/>
      <c r="BM37" s="20"/>
      <c r="BN37" s="21"/>
      <c r="CA37" s="15" t="s">
        <v>28</v>
      </c>
    </row>
    <row r="38" spans="1:79" s="19" customFormat="1" ht="12.75" customHeight="1" x14ac:dyDescent="0.25">
      <c r="A38" s="73" t="s">
        <v>37</v>
      </c>
      <c r="B38" s="73"/>
      <c r="C38" s="73"/>
      <c r="D38" s="73"/>
      <c r="E38" s="73"/>
      <c r="F38" s="73"/>
      <c r="G38" s="74"/>
      <c r="H38" s="74"/>
      <c r="I38" s="74"/>
      <c r="J38" s="74"/>
      <c r="K38" s="74"/>
      <c r="L38" s="74"/>
      <c r="M38" s="74"/>
      <c r="N38" s="74"/>
      <c r="O38" s="74"/>
      <c r="P38" s="74"/>
      <c r="Q38" s="74"/>
      <c r="R38" s="74"/>
      <c r="S38" s="74"/>
      <c r="T38" s="122">
        <f>T22</f>
        <v>1589082</v>
      </c>
      <c r="U38" s="122"/>
      <c r="V38" s="122"/>
      <c r="W38" s="122"/>
      <c r="X38" s="122"/>
      <c r="Y38" s="122"/>
      <c r="Z38" s="122"/>
      <c r="AA38" s="122">
        <f>AA22</f>
        <v>1734818</v>
      </c>
      <c r="AB38" s="122"/>
      <c r="AC38" s="122"/>
      <c r="AD38" s="122"/>
      <c r="AE38" s="122"/>
      <c r="AF38" s="122"/>
      <c r="AG38" s="122"/>
      <c r="AH38" s="122">
        <f>AH22</f>
        <v>0</v>
      </c>
      <c r="AI38" s="122"/>
      <c r="AJ38" s="122"/>
      <c r="AK38" s="122"/>
      <c r="AL38" s="122"/>
      <c r="AM38" s="122"/>
      <c r="AN38" s="122"/>
      <c r="AO38" s="122">
        <f>AO22</f>
        <v>1750000</v>
      </c>
      <c r="AP38" s="122"/>
      <c r="AQ38" s="122"/>
      <c r="AR38" s="122"/>
      <c r="AS38" s="122"/>
      <c r="AT38" s="122"/>
      <c r="AU38" s="122"/>
      <c r="AV38" s="24"/>
      <c r="AW38" s="25"/>
      <c r="AX38" s="25"/>
      <c r="AY38" s="25"/>
      <c r="AZ38" s="25"/>
      <c r="BA38" s="25"/>
      <c r="BB38" s="25"/>
      <c r="BC38" s="25"/>
      <c r="BD38" s="25"/>
      <c r="BE38" s="25"/>
      <c r="BF38" s="25"/>
      <c r="BG38" s="25"/>
      <c r="BH38" s="25"/>
      <c r="BI38" s="25"/>
      <c r="BJ38" s="25"/>
      <c r="BK38" s="25"/>
      <c r="BL38" s="25"/>
      <c r="BM38" s="25"/>
      <c r="BN38" s="25"/>
      <c r="BO38" s="25"/>
      <c r="CA38" s="19" t="s">
        <v>29</v>
      </c>
    </row>
    <row r="39" spans="1:79" s="15" customFormat="1" x14ac:dyDescent="0.25"/>
    <row r="40" spans="1:79" s="15" customFormat="1" x14ac:dyDescent="0.25"/>
    <row r="41" spans="1:79" s="15" customFormat="1" ht="14.25" customHeight="1" x14ac:dyDescent="0.25">
      <c r="A41" s="49" t="s">
        <v>146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s="15" customFormat="1" ht="13.8" x14ac:dyDescent="0.25">
      <c r="BN42" s="17" t="s">
        <v>69</v>
      </c>
    </row>
    <row r="43" spans="1:79" s="15" customFormat="1" ht="12.9" customHeight="1" x14ac:dyDescent="0.25">
      <c r="A43" s="52" t="s">
        <v>3</v>
      </c>
      <c r="B43" s="52"/>
      <c r="C43" s="52"/>
      <c r="D43" s="52"/>
      <c r="E43" s="52"/>
      <c r="F43" s="52"/>
      <c r="G43" s="52" t="s">
        <v>7</v>
      </c>
      <c r="H43" s="52"/>
      <c r="I43" s="52"/>
      <c r="J43" s="52"/>
      <c r="K43" s="52"/>
      <c r="L43" s="52"/>
      <c r="M43" s="52"/>
      <c r="N43" s="52"/>
      <c r="O43" s="52"/>
      <c r="P43" s="52"/>
      <c r="Q43" s="52"/>
      <c r="R43" s="52"/>
      <c r="S43" s="52"/>
      <c r="T43" s="52" t="s">
        <v>77</v>
      </c>
      <c r="U43" s="52"/>
      <c r="V43" s="52"/>
      <c r="W43" s="52"/>
      <c r="X43" s="52"/>
      <c r="Y43" s="52"/>
      <c r="Z43" s="52"/>
      <c r="AA43" s="52"/>
      <c r="AB43" s="52"/>
      <c r="AC43" s="52"/>
      <c r="AD43" s="52"/>
      <c r="AE43" s="52"/>
      <c r="AF43" s="52"/>
      <c r="AG43" s="52"/>
      <c r="AH43" s="52" t="s">
        <v>81</v>
      </c>
      <c r="AI43" s="52"/>
      <c r="AJ43" s="52"/>
      <c r="AK43" s="52"/>
      <c r="AL43" s="52"/>
      <c r="AM43" s="52"/>
      <c r="AN43" s="52"/>
      <c r="AO43" s="52"/>
      <c r="AP43" s="52"/>
      <c r="AQ43" s="52"/>
      <c r="AR43" s="52"/>
      <c r="AS43" s="52"/>
      <c r="AT43" s="52"/>
      <c r="AU43" s="52"/>
      <c r="AV43" s="52" t="s">
        <v>147</v>
      </c>
      <c r="AW43" s="52"/>
      <c r="AX43" s="52"/>
      <c r="AY43" s="52"/>
      <c r="AZ43" s="52"/>
      <c r="BA43" s="52"/>
      <c r="BB43" s="52"/>
      <c r="BC43" s="52"/>
      <c r="BD43" s="52"/>
      <c r="BE43" s="52"/>
      <c r="BF43" s="52"/>
      <c r="BG43" s="52"/>
      <c r="BH43" s="52"/>
      <c r="BI43" s="52"/>
      <c r="BJ43" s="52"/>
      <c r="BK43" s="52"/>
      <c r="BL43" s="52"/>
      <c r="BM43" s="52"/>
      <c r="BN43" s="52"/>
      <c r="BO43" s="52"/>
      <c r="BP43" s="52"/>
      <c r="BQ43" s="52"/>
    </row>
    <row r="44" spans="1:79" s="15" customFormat="1" ht="33.6" customHeight="1" x14ac:dyDescent="0.25">
      <c r="A44" s="52"/>
      <c r="B44" s="52"/>
      <c r="C44" s="52"/>
      <c r="D44" s="52"/>
      <c r="E44" s="52"/>
      <c r="F44" s="52"/>
      <c r="G44" s="52"/>
      <c r="H44" s="52"/>
      <c r="I44" s="52"/>
      <c r="J44" s="52"/>
      <c r="K44" s="52"/>
      <c r="L44" s="52"/>
      <c r="M44" s="52"/>
      <c r="N44" s="52"/>
      <c r="O44" s="52"/>
      <c r="P44" s="52"/>
      <c r="Q44" s="52"/>
      <c r="R44" s="52"/>
      <c r="S44" s="52"/>
      <c r="T44" s="52" t="s">
        <v>9</v>
      </c>
      <c r="U44" s="52"/>
      <c r="V44" s="52"/>
      <c r="W44" s="52"/>
      <c r="X44" s="52"/>
      <c r="Y44" s="52"/>
      <c r="Z44" s="52"/>
      <c r="AA44" s="52" t="s">
        <v>26</v>
      </c>
      <c r="AB44" s="52"/>
      <c r="AC44" s="52"/>
      <c r="AD44" s="52"/>
      <c r="AE44" s="52"/>
      <c r="AF44" s="52"/>
      <c r="AG44" s="52"/>
      <c r="AH44" s="52" t="s">
        <v>9</v>
      </c>
      <c r="AI44" s="52"/>
      <c r="AJ44" s="52"/>
      <c r="AK44" s="52"/>
      <c r="AL44" s="52"/>
      <c r="AM44" s="52"/>
      <c r="AN44" s="52"/>
      <c r="AO44" s="52" t="s">
        <v>26</v>
      </c>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row>
    <row r="45" spans="1:79" s="15" customFormat="1" ht="15" customHeight="1" x14ac:dyDescent="0.25">
      <c r="A45" s="52">
        <v>1</v>
      </c>
      <c r="B45" s="52"/>
      <c r="C45" s="52"/>
      <c r="D45" s="52"/>
      <c r="E45" s="52"/>
      <c r="F45" s="52"/>
      <c r="G45" s="52">
        <v>2</v>
      </c>
      <c r="H45" s="52"/>
      <c r="I45" s="52"/>
      <c r="J45" s="52"/>
      <c r="K45" s="52"/>
      <c r="L45" s="52"/>
      <c r="M45" s="52"/>
      <c r="N45" s="52"/>
      <c r="O45" s="52"/>
      <c r="P45" s="52"/>
      <c r="Q45" s="52"/>
      <c r="R45" s="52"/>
      <c r="S45" s="52"/>
      <c r="T45" s="52">
        <v>3</v>
      </c>
      <c r="U45" s="52"/>
      <c r="V45" s="52"/>
      <c r="W45" s="52"/>
      <c r="X45" s="52"/>
      <c r="Y45" s="52"/>
      <c r="Z45" s="52"/>
      <c r="AA45" s="52">
        <v>4</v>
      </c>
      <c r="AB45" s="52"/>
      <c r="AC45" s="52"/>
      <c r="AD45" s="52"/>
      <c r="AE45" s="52"/>
      <c r="AF45" s="52"/>
      <c r="AG45" s="52"/>
      <c r="AH45" s="52">
        <v>5</v>
      </c>
      <c r="AI45" s="52"/>
      <c r="AJ45" s="52"/>
      <c r="AK45" s="52"/>
      <c r="AL45" s="52"/>
      <c r="AM45" s="52"/>
      <c r="AN45" s="52"/>
      <c r="AO45" s="52">
        <v>6</v>
      </c>
      <c r="AP45" s="52"/>
      <c r="AQ45" s="52"/>
      <c r="AR45" s="52"/>
      <c r="AS45" s="52"/>
      <c r="AT45" s="52"/>
      <c r="AU45" s="52"/>
      <c r="AV45" s="52">
        <v>7</v>
      </c>
      <c r="AW45" s="52"/>
      <c r="AX45" s="52"/>
      <c r="AY45" s="52"/>
      <c r="AZ45" s="52"/>
      <c r="BA45" s="52"/>
      <c r="BB45" s="52"/>
      <c r="BC45" s="52"/>
      <c r="BD45" s="52"/>
      <c r="BE45" s="52"/>
      <c r="BF45" s="52"/>
      <c r="BG45" s="52"/>
      <c r="BH45" s="52"/>
      <c r="BI45" s="52"/>
      <c r="BJ45" s="52"/>
      <c r="BK45" s="52"/>
      <c r="BL45" s="52"/>
      <c r="BM45" s="52"/>
      <c r="BN45" s="52"/>
      <c r="BO45" s="52"/>
      <c r="BP45" s="52"/>
      <c r="BQ45" s="52"/>
    </row>
    <row r="46" spans="1:79" s="12" customFormat="1" ht="12.75" hidden="1" customHeight="1" x14ac:dyDescent="0.25">
      <c r="A46" s="139" t="s">
        <v>27</v>
      </c>
      <c r="B46" s="139"/>
      <c r="C46" s="139"/>
      <c r="D46" s="139"/>
      <c r="E46" s="139"/>
      <c r="F46" s="139"/>
      <c r="G46" s="140" t="s">
        <v>18</v>
      </c>
      <c r="H46" s="140"/>
      <c r="I46" s="140"/>
      <c r="J46" s="140"/>
      <c r="K46" s="140"/>
      <c r="L46" s="140"/>
      <c r="M46" s="140"/>
      <c r="N46" s="140"/>
      <c r="O46" s="140"/>
      <c r="P46" s="140"/>
      <c r="Q46" s="140"/>
      <c r="R46" s="140"/>
      <c r="S46" s="140"/>
      <c r="T46" s="141" t="s">
        <v>21</v>
      </c>
      <c r="U46" s="141"/>
      <c r="V46" s="141"/>
      <c r="W46" s="141"/>
      <c r="X46" s="141"/>
      <c r="Y46" s="141"/>
      <c r="Z46" s="141"/>
      <c r="AA46" s="141" t="s">
        <v>22</v>
      </c>
      <c r="AB46" s="141"/>
      <c r="AC46" s="141"/>
      <c r="AD46" s="141"/>
      <c r="AE46" s="141"/>
      <c r="AF46" s="141"/>
      <c r="AG46" s="141"/>
      <c r="AH46" s="141" t="s">
        <v>23</v>
      </c>
      <c r="AI46" s="141"/>
      <c r="AJ46" s="141"/>
      <c r="AK46" s="141"/>
      <c r="AL46" s="141"/>
      <c r="AM46" s="141"/>
      <c r="AN46" s="141"/>
      <c r="AO46" s="141" t="s">
        <v>24</v>
      </c>
      <c r="AP46" s="141"/>
      <c r="AQ46" s="141"/>
      <c r="AR46" s="141"/>
      <c r="AS46" s="141"/>
      <c r="AT46" s="141"/>
      <c r="AU46" s="141"/>
      <c r="AV46" s="139" t="s">
        <v>25</v>
      </c>
      <c r="AW46" s="139"/>
      <c r="AX46" s="139"/>
      <c r="AY46" s="139"/>
      <c r="AZ46" s="139"/>
      <c r="BA46" s="139"/>
      <c r="BB46" s="139"/>
      <c r="BC46" s="139"/>
      <c r="BD46" s="139"/>
      <c r="BE46" s="139"/>
      <c r="BF46" s="139"/>
      <c r="BG46" s="139"/>
      <c r="BH46" s="139"/>
      <c r="BI46" s="139"/>
      <c r="BJ46" s="139"/>
      <c r="BK46" s="139"/>
      <c r="BL46" s="139"/>
      <c r="BM46" s="139"/>
      <c r="BN46" s="139"/>
      <c r="BO46" s="139"/>
      <c r="BP46" s="139"/>
      <c r="BQ46" s="139"/>
      <c r="CA46" s="12" t="s">
        <v>14</v>
      </c>
    </row>
    <row r="47" spans="1:79" s="18" customFormat="1" ht="26.4" customHeight="1" x14ac:dyDescent="0.25">
      <c r="A47" s="65">
        <v>3143</v>
      </c>
      <c r="B47" s="65"/>
      <c r="C47" s="65"/>
      <c r="D47" s="65"/>
      <c r="E47" s="65"/>
      <c r="F47" s="65"/>
      <c r="G47" s="110" t="s">
        <v>230</v>
      </c>
      <c r="H47" s="111"/>
      <c r="I47" s="111"/>
      <c r="J47" s="111"/>
      <c r="K47" s="111"/>
      <c r="L47" s="111"/>
      <c r="M47" s="111"/>
      <c r="N47" s="111"/>
      <c r="O47" s="111"/>
      <c r="P47" s="111"/>
      <c r="Q47" s="111"/>
      <c r="R47" s="111"/>
      <c r="S47" s="112"/>
      <c r="T47" s="138">
        <v>0</v>
      </c>
      <c r="U47" s="138"/>
      <c r="V47" s="138"/>
      <c r="W47" s="138"/>
      <c r="X47" s="138"/>
      <c r="Y47" s="138"/>
      <c r="Z47" s="138"/>
      <c r="AA47" s="138">
        <f>AO22*1.057</f>
        <v>1849750</v>
      </c>
      <c r="AB47" s="138"/>
      <c r="AC47" s="138"/>
      <c r="AD47" s="138"/>
      <c r="AE47" s="138"/>
      <c r="AF47" s="138"/>
      <c r="AG47" s="138"/>
      <c r="AH47" s="138">
        <v>0</v>
      </c>
      <c r="AI47" s="138"/>
      <c r="AJ47" s="138"/>
      <c r="AK47" s="138"/>
      <c r="AL47" s="138"/>
      <c r="AM47" s="138"/>
      <c r="AN47" s="138"/>
      <c r="AO47" s="138">
        <f>AA47*1.053</f>
        <v>1947786.7499999998</v>
      </c>
      <c r="AP47" s="138"/>
      <c r="AQ47" s="138"/>
      <c r="AR47" s="138"/>
      <c r="AS47" s="138"/>
      <c r="AT47" s="138"/>
      <c r="AU47" s="138"/>
      <c r="AV47" s="110" t="s">
        <v>234</v>
      </c>
      <c r="AW47" s="111"/>
      <c r="AX47" s="111"/>
      <c r="AY47" s="111"/>
      <c r="AZ47" s="111"/>
      <c r="BA47" s="111"/>
      <c r="BB47" s="111"/>
      <c r="BC47" s="111"/>
      <c r="BD47" s="111"/>
      <c r="BE47" s="111"/>
      <c r="BF47" s="111"/>
      <c r="BG47" s="111"/>
      <c r="BH47" s="111"/>
      <c r="BI47" s="111"/>
      <c r="BJ47" s="111"/>
      <c r="BK47" s="111"/>
      <c r="BL47" s="111"/>
      <c r="BM47" s="111"/>
      <c r="BN47" s="111"/>
      <c r="BO47" s="111"/>
      <c r="BP47" s="111"/>
      <c r="BQ47" s="112"/>
      <c r="CA47" s="18" t="s">
        <v>15</v>
      </c>
    </row>
    <row r="48" spans="1:79" s="15" customFormat="1" x14ac:dyDescent="0.25"/>
    <row r="49" spans="1:79" s="15" customFormat="1" ht="15" customHeight="1" x14ac:dyDescent="0.25">
      <c r="A49" s="49" t="s">
        <v>151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s="15" customFormat="1" x14ac:dyDescent="0.25"/>
    <row r="51" spans="1:79" s="15" customFormat="1" ht="79.2" customHeight="1" x14ac:dyDescent="0.25">
      <c r="A51" s="52" t="s">
        <v>4</v>
      </c>
      <c r="B51" s="52"/>
      <c r="C51" s="52"/>
      <c r="D51" s="52"/>
      <c r="E51" s="52"/>
      <c r="F51" s="52"/>
      <c r="G51" s="70" t="s">
        <v>7</v>
      </c>
      <c r="H51" s="71"/>
      <c r="I51" s="71"/>
      <c r="J51" s="71"/>
      <c r="K51" s="71"/>
      <c r="L51" s="71"/>
      <c r="M51" s="71"/>
      <c r="N51" s="71"/>
      <c r="O51" s="71"/>
      <c r="P51" s="71"/>
      <c r="Q51" s="71"/>
      <c r="R51" s="71"/>
      <c r="S51" s="71"/>
      <c r="T51" s="71"/>
      <c r="U51" s="71"/>
      <c r="V51" s="71"/>
      <c r="W51" s="71"/>
      <c r="X51" s="71"/>
      <c r="Y51" s="71"/>
      <c r="Z51" s="71"/>
      <c r="AA51" s="71"/>
      <c r="AB51" s="71"/>
      <c r="AC51" s="71"/>
      <c r="AD51" s="71"/>
      <c r="AE51" s="72"/>
      <c r="AF51" s="52" t="s">
        <v>6</v>
      </c>
      <c r="AG51" s="52"/>
      <c r="AH51" s="52"/>
      <c r="AI51" s="52"/>
      <c r="AJ51" s="52"/>
      <c r="AK51" s="52" t="s">
        <v>5</v>
      </c>
      <c r="AL51" s="52"/>
      <c r="AM51" s="52"/>
      <c r="AN51" s="52"/>
      <c r="AO51" s="52"/>
      <c r="AP51" s="52"/>
      <c r="AQ51" s="52"/>
      <c r="AR51" s="52"/>
      <c r="AS51" s="52"/>
      <c r="AT51" s="52"/>
      <c r="AU51" s="52" t="s">
        <v>78</v>
      </c>
      <c r="AV51" s="52"/>
      <c r="AW51" s="52"/>
      <c r="AX51" s="52"/>
      <c r="AY51" s="52"/>
      <c r="AZ51" s="52"/>
      <c r="BA51" s="52" t="s">
        <v>79</v>
      </c>
      <c r="BB51" s="52"/>
      <c r="BC51" s="52"/>
      <c r="BD51" s="52"/>
      <c r="BE51" s="52"/>
      <c r="BF51" s="52"/>
      <c r="BG51" s="52" t="s">
        <v>82</v>
      </c>
      <c r="BH51" s="52"/>
      <c r="BI51" s="52"/>
      <c r="BJ51" s="52"/>
      <c r="BK51" s="52"/>
      <c r="BL51" s="52"/>
      <c r="BM51" s="52" t="s">
        <v>83</v>
      </c>
      <c r="BN51" s="52"/>
      <c r="BO51" s="52"/>
      <c r="BP51" s="52"/>
      <c r="BQ51" s="52"/>
      <c r="BR51" s="52"/>
    </row>
    <row r="52" spans="1:79" s="15" customFormat="1" ht="15" customHeight="1" x14ac:dyDescent="0.25">
      <c r="A52" s="52">
        <v>1</v>
      </c>
      <c r="B52" s="52"/>
      <c r="C52" s="52"/>
      <c r="D52" s="52"/>
      <c r="E52" s="52"/>
      <c r="F52" s="52"/>
      <c r="G52" s="70">
        <v>2</v>
      </c>
      <c r="H52" s="71"/>
      <c r="I52" s="71"/>
      <c r="J52" s="71"/>
      <c r="K52" s="71"/>
      <c r="L52" s="71"/>
      <c r="M52" s="71"/>
      <c r="N52" s="71"/>
      <c r="O52" s="71"/>
      <c r="P52" s="71"/>
      <c r="Q52" s="71"/>
      <c r="R52" s="71"/>
      <c r="S52" s="71"/>
      <c r="T52" s="71"/>
      <c r="U52" s="71"/>
      <c r="V52" s="71"/>
      <c r="W52" s="71"/>
      <c r="X52" s="71"/>
      <c r="Y52" s="71"/>
      <c r="Z52" s="71"/>
      <c r="AA52" s="71"/>
      <c r="AB52" s="71"/>
      <c r="AC52" s="71"/>
      <c r="AD52" s="71"/>
      <c r="AE52" s="72"/>
      <c r="AF52" s="52">
        <v>3</v>
      </c>
      <c r="AG52" s="52"/>
      <c r="AH52" s="52"/>
      <c r="AI52" s="52"/>
      <c r="AJ52" s="52"/>
      <c r="AK52" s="52">
        <v>4</v>
      </c>
      <c r="AL52" s="52"/>
      <c r="AM52" s="52"/>
      <c r="AN52" s="52"/>
      <c r="AO52" s="52"/>
      <c r="AP52" s="52"/>
      <c r="AQ52" s="52"/>
      <c r="AR52" s="52"/>
      <c r="AS52" s="52"/>
      <c r="AT52" s="52"/>
      <c r="AU52" s="52">
        <v>5</v>
      </c>
      <c r="AV52" s="52"/>
      <c r="AW52" s="52"/>
      <c r="AX52" s="52"/>
      <c r="AY52" s="52"/>
      <c r="AZ52" s="52"/>
      <c r="BA52" s="52">
        <v>6</v>
      </c>
      <c r="BB52" s="52"/>
      <c r="BC52" s="52"/>
      <c r="BD52" s="52"/>
      <c r="BE52" s="52"/>
      <c r="BF52" s="52"/>
      <c r="BG52" s="52">
        <v>7</v>
      </c>
      <c r="BH52" s="52"/>
      <c r="BI52" s="52"/>
      <c r="BJ52" s="52"/>
      <c r="BK52" s="52"/>
      <c r="BL52" s="52"/>
      <c r="BM52" s="52">
        <v>8</v>
      </c>
      <c r="BN52" s="52"/>
      <c r="BO52" s="52"/>
      <c r="BP52" s="52"/>
      <c r="BQ52" s="52"/>
      <c r="BR52" s="52"/>
    </row>
    <row r="53" spans="1:79" s="12" customFormat="1" ht="9.75" hidden="1" customHeight="1" x14ac:dyDescent="0.25">
      <c r="A53" s="133" t="s">
        <v>39</v>
      </c>
      <c r="B53" s="133"/>
      <c r="C53" s="133"/>
      <c r="D53" s="133"/>
      <c r="E53" s="133"/>
      <c r="F53" s="133"/>
      <c r="G53" s="135" t="s">
        <v>18</v>
      </c>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c r="AF53" s="133" t="s">
        <v>19</v>
      </c>
      <c r="AG53" s="133"/>
      <c r="AH53" s="133"/>
      <c r="AI53" s="133"/>
      <c r="AJ53" s="133"/>
      <c r="AK53" s="133" t="s">
        <v>20</v>
      </c>
      <c r="AL53" s="133"/>
      <c r="AM53" s="133"/>
      <c r="AN53" s="133"/>
      <c r="AO53" s="133"/>
      <c r="AP53" s="133"/>
      <c r="AQ53" s="133"/>
      <c r="AR53" s="133"/>
      <c r="AS53" s="133"/>
      <c r="AT53" s="133"/>
      <c r="AU53" s="133" t="s">
        <v>34</v>
      </c>
      <c r="AV53" s="133"/>
      <c r="AW53" s="133"/>
      <c r="AX53" s="133"/>
      <c r="AY53" s="133"/>
      <c r="AZ53" s="133"/>
      <c r="BA53" s="133" t="s">
        <v>35</v>
      </c>
      <c r="BB53" s="133"/>
      <c r="BC53" s="133"/>
      <c r="BD53" s="133"/>
      <c r="BE53" s="133"/>
      <c r="BF53" s="133"/>
      <c r="BG53" s="133" t="s">
        <v>32</v>
      </c>
      <c r="BH53" s="133"/>
      <c r="BI53" s="133"/>
      <c r="BJ53" s="133"/>
      <c r="BK53" s="133"/>
      <c r="BL53" s="133"/>
      <c r="BM53" s="133" t="s">
        <v>33</v>
      </c>
      <c r="BN53" s="133"/>
      <c r="BO53" s="133"/>
      <c r="BP53" s="133"/>
      <c r="BQ53" s="133"/>
      <c r="BR53" s="133"/>
      <c r="CA53" s="12" t="s">
        <v>16</v>
      </c>
    </row>
    <row r="54" spans="1:79" s="18" customFormat="1" x14ac:dyDescent="0.25">
      <c r="A54" s="65"/>
      <c r="B54" s="65"/>
      <c r="C54" s="65"/>
      <c r="D54" s="65"/>
      <c r="E54" s="65"/>
      <c r="F54" s="65"/>
      <c r="G54" s="127" t="s">
        <v>148</v>
      </c>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9"/>
      <c r="AF54" s="65"/>
      <c r="AG54" s="65"/>
      <c r="AH54" s="65"/>
      <c r="AI54" s="65"/>
      <c r="AJ54" s="65"/>
      <c r="AK54" s="65"/>
      <c r="AL54" s="65"/>
      <c r="AM54" s="65"/>
      <c r="AN54" s="65"/>
      <c r="AO54" s="65"/>
      <c r="AP54" s="65"/>
      <c r="AQ54" s="65"/>
      <c r="AR54" s="65"/>
      <c r="AS54" s="65"/>
      <c r="AT54" s="65"/>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CA54" s="18" t="s">
        <v>17</v>
      </c>
    </row>
    <row r="55" spans="1:79" s="18" customFormat="1" ht="27" customHeight="1" x14ac:dyDescent="0.25">
      <c r="A55" s="65">
        <v>1</v>
      </c>
      <c r="B55" s="65"/>
      <c r="C55" s="65"/>
      <c r="D55" s="65"/>
      <c r="E55" s="65"/>
      <c r="F55" s="65"/>
      <c r="G55" s="124" t="s">
        <v>231</v>
      </c>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6"/>
      <c r="AF55" s="65" t="s">
        <v>198</v>
      </c>
      <c r="AG55" s="65"/>
      <c r="AH55" s="65"/>
      <c r="AI55" s="65"/>
      <c r="AJ55" s="65"/>
      <c r="AK55" s="81" t="s">
        <v>232</v>
      </c>
      <c r="AL55" s="81"/>
      <c r="AM55" s="81"/>
      <c r="AN55" s="81"/>
      <c r="AO55" s="81"/>
      <c r="AP55" s="81"/>
      <c r="AQ55" s="81"/>
      <c r="AR55" s="81"/>
      <c r="AS55" s="81"/>
      <c r="AT55" s="81"/>
      <c r="AU55" s="113">
        <v>0</v>
      </c>
      <c r="AV55" s="113"/>
      <c r="AW55" s="113"/>
      <c r="AX55" s="113"/>
      <c r="AY55" s="113"/>
      <c r="AZ55" s="113"/>
      <c r="BA55" s="145">
        <f>BE30</f>
        <v>1</v>
      </c>
      <c r="BB55" s="145"/>
      <c r="BC55" s="145"/>
      <c r="BD55" s="145"/>
      <c r="BE55" s="145"/>
      <c r="BF55" s="145"/>
      <c r="BG55" s="113">
        <v>0</v>
      </c>
      <c r="BH55" s="113"/>
      <c r="BI55" s="113"/>
      <c r="BJ55" s="113"/>
      <c r="BK55" s="113"/>
      <c r="BL55" s="113"/>
      <c r="BM55" s="145">
        <f>BA55</f>
        <v>1</v>
      </c>
      <c r="BN55" s="145"/>
      <c r="BO55" s="145"/>
      <c r="BP55" s="145"/>
      <c r="BQ55" s="145"/>
      <c r="BR55" s="145"/>
      <c r="CA55" s="18" t="s">
        <v>17</v>
      </c>
    </row>
    <row r="56" spans="1:79" s="18" customFormat="1" x14ac:dyDescent="0.25">
      <c r="A56" s="65"/>
      <c r="B56" s="65"/>
      <c r="C56" s="65"/>
      <c r="D56" s="65"/>
      <c r="E56" s="65"/>
      <c r="F56" s="65"/>
      <c r="G56" s="127" t="s">
        <v>57</v>
      </c>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9"/>
      <c r="AF56" s="65"/>
      <c r="AG56" s="65"/>
      <c r="AH56" s="65"/>
      <c r="AI56" s="65"/>
      <c r="AJ56" s="65"/>
      <c r="AK56" s="65"/>
      <c r="AL56" s="65"/>
      <c r="AM56" s="65"/>
      <c r="AN56" s="65"/>
      <c r="AO56" s="65"/>
      <c r="AP56" s="65"/>
      <c r="AQ56" s="65"/>
      <c r="AR56" s="65"/>
      <c r="AS56" s="65"/>
      <c r="AT56" s="65"/>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CA56" s="18" t="s">
        <v>17</v>
      </c>
    </row>
    <row r="57" spans="1:79" s="18" customFormat="1" ht="27" customHeight="1" x14ac:dyDescent="0.25">
      <c r="A57" s="65">
        <v>1</v>
      </c>
      <c r="B57" s="65"/>
      <c r="C57" s="65"/>
      <c r="D57" s="65"/>
      <c r="E57" s="65"/>
      <c r="F57" s="65"/>
      <c r="G57" s="124" t="s">
        <v>233</v>
      </c>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6"/>
      <c r="AF57" s="65" t="s">
        <v>100</v>
      </c>
      <c r="AG57" s="65"/>
      <c r="AH57" s="65"/>
      <c r="AI57" s="65"/>
      <c r="AJ57" s="65"/>
      <c r="AK57" s="121" t="s">
        <v>101</v>
      </c>
      <c r="AL57" s="121"/>
      <c r="AM57" s="121"/>
      <c r="AN57" s="121"/>
      <c r="AO57" s="121"/>
      <c r="AP57" s="121"/>
      <c r="AQ57" s="121"/>
      <c r="AR57" s="121"/>
      <c r="AS57" s="121"/>
      <c r="AT57" s="121"/>
      <c r="AU57" s="113">
        <v>0</v>
      </c>
      <c r="AV57" s="113"/>
      <c r="AW57" s="113"/>
      <c r="AX57" s="113"/>
      <c r="AY57" s="113"/>
      <c r="AZ57" s="113"/>
      <c r="BA57" s="145">
        <f>AA47/BA55</f>
        <v>1849750</v>
      </c>
      <c r="BB57" s="145"/>
      <c r="BC57" s="145"/>
      <c r="BD57" s="145"/>
      <c r="BE57" s="145"/>
      <c r="BF57" s="145"/>
      <c r="BG57" s="145">
        <v>0</v>
      </c>
      <c r="BH57" s="145"/>
      <c r="BI57" s="145"/>
      <c r="BJ57" s="145"/>
      <c r="BK57" s="145"/>
      <c r="BL57" s="145"/>
      <c r="BM57" s="145">
        <f>AO47/BM55</f>
        <v>1947786.7499999998</v>
      </c>
      <c r="BN57" s="145"/>
      <c r="BO57" s="145"/>
      <c r="BP57" s="145"/>
      <c r="BQ57" s="145"/>
      <c r="BR57" s="145"/>
      <c r="CA57" s="18" t="s">
        <v>17</v>
      </c>
    </row>
    <row r="58" spans="1:79" s="15" customFormat="1" x14ac:dyDescent="0.25"/>
    <row r="59" spans="1:79" s="15" customFormat="1" ht="28.5" customHeight="1" x14ac:dyDescent="0.25">
      <c r="A59" s="90" t="s">
        <v>84</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row>
    <row r="60" spans="1:79" s="15" customFormat="1" ht="15" customHeight="1" x14ac:dyDescent="0.25">
      <c r="A60" s="91" t="s">
        <v>235</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row>
    <row r="61" spans="1:79" s="27" customFormat="1" ht="1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38"/>
      <c r="AF61" s="38"/>
      <c r="AG61" s="38"/>
      <c r="AH61" s="38"/>
      <c r="AI61" s="38"/>
      <c r="AJ61" s="38"/>
      <c r="AK61" s="38"/>
      <c r="AL61" s="38"/>
      <c r="AM61" s="38"/>
      <c r="AN61" s="38"/>
      <c r="AO61" s="38"/>
      <c r="AP61" s="38"/>
      <c r="AQ61" s="38"/>
      <c r="AR61" s="38"/>
      <c r="AS61" s="38"/>
      <c r="AT61" s="38"/>
      <c r="AU61" s="38"/>
      <c r="AV61" s="39"/>
      <c r="AW61" s="39"/>
      <c r="AX61" s="39"/>
      <c r="AY61" s="39"/>
      <c r="AZ61" s="39"/>
      <c r="BA61" s="39"/>
      <c r="BB61" s="39"/>
      <c r="BC61" s="39"/>
      <c r="BD61" s="39"/>
      <c r="BE61" s="39"/>
      <c r="BF61" s="39"/>
      <c r="BG61" s="39"/>
      <c r="BH61" s="39"/>
      <c r="BI61" s="39"/>
      <c r="BJ61" s="39"/>
      <c r="BK61" s="39"/>
      <c r="BL61" s="39"/>
    </row>
    <row r="62" spans="1:79" s="12" customFormat="1" ht="15.75" hidden="1" customHeight="1" x14ac:dyDescent="0.25">
      <c r="A62" s="139"/>
      <c r="B62" s="139"/>
      <c r="C62" s="139"/>
      <c r="D62" s="139"/>
      <c r="E62" s="139"/>
      <c r="F62" s="139"/>
      <c r="G62" s="146" t="s">
        <v>0</v>
      </c>
      <c r="H62" s="147"/>
      <c r="I62" s="147"/>
      <c r="J62" s="147"/>
      <c r="K62" s="147"/>
      <c r="L62" s="147"/>
      <c r="M62" s="147"/>
      <c r="N62" s="147"/>
      <c r="O62" s="147"/>
      <c r="P62" s="147"/>
      <c r="Q62" s="147"/>
      <c r="R62" s="147"/>
      <c r="S62" s="147"/>
      <c r="T62" s="147" t="s">
        <v>21</v>
      </c>
      <c r="U62" s="147"/>
      <c r="V62" s="147"/>
      <c r="W62" s="147"/>
      <c r="X62" s="147"/>
      <c r="Y62" s="147"/>
      <c r="Z62" s="147"/>
      <c r="AA62" s="147" t="s">
        <v>22</v>
      </c>
      <c r="AB62" s="147"/>
      <c r="AC62" s="147"/>
      <c r="AD62" s="147"/>
      <c r="AE62" s="147"/>
      <c r="AF62" s="147"/>
      <c r="AG62" s="147"/>
      <c r="AH62" s="147" t="s">
        <v>23</v>
      </c>
      <c r="AI62" s="147"/>
      <c r="AJ62" s="147"/>
      <c r="AK62" s="147"/>
      <c r="AL62" s="147"/>
      <c r="AM62" s="147"/>
      <c r="AN62" s="147"/>
      <c r="AO62" s="148" t="s">
        <v>24</v>
      </c>
      <c r="AP62" s="148"/>
      <c r="AQ62" s="148"/>
      <c r="AR62" s="148"/>
      <c r="AS62" s="148"/>
      <c r="AT62" s="148"/>
      <c r="AU62" s="149"/>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12" t="s">
        <v>30</v>
      </c>
    </row>
    <row r="63" spans="1:79" s="19" customFormat="1" ht="15" customHeight="1" x14ac:dyDescent="0.25">
      <c r="A63" s="73" t="s">
        <v>37</v>
      </c>
      <c r="B63" s="73"/>
      <c r="C63" s="73"/>
      <c r="D63" s="73"/>
      <c r="E63" s="73"/>
      <c r="F63" s="73"/>
      <c r="G63" s="87"/>
      <c r="H63" s="87"/>
      <c r="I63" s="87"/>
      <c r="J63" s="87"/>
      <c r="K63" s="87"/>
      <c r="L63" s="87"/>
      <c r="M63" s="87"/>
      <c r="N63" s="87"/>
      <c r="O63" s="87"/>
      <c r="P63" s="87"/>
      <c r="Q63" s="87"/>
      <c r="R63" s="87"/>
      <c r="S63" s="87"/>
      <c r="T63" s="142">
        <f>T47</f>
        <v>0</v>
      </c>
      <c r="U63" s="142"/>
      <c r="V63" s="142"/>
      <c r="W63" s="142"/>
      <c r="X63" s="142"/>
      <c r="Y63" s="142"/>
      <c r="Z63" s="142"/>
      <c r="AA63" s="142">
        <f t="shared" ref="AA63" si="0">AA47</f>
        <v>1849750</v>
      </c>
      <c r="AB63" s="142"/>
      <c r="AC63" s="142"/>
      <c r="AD63" s="142"/>
      <c r="AE63" s="142"/>
      <c r="AF63" s="142"/>
      <c r="AG63" s="142"/>
      <c r="AH63" s="142">
        <f t="shared" ref="AH63" si="1">AH47</f>
        <v>0</v>
      </c>
      <c r="AI63" s="142"/>
      <c r="AJ63" s="142"/>
      <c r="AK63" s="142"/>
      <c r="AL63" s="142"/>
      <c r="AM63" s="142"/>
      <c r="AN63" s="142"/>
      <c r="AO63" s="142">
        <f t="shared" ref="AO63" si="2">AO47</f>
        <v>1947786.7499999998</v>
      </c>
      <c r="AP63" s="142"/>
      <c r="AQ63" s="142"/>
      <c r="AR63" s="142"/>
      <c r="AS63" s="142"/>
      <c r="AT63" s="142"/>
      <c r="AU63" s="142"/>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1"/>
      <c r="CA63" s="19" t="s">
        <v>31</v>
      </c>
    </row>
    <row r="64" spans="1:79" s="11" customFormat="1"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s="11" customFormat="1"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7" spans="1:64" s="15" customFormat="1" ht="18.899999999999999" customHeight="1" x14ac:dyDescent="0.25">
      <c r="A67" s="100" t="s">
        <v>185</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101" t="s">
        <v>1</v>
      </c>
      <c r="AC67" s="101"/>
      <c r="AD67" s="101"/>
      <c r="AE67" s="101"/>
      <c r="AF67" s="101"/>
      <c r="AG67" s="101"/>
      <c r="AH67" s="101"/>
      <c r="AI67" s="101"/>
      <c r="AJ67" s="101"/>
      <c r="AK67" s="101"/>
      <c r="AL67" s="101"/>
      <c r="AM67" s="101"/>
      <c r="AN67" s="101"/>
      <c r="AO67" s="101"/>
      <c r="AP67" s="101"/>
      <c r="AQ67" s="101"/>
      <c r="AR67" s="101"/>
      <c r="AS67" s="101"/>
      <c r="AT67" s="101"/>
      <c r="AU67" s="143" t="s">
        <v>186</v>
      </c>
      <c r="AV67" s="144"/>
      <c r="AW67" s="144"/>
      <c r="AX67" s="144"/>
      <c r="AY67" s="144"/>
      <c r="AZ67" s="144"/>
      <c r="BA67" s="144"/>
      <c r="BB67" s="144"/>
      <c r="BC67" s="144"/>
      <c r="BD67" s="144"/>
      <c r="BE67" s="144"/>
      <c r="BF67" s="144"/>
    </row>
    <row r="68" spans="1:64" s="15" customFormat="1" ht="20.100000000000001" customHeight="1" x14ac:dyDescent="0.25">
      <c r="AB68" s="99" t="s">
        <v>2</v>
      </c>
      <c r="AC68" s="99"/>
      <c r="AD68" s="99"/>
      <c r="AE68" s="99"/>
      <c r="AF68" s="99"/>
      <c r="AG68" s="99"/>
      <c r="AH68" s="99"/>
      <c r="AI68" s="99"/>
      <c r="AJ68" s="99"/>
      <c r="AK68" s="99"/>
      <c r="AL68" s="99"/>
      <c r="AM68" s="99"/>
      <c r="AN68" s="99"/>
      <c r="AO68" s="99"/>
      <c r="AP68" s="99"/>
      <c r="AQ68" s="99"/>
      <c r="AR68" s="99"/>
      <c r="AS68" s="99"/>
      <c r="AT68" s="99"/>
      <c r="AU68" s="99" t="s">
        <v>36</v>
      </c>
      <c r="AV68" s="99"/>
      <c r="AW68" s="99"/>
      <c r="AX68" s="99"/>
      <c r="AY68" s="99"/>
      <c r="AZ68" s="99"/>
      <c r="BA68" s="99"/>
      <c r="BB68" s="99"/>
      <c r="BC68" s="99"/>
      <c r="BD68" s="99"/>
      <c r="BE68" s="99"/>
      <c r="BF68" s="99"/>
    </row>
    <row r="69" spans="1:64" s="15" customFormat="1" ht="18" customHeight="1" x14ac:dyDescent="0.25">
      <c r="A69" s="100" t="s">
        <v>187</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99" t="s">
        <v>1</v>
      </c>
      <c r="AC69" s="99"/>
      <c r="AD69" s="99"/>
      <c r="AE69" s="99"/>
      <c r="AF69" s="99"/>
      <c r="AG69" s="99"/>
      <c r="AH69" s="99"/>
      <c r="AI69" s="99"/>
      <c r="AJ69" s="99"/>
      <c r="AK69" s="99"/>
      <c r="AL69" s="99"/>
      <c r="AM69" s="99"/>
      <c r="AN69" s="99"/>
      <c r="AO69" s="99"/>
      <c r="AP69" s="99"/>
      <c r="AQ69" s="99"/>
      <c r="AR69" s="99"/>
      <c r="AS69" s="99"/>
      <c r="AT69" s="99"/>
      <c r="AU69" s="143" t="s">
        <v>188</v>
      </c>
      <c r="AV69" s="144"/>
      <c r="AW69" s="144"/>
      <c r="AX69" s="144"/>
      <c r="AY69" s="144"/>
      <c r="AZ69" s="144"/>
      <c r="BA69" s="144"/>
      <c r="BB69" s="144"/>
      <c r="BC69" s="144"/>
      <c r="BD69" s="144"/>
      <c r="BE69" s="144"/>
      <c r="BF69" s="144"/>
    </row>
    <row r="70" spans="1:64" s="15" customFormat="1" ht="20.100000000000001" customHeight="1" x14ac:dyDescent="0.25">
      <c r="AB70" s="99" t="s">
        <v>2</v>
      </c>
      <c r="AC70" s="99"/>
      <c r="AD70" s="99"/>
      <c r="AE70" s="99"/>
      <c r="AF70" s="99"/>
      <c r="AG70" s="99"/>
      <c r="AH70" s="99"/>
      <c r="AI70" s="99"/>
      <c r="AJ70" s="99"/>
      <c r="AK70" s="99"/>
      <c r="AL70" s="99"/>
      <c r="AM70" s="99"/>
      <c r="AN70" s="99"/>
      <c r="AO70" s="99"/>
      <c r="AP70" s="99"/>
      <c r="AQ70" s="99"/>
      <c r="AR70" s="99"/>
      <c r="AS70" s="99"/>
      <c r="AT70" s="99"/>
      <c r="AU70" s="99" t="s">
        <v>36</v>
      </c>
      <c r="AV70" s="99"/>
      <c r="AW70" s="99"/>
      <c r="AX70" s="99"/>
      <c r="AY70" s="99"/>
      <c r="AZ70" s="99"/>
      <c r="BA70" s="99"/>
      <c r="BB70" s="99"/>
      <c r="BC70" s="99"/>
      <c r="BD70" s="99"/>
      <c r="BE70" s="99"/>
      <c r="BF70" s="99"/>
    </row>
    <row r="71" spans="1:64" ht="20.100000000000001" customHeight="1" x14ac:dyDescent="0.25"/>
  </sheetData>
  <mergeCells count="225">
    <mergeCell ref="A8:AD8"/>
    <mergeCell ref="AE8:AL8"/>
    <mergeCell ref="AO8:AU8"/>
    <mergeCell ref="A9:AD9"/>
    <mergeCell ref="AE9:AK9"/>
    <mergeCell ref="AO9:AU9"/>
    <mergeCell ref="AX1:BL1"/>
    <mergeCell ref="A3:BL3"/>
    <mergeCell ref="A6:AD6"/>
    <mergeCell ref="AE6:AK6"/>
    <mergeCell ref="AO6:AU6"/>
    <mergeCell ref="A7:AD7"/>
    <mergeCell ref="AE7:AK7"/>
    <mergeCell ref="AO7:AU7"/>
    <mergeCell ref="A11:G11"/>
    <mergeCell ref="I11:O11"/>
    <mergeCell ref="Q11:W11"/>
    <mergeCell ref="Y11:AO11"/>
    <mergeCell ref="AQ11:AV11"/>
    <mergeCell ref="A12:G12"/>
    <mergeCell ref="I12:O12"/>
    <mergeCell ref="Q12:W12"/>
    <mergeCell ref="Y12:AO12"/>
    <mergeCell ref="AQ12:AV12"/>
    <mergeCell ref="A14:BL14"/>
    <mergeCell ref="A15:BL15"/>
    <mergeCell ref="A16:BL16"/>
    <mergeCell ref="A18:F19"/>
    <mergeCell ref="G18:S19"/>
    <mergeCell ref="T18:Z19"/>
    <mergeCell ref="AA18:AG19"/>
    <mergeCell ref="AH18:AU18"/>
    <mergeCell ref="AV18:BL19"/>
    <mergeCell ref="AH19:AN19"/>
    <mergeCell ref="AV20:BL20"/>
    <mergeCell ref="A21:F21"/>
    <mergeCell ref="G21:S21"/>
    <mergeCell ref="T21:Z21"/>
    <mergeCell ref="AA21:AG21"/>
    <mergeCell ref="AH21:AN21"/>
    <mergeCell ref="AO21:AU21"/>
    <mergeCell ref="AV21:BL21"/>
    <mergeCell ref="AO19:AU19"/>
    <mergeCell ref="A20:F20"/>
    <mergeCell ref="G20:S20"/>
    <mergeCell ref="T20:Z20"/>
    <mergeCell ref="AA20:AG20"/>
    <mergeCell ref="AH20:AN20"/>
    <mergeCell ref="AO20:AU20"/>
    <mergeCell ref="AV22:BL22"/>
    <mergeCell ref="A24:BL24"/>
    <mergeCell ref="A26:F26"/>
    <mergeCell ref="G26:AE26"/>
    <mergeCell ref="AF26:AJ26"/>
    <mergeCell ref="AK26:AT26"/>
    <mergeCell ref="AU26:BD26"/>
    <mergeCell ref="BE26:BN26"/>
    <mergeCell ref="A22:F22"/>
    <mergeCell ref="G22:S22"/>
    <mergeCell ref="T22:Z22"/>
    <mergeCell ref="AA22:AG22"/>
    <mergeCell ref="AH22:AN22"/>
    <mergeCell ref="AO22:AU22"/>
    <mergeCell ref="A28:F28"/>
    <mergeCell ref="G28:AE28"/>
    <mergeCell ref="AF28:AJ28"/>
    <mergeCell ref="AK28:AT28"/>
    <mergeCell ref="AU28:BD28"/>
    <mergeCell ref="BE28:BN28"/>
    <mergeCell ref="A27:F27"/>
    <mergeCell ref="G27:AE27"/>
    <mergeCell ref="AF27:AJ27"/>
    <mergeCell ref="AK27:AT27"/>
    <mergeCell ref="AU27:BD27"/>
    <mergeCell ref="BE27:BN27"/>
    <mergeCell ref="A30:F30"/>
    <mergeCell ref="G30:AE30"/>
    <mergeCell ref="AF30:AJ30"/>
    <mergeCell ref="AK30:AT30"/>
    <mergeCell ref="AU30:BD30"/>
    <mergeCell ref="BE30:BN30"/>
    <mergeCell ref="A29:F29"/>
    <mergeCell ref="G29:AE29"/>
    <mergeCell ref="AF29:AJ29"/>
    <mergeCell ref="AK29:AT29"/>
    <mergeCell ref="AU29:BD29"/>
    <mergeCell ref="BE29:BN29"/>
    <mergeCell ref="A32:F32"/>
    <mergeCell ref="G32:AE32"/>
    <mergeCell ref="AF32:AJ32"/>
    <mergeCell ref="AK32:AT32"/>
    <mergeCell ref="AU32:BD32"/>
    <mergeCell ref="BE32:BN32"/>
    <mergeCell ref="A31:F31"/>
    <mergeCell ref="G31:AE31"/>
    <mergeCell ref="AF31:AJ31"/>
    <mergeCell ref="AK31:AT31"/>
    <mergeCell ref="AU31:BD31"/>
    <mergeCell ref="BE31:BN31"/>
    <mergeCell ref="A38:F38"/>
    <mergeCell ref="G38:S38"/>
    <mergeCell ref="T38:Z38"/>
    <mergeCell ref="AA38:AG38"/>
    <mergeCell ref="AH38:AN38"/>
    <mergeCell ref="AO38:AU38"/>
    <mergeCell ref="A34:BQ34"/>
    <mergeCell ref="A35:BL35"/>
    <mergeCell ref="A37:F37"/>
    <mergeCell ref="G37:S37"/>
    <mergeCell ref="T37:Z37"/>
    <mergeCell ref="AA37:AG37"/>
    <mergeCell ref="AH37:AN37"/>
    <mergeCell ref="AO37:AU37"/>
    <mergeCell ref="A41:BL41"/>
    <mergeCell ref="A43:F44"/>
    <mergeCell ref="G43:S44"/>
    <mergeCell ref="T43:AG43"/>
    <mergeCell ref="AH43:AU43"/>
    <mergeCell ref="AV43:BQ44"/>
    <mergeCell ref="T44:Z44"/>
    <mergeCell ref="AA44:AG44"/>
    <mergeCell ref="AH44:AN44"/>
    <mergeCell ref="AO44:AU44"/>
    <mergeCell ref="AV45:BQ45"/>
    <mergeCell ref="A46:F46"/>
    <mergeCell ref="G46:S46"/>
    <mergeCell ref="T46:Z46"/>
    <mergeCell ref="AA46:AG46"/>
    <mergeCell ref="AH46:AN46"/>
    <mergeCell ref="AO46:AU46"/>
    <mergeCell ref="AV46:BQ46"/>
    <mergeCell ref="A45:F45"/>
    <mergeCell ref="G45:S45"/>
    <mergeCell ref="T45:Z45"/>
    <mergeCell ref="AA45:AG45"/>
    <mergeCell ref="AH45:AN45"/>
    <mergeCell ref="AO45:AU45"/>
    <mergeCell ref="AV47:BQ47"/>
    <mergeCell ref="A49:BL49"/>
    <mergeCell ref="A51:F51"/>
    <mergeCell ref="G51:AE51"/>
    <mergeCell ref="AF51:AJ51"/>
    <mergeCell ref="AK51:AT51"/>
    <mergeCell ref="AU51:AZ51"/>
    <mergeCell ref="BA51:BF51"/>
    <mergeCell ref="BG51:BL51"/>
    <mergeCell ref="BM51:BR51"/>
    <mergeCell ref="A47:F47"/>
    <mergeCell ref="G47:S47"/>
    <mergeCell ref="T47:Z47"/>
    <mergeCell ref="AA47:AG47"/>
    <mergeCell ref="AH47:AN47"/>
    <mergeCell ref="AO47:AU47"/>
    <mergeCell ref="BG52:BL52"/>
    <mergeCell ref="BM52:BR52"/>
    <mergeCell ref="A53:F53"/>
    <mergeCell ref="G53:AE53"/>
    <mergeCell ref="AF53:AJ53"/>
    <mergeCell ref="AK53:AT53"/>
    <mergeCell ref="AU53:AZ53"/>
    <mergeCell ref="BA53:BF53"/>
    <mergeCell ref="BG53:BL53"/>
    <mergeCell ref="BM53:BR53"/>
    <mergeCell ref="A52:F52"/>
    <mergeCell ref="G52:AE52"/>
    <mergeCell ref="AF52:AJ52"/>
    <mergeCell ref="AK52:AT52"/>
    <mergeCell ref="AU52:AZ52"/>
    <mergeCell ref="BA52:BF52"/>
    <mergeCell ref="BG54:BL54"/>
    <mergeCell ref="BM54:BR54"/>
    <mergeCell ref="A55:F55"/>
    <mergeCell ref="G55:AE55"/>
    <mergeCell ref="AF55:AJ55"/>
    <mergeCell ref="AK55:AT55"/>
    <mergeCell ref="AU55:AZ55"/>
    <mergeCell ref="BA55:BF55"/>
    <mergeCell ref="BG55:BL55"/>
    <mergeCell ref="BM55:BR55"/>
    <mergeCell ref="A54:F54"/>
    <mergeCell ref="G54:AE54"/>
    <mergeCell ref="AF54:AJ54"/>
    <mergeCell ref="AK54:AT54"/>
    <mergeCell ref="AU54:AZ54"/>
    <mergeCell ref="BA54:BF54"/>
    <mergeCell ref="BG56:BL56"/>
    <mergeCell ref="BM56:BR56"/>
    <mergeCell ref="A57:F57"/>
    <mergeCell ref="G57:AE57"/>
    <mergeCell ref="AF57:AJ57"/>
    <mergeCell ref="AK57:AT57"/>
    <mergeCell ref="AU57:AZ57"/>
    <mergeCell ref="BA57:BF57"/>
    <mergeCell ref="BG57:BL57"/>
    <mergeCell ref="BM57:BR57"/>
    <mergeCell ref="A56:F56"/>
    <mergeCell ref="G56:AE56"/>
    <mergeCell ref="AF56:AJ56"/>
    <mergeCell ref="AK56:AT56"/>
    <mergeCell ref="AU56:AZ56"/>
    <mergeCell ref="BA56:BF56"/>
    <mergeCell ref="A63:F63"/>
    <mergeCell ref="G63:S63"/>
    <mergeCell ref="T63:Z63"/>
    <mergeCell ref="AA63:AG63"/>
    <mergeCell ref="AH63:AN63"/>
    <mergeCell ref="AO63:AU63"/>
    <mergeCell ref="A59:BL59"/>
    <mergeCell ref="A60:BL60"/>
    <mergeCell ref="A62:F62"/>
    <mergeCell ref="G62:S62"/>
    <mergeCell ref="T62:Z62"/>
    <mergeCell ref="AA62:AG62"/>
    <mergeCell ref="AH62:AN62"/>
    <mergeCell ref="AO62:AU62"/>
    <mergeCell ref="AB70:AT70"/>
    <mergeCell ref="AU70:BF70"/>
    <mergeCell ref="A67:AA67"/>
    <mergeCell ref="AB67:AT67"/>
    <mergeCell ref="AU67:BF67"/>
    <mergeCell ref="AB68:AT68"/>
    <mergeCell ref="AU68:BF68"/>
    <mergeCell ref="A69:AA69"/>
    <mergeCell ref="AB69:AT69"/>
    <mergeCell ref="AU69:BF69"/>
  </mergeCells>
  <conditionalFormatting sqref="A32:F32">
    <cfRule type="cellIs" dxfId="17" priority="10" stopIfTrue="1" operator="equal">
      <formula>0</formula>
    </cfRule>
  </conditionalFormatting>
  <conditionalFormatting sqref="A31:F31">
    <cfRule type="cellIs" dxfId="16" priority="9" stopIfTrue="1" operator="equal">
      <formula>0</formula>
    </cfRule>
  </conditionalFormatting>
  <conditionalFormatting sqref="A30:F30">
    <cfRule type="cellIs" dxfId="15" priority="8" stopIfTrue="1" operator="equal">
      <formula>0</formula>
    </cfRule>
  </conditionalFormatting>
  <conditionalFormatting sqref="A29:F29">
    <cfRule type="cellIs" dxfId="14" priority="7" stopIfTrue="1" operator="equal">
      <formula>0</formula>
    </cfRule>
  </conditionalFormatting>
  <conditionalFormatting sqref="A56:F56">
    <cfRule type="cellIs" dxfId="13" priority="5" stopIfTrue="1" operator="equal">
      <formula>0</formula>
    </cfRule>
  </conditionalFormatting>
  <conditionalFormatting sqref="A55:F55">
    <cfRule type="cellIs" dxfId="12" priority="2" stopIfTrue="1" operator="equal">
      <formula>0</formula>
    </cfRule>
  </conditionalFormatting>
  <conditionalFormatting sqref="A54:F54">
    <cfRule type="cellIs" dxfId="11" priority="3" stopIfTrue="1" operator="equal">
      <formula>0</formula>
    </cfRule>
  </conditionalFormatting>
  <conditionalFormatting sqref="A57:F57">
    <cfRule type="cellIs" dxfId="10"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1" manualBreakCount="1">
    <brk id="40" max="7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2"/>
  <dimension ref="A1:CA72"/>
  <sheetViews>
    <sheetView tabSelected="1" view="pageBreakPreview" zoomScale="91" zoomScaleNormal="88" zoomScaleSheetLayoutView="91" workbookViewId="0">
      <selection activeCell="BM7" sqref="BM7"/>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40"/>
      <c r="AM7" s="40"/>
      <c r="AN7" s="40"/>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s="15" customFormat="1" ht="28.95" customHeight="1" thickBot="1" x14ac:dyDescent="0.3">
      <c r="A11" s="107" t="s">
        <v>238</v>
      </c>
      <c r="B11" s="107"/>
      <c r="C11" s="107"/>
      <c r="D11" s="107"/>
      <c r="E11" s="107"/>
      <c r="F11" s="107"/>
      <c r="G11" s="107"/>
      <c r="H11" s="8"/>
      <c r="I11" s="132">
        <v>7530</v>
      </c>
      <c r="J11" s="132"/>
      <c r="K11" s="132"/>
      <c r="L11" s="132"/>
      <c r="M11" s="132"/>
      <c r="N11" s="132"/>
      <c r="O11" s="132"/>
      <c r="P11" s="9"/>
      <c r="Q11" s="107" t="s">
        <v>239</v>
      </c>
      <c r="R11" s="107"/>
      <c r="S11" s="107"/>
      <c r="T11" s="107"/>
      <c r="U11" s="107"/>
      <c r="V11" s="107"/>
      <c r="W11" s="107"/>
      <c r="X11" s="9"/>
      <c r="Y11" s="108" t="s">
        <v>240</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s="15" customFormat="1" ht="30"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ht="7.2" customHeight="1" x14ac:dyDescent="0.25"/>
    <row r="18" spans="1:79" s="15" customFormat="1" ht="14.4"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70.2" customHeight="1" x14ac:dyDescent="0.25">
      <c r="A22" s="65">
        <v>2240</v>
      </c>
      <c r="B22" s="65"/>
      <c r="C22" s="65"/>
      <c r="D22" s="65"/>
      <c r="E22" s="65"/>
      <c r="F22" s="65"/>
      <c r="G22" s="110" t="s">
        <v>47</v>
      </c>
      <c r="H22" s="111"/>
      <c r="I22" s="111"/>
      <c r="J22" s="111"/>
      <c r="K22" s="111"/>
      <c r="L22" s="111"/>
      <c r="M22" s="111"/>
      <c r="N22" s="111"/>
      <c r="O22" s="111"/>
      <c r="P22" s="111"/>
      <c r="Q22" s="111"/>
      <c r="R22" s="111"/>
      <c r="S22" s="112"/>
      <c r="T22" s="134">
        <v>0</v>
      </c>
      <c r="U22" s="134"/>
      <c r="V22" s="134"/>
      <c r="W22" s="134"/>
      <c r="X22" s="134"/>
      <c r="Y22" s="134"/>
      <c r="Z22" s="134"/>
      <c r="AA22" s="134">
        <v>0</v>
      </c>
      <c r="AB22" s="134"/>
      <c r="AC22" s="134"/>
      <c r="AD22" s="134"/>
      <c r="AE22" s="134"/>
      <c r="AF22" s="134"/>
      <c r="AG22" s="134"/>
      <c r="AH22" s="134">
        <v>0</v>
      </c>
      <c r="AI22" s="134"/>
      <c r="AJ22" s="134"/>
      <c r="AK22" s="134"/>
      <c r="AL22" s="134"/>
      <c r="AM22" s="134"/>
      <c r="AN22" s="134"/>
      <c r="AO22" s="134">
        <v>100000</v>
      </c>
      <c r="AP22" s="134"/>
      <c r="AQ22" s="134"/>
      <c r="AR22" s="134"/>
      <c r="AS22" s="134"/>
      <c r="AT22" s="134"/>
      <c r="AU22" s="134"/>
      <c r="AV22" s="152" t="s">
        <v>241</v>
      </c>
      <c r="AW22" s="153"/>
      <c r="AX22" s="153"/>
      <c r="AY22" s="153"/>
      <c r="AZ22" s="153"/>
      <c r="BA22" s="153"/>
      <c r="BB22" s="153"/>
      <c r="BC22" s="153"/>
      <c r="BD22" s="153"/>
      <c r="BE22" s="153"/>
      <c r="BF22" s="153"/>
      <c r="BG22" s="153"/>
      <c r="BH22" s="153"/>
      <c r="BI22" s="153"/>
      <c r="BJ22" s="153"/>
      <c r="BK22" s="153"/>
      <c r="BL22" s="154"/>
      <c r="CA22" s="18" t="s">
        <v>11</v>
      </c>
    </row>
    <row r="23" spans="1:79" s="18" customFormat="1" ht="40.200000000000003" customHeight="1" x14ac:dyDescent="0.25">
      <c r="A23" s="65">
        <v>3110</v>
      </c>
      <c r="B23" s="65"/>
      <c r="C23" s="65"/>
      <c r="D23" s="65"/>
      <c r="E23" s="65"/>
      <c r="F23" s="65"/>
      <c r="G23" s="110" t="s">
        <v>98</v>
      </c>
      <c r="H23" s="111"/>
      <c r="I23" s="111"/>
      <c r="J23" s="111"/>
      <c r="K23" s="111"/>
      <c r="L23" s="111"/>
      <c r="M23" s="111"/>
      <c r="N23" s="111"/>
      <c r="O23" s="111"/>
      <c r="P23" s="111"/>
      <c r="Q23" s="111"/>
      <c r="R23" s="111"/>
      <c r="S23" s="112"/>
      <c r="T23" s="134">
        <v>40000</v>
      </c>
      <c r="U23" s="134"/>
      <c r="V23" s="134"/>
      <c r="W23" s="134"/>
      <c r="X23" s="134"/>
      <c r="Y23" s="134"/>
      <c r="Z23" s="134"/>
      <c r="AA23" s="134">
        <v>0</v>
      </c>
      <c r="AB23" s="134"/>
      <c r="AC23" s="134"/>
      <c r="AD23" s="134"/>
      <c r="AE23" s="134"/>
      <c r="AF23" s="134"/>
      <c r="AG23" s="134"/>
      <c r="AH23" s="134">
        <v>0</v>
      </c>
      <c r="AI23" s="134"/>
      <c r="AJ23" s="134"/>
      <c r="AK23" s="134"/>
      <c r="AL23" s="134"/>
      <c r="AM23" s="134"/>
      <c r="AN23" s="134"/>
      <c r="AO23" s="134">
        <f>213000-AO22</f>
        <v>113000</v>
      </c>
      <c r="AP23" s="134"/>
      <c r="AQ23" s="134"/>
      <c r="AR23" s="134"/>
      <c r="AS23" s="134"/>
      <c r="AT23" s="134"/>
      <c r="AU23" s="134"/>
      <c r="AV23" s="155"/>
      <c r="AW23" s="156"/>
      <c r="AX23" s="156"/>
      <c r="AY23" s="156"/>
      <c r="AZ23" s="156"/>
      <c r="BA23" s="156"/>
      <c r="BB23" s="156"/>
      <c r="BC23" s="156"/>
      <c r="BD23" s="156"/>
      <c r="BE23" s="156"/>
      <c r="BF23" s="156"/>
      <c r="BG23" s="156"/>
      <c r="BH23" s="156"/>
      <c r="BI23" s="156"/>
      <c r="BJ23" s="156"/>
      <c r="BK23" s="156"/>
      <c r="BL23" s="157"/>
      <c r="CA23" s="18" t="s">
        <v>11</v>
      </c>
    </row>
    <row r="24" spans="1:79" s="15" customFormat="1" x14ac:dyDescent="0.25"/>
    <row r="25" spans="1:79" s="15" customFormat="1" ht="15" customHeight="1" x14ac:dyDescent="0.25">
      <c r="A25" s="49" t="s">
        <v>38</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row>
    <row r="26" spans="1:79" s="15" customFormat="1" ht="9.6" customHeight="1" x14ac:dyDescent="0.25"/>
    <row r="27" spans="1:79" s="15" customFormat="1" ht="45.6" customHeight="1" x14ac:dyDescent="0.25">
      <c r="A27" s="52" t="s">
        <v>4</v>
      </c>
      <c r="B27" s="52"/>
      <c r="C27" s="52"/>
      <c r="D27" s="52"/>
      <c r="E27" s="52"/>
      <c r="F27" s="52"/>
      <c r="G27" s="70" t="s">
        <v>7</v>
      </c>
      <c r="H27" s="71"/>
      <c r="I27" s="71"/>
      <c r="J27" s="71"/>
      <c r="K27" s="71"/>
      <c r="L27" s="71"/>
      <c r="M27" s="71"/>
      <c r="N27" s="71"/>
      <c r="O27" s="71"/>
      <c r="P27" s="71"/>
      <c r="Q27" s="71"/>
      <c r="R27" s="71"/>
      <c r="S27" s="71"/>
      <c r="T27" s="71"/>
      <c r="U27" s="71"/>
      <c r="V27" s="71"/>
      <c r="W27" s="71"/>
      <c r="X27" s="71"/>
      <c r="Y27" s="71"/>
      <c r="Z27" s="71"/>
      <c r="AA27" s="71"/>
      <c r="AB27" s="71"/>
      <c r="AC27" s="71"/>
      <c r="AD27" s="71"/>
      <c r="AE27" s="72"/>
      <c r="AF27" s="52" t="s">
        <v>6</v>
      </c>
      <c r="AG27" s="52"/>
      <c r="AH27" s="52"/>
      <c r="AI27" s="52"/>
      <c r="AJ27" s="52"/>
      <c r="AK27" s="52" t="s">
        <v>5</v>
      </c>
      <c r="AL27" s="52"/>
      <c r="AM27" s="52"/>
      <c r="AN27" s="52"/>
      <c r="AO27" s="52"/>
      <c r="AP27" s="52"/>
      <c r="AQ27" s="52"/>
      <c r="AR27" s="52"/>
      <c r="AS27" s="52"/>
      <c r="AT27" s="52"/>
      <c r="AU27" s="52" t="s">
        <v>74</v>
      </c>
      <c r="AV27" s="52"/>
      <c r="AW27" s="52"/>
      <c r="AX27" s="52"/>
      <c r="AY27" s="52"/>
      <c r="AZ27" s="52"/>
      <c r="BA27" s="52"/>
      <c r="BB27" s="52"/>
      <c r="BC27" s="52"/>
      <c r="BD27" s="52"/>
      <c r="BE27" s="52" t="s">
        <v>75</v>
      </c>
      <c r="BF27" s="52"/>
      <c r="BG27" s="52"/>
      <c r="BH27" s="52"/>
      <c r="BI27" s="52"/>
      <c r="BJ27" s="52"/>
      <c r="BK27" s="52"/>
      <c r="BL27" s="52"/>
      <c r="BM27" s="52"/>
      <c r="BN27" s="52"/>
    </row>
    <row r="28" spans="1:79" s="15" customFormat="1" ht="15" customHeight="1" x14ac:dyDescent="0.25">
      <c r="A28" s="52">
        <v>1</v>
      </c>
      <c r="B28" s="52"/>
      <c r="C28" s="52"/>
      <c r="D28" s="52"/>
      <c r="E28" s="52"/>
      <c r="F28" s="52"/>
      <c r="G28" s="70">
        <v>2</v>
      </c>
      <c r="H28" s="71"/>
      <c r="I28" s="71"/>
      <c r="J28" s="71"/>
      <c r="K28" s="71"/>
      <c r="L28" s="71"/>
      <c r="M28" s="71"/>
      <c r="N28" s="71"/>
      <c r="O28" s="71"/>
      <c r="P28" s="71"/>
      <c r="Q28" s="71"/>
      <c r="R28" s="71"/>
      <c r="S28" s="71"/>
      <c r="T28" s="71"/>
      <c r="U28" s="71"/>
      <c r="V28" s="71"/>
      <c r="W28" s="71"/>
      <c r="X28" s="71"/>
      <c r="Y28" s="71"/>
      <c r="Z28" s="71"/>
      <c r="AA28" s="71"/>
      <c r="AB28" s="71"/>
      <c r="AC28" s="71"/>
      <c r="AD28" s="71"/>
      <c r="AE28" s="72"/>
      <c r="AF28" s="52">
        <v>3</v>
      </c>
      <c r="AG28" s="52"/>
      <c r="AH28" s="52"/>
      <c r="AI28" s="52"/>
      <c r="AJ28" s="52"/>
      <c r="AK28" s="52">
        <v>4</v>
      </c>
      <c r="AL28" s="52"/>
      <c r="AM28" s="52"/>
      <c r="AN28" s="52"/>
      <c r="AO28" s="52"/>
      <c r="AP28" s="52"/>
      <c r="AQ28" s="52"/>
      <c r="AR28" s="52"/>
      <c r="AS28" s="52"/>
      <c r="AT28" s="52"/>
      <c r="AU28" s="52">
        <v>5</v>
      </c>
      <c r="AV28" s="52"/>
      <c r="AW28" s="52"/>
      <c r="AX28" s="52"/>
      <c r="AY28" s="52"/>
      <c r="AZ28" s="52"/>
      <c r="BA28" s="52"/>
      <c r="BB28" s="52"/>
      <c r="BC28" s="52"/>
      <c r="BD28" s="52"/>
      <c r="BE28" s="52">
        <v>6</v>
      </c>
      <c r="BF28" s="52"/>
      <c r="BG28" s="52"/>
      <c r="BH28" s="52"/>
      <c r="BI28" s="52"/>
      <c r="BJ28" s="52"/>
      <c r="BK28" s="52"/>
      <c r="BL28" s="52"/>
      <c r="BM28" s="52"/>
      <c r="BN28" s="52"/>
    </row>
    <row r="29" spans="1:79" s="12" customFormat="1" ht="15" hidden="1" customHeight="1" x14ac:dyDescent="0.25">
      <c r="A29" s="133" t="s">
        <v>39</v>
      </c>
      <c r="B29" s="133"/>
      <c r="C29" s="133"/>
      <c r="D29" s="133"/>
      <c r="E29" s="133"/>
      <c r="F29" s="133"/>
      <c r="G29" s="135" t="s">
        <v>18</v>
      </c>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7"/>
      <c r="AF29" s="133" t="s">
        <v>19</v>
      </c>
      <c r="AG29" s="133"/>
      <c r="AH29" s="133"/>
      <c r="AI29" s="133"/>
      <c r="AJ29" s="133"/>
      <c r="AK29" s="133" t="s">
        <v>20</v>
      </c>
      <c r="AL29" s="133"/>
      <c r="AM29" s="133"/>
      <c r="AN29" s="133"/>
      <c r="AO29" s="133"/>
      <c r="AP29" s="133"/>
      <c r="AQ29" s="133"/>
      <c r="AR29" s="133"/>
      <c r="AS29" s="133"/>
      <c r="AT29" s="133"/>
      <c r="AU29" s="133" t="s">
        <v>34</v>
      </c>
      <c r="AV29" s="133"/>
      <c r="AW29" s="133"/>
      <c r="AX29" s="133"/>
      <c r="AY29" s="133"/>
      <c r="AZ29" s="133"/>
      <c r="BA29" s="133"/>
      <c r="BB29" s="133"/>
      <c r="BC29" s="133"/>
      <c r="BD29" s="133"/>
      <c r="BE29" s="133" t="s">
        <v>35</v>
      </c>
      <c r="BF29" s="133"/>
      <c r="BG29" s="133"/>
      <c r="BH29" s="133"/>
      <c r="BI29" s="133"/>
      <c r="BJ29" s="133"/>
      <c r="BK29" s="133"/>
      <c r="BL29" s="133"/>
      <c r="BM29" s="133"/>
      <c r="BN29" s="133"/>
      <c r="CA29" s="12" t="s">
        <v>12</v>
      </c>
    </row>
    <row r="30" spans="1:79" s="18" customFormat="1" x14ac:dyDescent="0.25">
      <c r="A30" s="65"/>
      <c r="B30" s="65"/>
      <c r="C30" s="65"/>
      <c r="D30" s="65"/>
      <c r="E30" s="65"/>
      <c r="F30" s="65"/>
      <c r="G30" s="127" t="s">
        <v>148</v>
      </c>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9"/>
      <c r="AF30" s="65"/>
      <c r="AG30" s="65"/>
      <c r="AH30" s="65"/>
      <c r="AI30" s="65"/>
      <c r="AJ30" s="65"/>
      <c r="AK30" s="65"/>
      <c r="AL30" s="65"/>
      <c r="AM30" s="65"/>
      <c r="AN30" s="65"/>
      <c r="AO30" s="65"/>
      <c r="AP30" s="65"/>
      <c r="AQ30" s="65"/>
      <c r="AR30" s="65"/>
      <c r="AS30" s="65"/>
      <c r="AT30" s="65"/>
      <c r="AU30" s="89"/>
      <c r="AV30" s="89"/>
      <c r="AW30" s="89"/>
      <c r="AX30" s="89"/>
      <c r="AY30" s="89"/>
      <c r="AZ30" s="89"/>
      <c r="BA30" s="89"/>
      <c r="BB30" s="89"/>
      <c r="BC30" s="89"/>
      <c r="BD30" s="89"/>
      <c r="BE30" s="89"/>
      <c r="BF30" s="89"/>
      <c r="BG30" s="89"/>
      <c r="BH30" s="89"/>
      <c r="BI30" s="89"/>
      <c r="BJ30" s="89"/>
      <c r="BK30" s="89"/>
      <c r="BL30" s="89"/>
      <c r="BM30" s="89"/>
      <c r="BN30" s="89"/>
      <c r="CA30" s="18" t="s">
        <v>13</v>
      </c>
    </row>
    <row r="31" spans="1:79" s="18" customFormat="1" ht="27.6" customHeight="1" x14ac:dyDescent="0.25">
      <c r="A31" s="65">
        <v>1</v>
      </c>
      <c r="B31" s="65"/>
      <c r="C31" s="65"/>
      <c r="D31" s="65"/>
      <c r="E31" s="65"/>
      <c r="F31" s="65"/>
      <c r="G31" s="124" t="s">
        <v>236</v>
      </c>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6"/>
      <c r="AF31" s="65" t="s">
        <v>198</v>
      </c>
      <c r="AG31" s="65"/>
      <c r="AH31" s="65"/>
      <c r="AI31" s="65"/>
      <c r="AJ31" s="65"/>
      <c r="AK31" s="81" t="s">
        <v>232</v>
      </c>
      <c r="AL31" s="81"/>
      <c r="AM31" s="81"/>
      <c r="AN31" s="81"/>
      <c r="AO31" s="81"/>
      <c r="AP31" s="81"/>
      <c r="AQ31" s="81"/>
      <c r="AR31" s="81"/>
      <c r="AS31" s="81"/>
      <c r="AT31" s="81"/>
      <c r="AU31" s="145">
        <v>0</v>
      </c>
      <c r="AV31" s="145"/>
      <c r="AW31" s="145"/>
      <c r="AX31" s="145"/>
      <c r="AY31" s="145"/>
      <c r="AZ31" s="145"/>
      <c r="BA31" s="145"/>
      <c r="BB31" s="145"/>
      <c r="BC31" s="145"/>
      <c r="BD31" s="145"/>
      <c r="BE31" s="145">
        <v>5</v>
      </c>
      <c r="BF31" s="145"/>
      <c r="BG31" s="145"/>
      <c r="BH31" s="145"/>
      <c r="BI31" s="145"/>
      <c r="BJ31" s="145"/>
      <c r="BK31" s="145"/>
      <c r="BL31" s="145"/>
      <c r="BM31" s="145"/>
      <c r="BN31" s="145"/>
      <c r="CA31" s="18" t="s">
        <v>13</v>
      </c>
    </row>
    <row r="32" spans="1:79" s="18" customFormat="1" x14ac:dyDescent="0.25">
      <c r="A32" s="65"/>
      <c r="B32" s="65"/>
      <c r="C32" s="65"/>
      <c r="D32" s="65"/>
      <c r="E32" s="65"/>
      <c r="F32" s="65"/>
      <c r="G32" s="127" t="s">
        <v>57</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9"/>
      <c r="AF32" s="65"/>
      <c r="AG32" s="65"/>
      <c r="AH32" s="65"/>
      <c r="AI32" s="65"/>
      <c r="AJ32" s="65"/>
      <c r="AK32" s="65"/>
      <c r="AL32" s="65"/>
      <c r="AM32" s="65"/>
      <c r="AN32" s="65"/>
      <c r="AO32" s="65"/>
      <c r="AP32" s="65"/>
      <c r="AQ32" s="65"/>
      <c r="AR32" s="65"/>
      <c r="AS32" s="65"/>
      <c r="AT32" s="65"/>
      <c r="AU32" s="89"/>
      <c r="AV32" s="89"/>
      <c r="AW32" s="89"/>
      <c r="AX32" s="89"/>
      <c r="AY32" s="89"/>
      <c r="AZ32" s="89"/>
      <c r="BA32" s="89"/>
      <c r="BB32" s="89"/>
      <c r="BC32" s="89"/>
      <c r="BD32" s="89"/>
      <c r="BE32" s="89"/>
      <c r="BF32" s="89"/>
      <c r="BG32" s="89"/>
      <c r="BH32" s="89"/>
      <c r="BI32" s="89"/>
      <c r="BJ32" s="89"/>
      <c r="BK32" s="89"/>
      <c r="BL32" s="89"/>
      <c r="BM32" s="89"/>
      <c r="BN32" s="89"/>
      <c r="CA32" s="18" t="s">
        <v>13</v>
      </c>
    </row>
    <row r="33" spans="1:79" s="18" customFormat="1" ht="25.8" customHeight="1" x14ac:dyDescent="0.25">
      <c r="A33" s="65">
        <v>1</v>
      </c>
      <c r="B33" s="65"/>
      <c r="C33" s="65"/>
      <c r="D33" s="65"/>
      <c r="E33" s="65"/>
      <c r="F33" s="65"/>
      <c r="G33" s="124" t="s">
        <v>237</v>
      </c>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6"/>
      <c r="AF33" s="65" t="s">
        <v>100</v>
      </c>
      <c r="AG33" s="65"/>
      <c r="AH33" s="65"/>
      <c r="AI33" s="65"/>
      <c r="AJ33" s="65"/>
      <c r="AK33" s="121" t="s">
        <v>101</v>
      </c>
      <c r="AL33" s="121"/>
      <c r="AM33" s="121"/>
      <c r="AN33" s="121"/>
      <c r="AO33" s="121"/>
      <c r="AP33" s="121"/>
      <c r="AQ33" s="121"/>
      <c r="AR33" s="121"/>
      <c r="AS33" s="121"/>
      <c r="AT33" s="121"/>
      <c r="AU33" s="114">
        <v>0</v>
      </c>
      <c r="AV33" s="114"/>
      <c r="AW33" s="114"/>
      <c r="AX33" s="114"/>
      <c r="AY33" s="114"/>
      <c r="AZ33" s="114"/>
      <c r="BA33" s="114"/>
      <c r="BB33" s="114"/>
      <c r="BC33" s="114"/>
      <c r="BD33" s="114"/>
      <c r="BE33" s="145">
        <f>(AO23+AO22)/BE31</f>
        <v>42600</v>
      </c>
      <c r="BF33" s="145"/>
      <c r="BG33" s="145"/>
      <c r="BH33" s="145"/>
      <c r="BI33" s="145"/>
      <c r="BJ33" s="145"/>
      <c r="BK33" s="145"/>
      <c r="BL33" s="145"/>
      <c r="BM33" s="145"/>
      <c r="BN33" s="145"/>
      <c r="CA33" s="18" t="s">
        <v>13</v>
      </c>
    </row>
    <row r="34" spans="1:79" s="15" customFormat="1" x14ac:dyDescent="0.25"/>
    <row r="35" spans="1:79" s="16" customFormat="1" ht="14.25" customHeight="1" x14ac:dyDescent="0.25">
      <c r="A35" s="49"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row>
    <row r="36" spans="1:79" s="15" customFormat="1" ht="34.200000000000003" customHeight="1" x14ac:dyDescent="0.25">
      <c r="A36" s="91" t="s">
        <v>242</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row>
    <row r="37" spans="1:79" s="15" customFormat="1" ht="5.4" customHeight="1" x14ac:dyDescent="0.25"/>
    <row r="38" spans="1:79" s="23" customFormat="1" ht="28.5" hidden="1" customHeight="1" x14ac:dyDescent="0.25">
      <c r="A38" s="73"/>
      <c r="B38" s="73"/>
      <c r="C38" s="73"/>
      <c r="D38" s="73"/>
      <c r="E38" s="73"/>
      <c r="F38" s="73"/>
      <c r="G38" s="78" t="s">
        <v>0</v>
      </c>
      <c r="H38" s="79"/>
      <c r="I38" s="79"/>
      <c r="J38" s="79"/>
      <c r="K38" s="79"/>
      <c r="L38" s="79"/>
      <c r="M38" s="79"/>
      <c r="N38" s="79"/>
      <c r="O38" s="79"/>
      <c r="P38" s="79"/>
      <c r="Q38" s="79"/>
      <c r="R38" s="79"/>
      <c r="S38" s="79"/>
      <c r="T38" s="79" t="s">
        <v>21</v>
      </c>
      <c r="U38" s="79"/>
      <c r="V38" s="79"/>
      <c r="W38" s="79"/>
      <c r="X38" s="79"/>
      <c r="Y38" s="79"/>
      <c r="Z38" s="79"/>
      <c r="AA38" s="79" t="s">
        <v>22</v>
      </c>
      <c r="AB38" s="79"/>
      <c r="AC38" s="79"/>
      <c r="AD38" s="79"/>
      <c r="AE38" s="79"/>
      <c r="AF38" s="79"/>
      <c r="AG38" s="79"/>
      <c r="AH38" s="79" t="s">
        <v>23</v>
      </c>
      <c r="AI38" s="79"/>
      <c r="AJ38" s="79"/>
      <c r="AK38" s="79"/>
      <c r="AL38" s="79"/>
      <c r="AM38" s="79"/>
      <c r="AN38" s="80"/>
      <c r="AO38" s="78" t="s">
        <v>24</v>
      </c>
      <c r="AP38" s="79"/>
      <c r="AQ38" s="79"/>
      <c r="AR38" s="79"/>
      <c r="AS38" s="79"/>
      <c r="AT38" s="79"/>
      <c r="AU38" s="79"/>
      <c r="AV38" s="20"/>
      <c r="AW38" s="20"/>
      <c r="AX38" s="20"/>
      <c r="AY38" s="20"/>
      <c r="AZ38" s="20"/>
      <c r="BA38" s="20"/>
      <c r="BB38" s="20"/>
      <c r="BC38" s="20"/>
      <c r="BD38" s="21"/>
      <c r="BE38" s="22"/>
      <c r="BF38" s="20"/>
      <c r="BG38" s="20"/>
      <c r="BH38" s="20"/>
      <c r="BI38" s="20"/>
      <c r="BJ38" s="20"/>
      <c r="BK38" s="20"/>
      <c r="BL38" s="20"/>
      <c r="BM38" s="20"/>
      <c r="BN38" s="21"/>
      <c r="CA38" s="15" t="s">
        <v>28</v>
      </c>
    </row>
    <row r="39" spans="1:79" s="19" customFormat="1" ht="12.75" customHeight="1" x14ac:dyDescent="0.25">
      <c r="A39" s="73" t="s">
        <v>37</v>
      </c>
      <c r="B39" s="73"/>
      <c r="C39" s="73"/>
      <c r="D39" s="73"/>
      <c r="E39" s="73"/>
      <c r="F39" s="73"/>
      <c r="G39" s="74"/>
      <c r="H39" s="74"/>
      <c r="I39" s="74"/>
      <c r="J39" s="74"/>
      <c r="K39" s="74"/>
      <c r="L39" s="74"/>
      <c r="M39" s="74"/>
      <c r="N39" s="74"/>
      <c r="O39" s="74"/>
      <c r="P39" s="74"/>
      <c r="Q39" s="74"/>
      <c r="R39" s="74"/>
      <c r="S39" s="74"/>
      <c r="T39" s="122">
        <f>T23</f>
        <v>40000</v>
      </c>
      <c r="U39" s="122"/>
      <c r="V39" s="122"/>
      <c r="W39" s="122"/>
      <c r="X39" s="122"/>
      <c r="Y39" s="122"/>
      <c r="Z39" s="122"/>
      <c r="AA39" s="122">
        <f>AA23</f>
        <v>0</v>
      </c>
      <c r="AB39" s="122"/>
      <c r="AC39" s="122"/>
      <c r="AD39" s="122"/>
      <c r="AE39" s="122"/>
      <c r="AF39" s="122"/>
      <c r="AG39" s="122"/>
      <c r="AH39" s="122">
        <f>AH23</f>
        <v>0</v>
      </c>
      <c r="AI39" s="122"/>
      <c r="AJ39" s="122"/>
      <c r="AK39" s="122"/>
      <c r="AL39" s="122"/>
      <c r="AM39" s="122"/>
      <c r="AN39" s="122"/>
      <c r="AO39" s="122">
        <f>AO23</f>
        <v>113000</v>
      </c>
      <c r="AP39" s="122"/>
      <c r="AQ39" s="122"/>
      <c r="AR39" s="122"/>
      <c r="AS39" s="122"/>
      <c r="AT39" s="122"/>
      <c r="AU39" s="122"/>
      <c r="AV39" s="24"/>
      <c r="AW39" s="25"/>
      <c r="AX39" s="25"/>
      <c r="AY39" s="25"/>
      <c r="AZ39" s="25"/>
      <c r="BA39" s="25"/>
      <c r="BB39" s="25"/>
      <c r="BC39" s="25"/>
      <c r="BD39" s="25"/>
      <c r="BE39" s="25"/>
      <c r="BF39" s="25"/>
      <c r="BG39" s="25"/>
      <c r="BH39" s="25"/>
      <c r="BI39" s="25"/>
      <c r="BJ39" s="25"/>
      <c r="BK39" s="25"/>
      <c r="BL39" s="25"/>
      <c r="BM39" s="25"/>
      <c r="BN39" s="25"/>
      <c r="BO39" s="25"/>
      <c r="CA39" s="19" t="s">
        <v>29</v>
      </c>
    </row>
    <row r="40" spans="1:79" s="15" customFormat="1" x14ac:dyDescent="0.25"/>
    <row r="41" spans="1:79" s="15" customFormat="1" ht="14.25" customHeight="1" x14ac:dyDescent="0.25">
      <c r="A41" s="49" t="s">
        <v>146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s="15" customFormat="1" ht="13.8" x14ac:dyDescent="0.25">
      <c r="BN42" s="17" t="s">
        <v>69</v>
      </c>
    </row>
    <row r="43" spans="1:79" s="15" customFormat="1" ht="12.9" customHeight="1" x14ac:dyDescent="0.25">
      <c r="A43" s="52" t="s">
        <v>3</v>
      </c>
      <c r="B43" s="52"/>
      <c r="C43" s="52"/>
      <c r="D43" s="52"/>
      <c r="E43" s="52"/>
      <c r="F43" s="52"/>
      <c r="G43" s="52" t="s">
        <v>7</v>
      </c>
      <c r="H43" s="52"/>
      <c r="I43" s="52"/>
      <c r="J43" s="52"/>
      <c r="K43" s="52"/>
      <c r="L43" s="52"/>
      <c r="M43" s="52"/>
      <c r="N43" s="52"/>
      <c r="O43" s="52"/>
      <c r="P43" s="52"/>
      <c r="Q43" s="52"/>
      <c r="R43" s="52"/>
      <c r="S43" s="52"/>
      <c r="T43" s="52" t="s">
        <v>77</v>
      </c>
      <c r="U43" s="52"/>
      <c r="V43" s="52"/>
      <c r="W43" s="52"/>
      <c r="X43" s="52"/>
      <c r="Y43" s="52"/>
      <c r="Z43" s="52"/>
      <c r="AA43" s="52"/>
      <c r="AB43" s="52"/>
      <c r="AC43" s="52"/>
      <c r="AD43" s="52"/>
      <c r="AE43" s="52"/>
      <c r="AF43" s="52"/>
      <c r="AG43" s="52"/>
      <c r="AH43" s="52" t="s">
        <v>81</v>
      </c>
      <c r="AI43" s="52"/>
      <c r="AJ43" s="52"/>
      <c r="AK43" s="52"/>
      <c r="AL43" s="52"/>
      <c r="AM43" s="52"/>
      <c r="AN43" s="52"/>
      <c r="AO43" s="52"/>
      <c r="AP43" s="52"/>
      <c r="AQ43" s="52"/>
      <c r="AR43" s="52"/>
      <c r="AS43" s="52"/>
      <c r="AT43" s="52"/>
      <c r="AU43" s="52"/>
      <c r="AV43" s="52" t="s">
        <v>147</v>
      </c>
      <c r="AW43" s="52"/>
      <c r="AX43" s="52"/>
      <c r="AY43" s="52"/>
      <c r="AZ43" s="52"/>
      <c r="BA43" s="52"/>
      <c r="BB43" s="52"/>
      <c r="BC43" s="52"/>
      <c r="BD43" s="52"/>
      <c r="BE43" s="52"/>
      <c r="BF43" s="52"/>
      <c r="BG43" s="52"/>
      <c r="BH43" s="52"/>
      <c r="BI43" s="52"/>
      <c r="BJ43" s="52"/>
      <c r="BK43" s="52"/>
      <c r="BL43" s="52"/>
      <c r="BM43" s="52"/>
      <c r="BN43" s="52"/>
      <c r="BO43" s="52"/>
      <c r="BP43" s="52"/>
      <c r="BQ43" s="52"/>
    </row>
    <row r="44" spans="1:79" s="15" customFormat="1" ht="33.6" customHeight="1" x14ac:dyDescent="0.25">
      <c r="A44" s="52"/>
      <c r="B44" s="52"/>
      <c r="C44" s="52"/>
      <c r="D44" s="52"/>
      <c r="E44" s="52"/>
      <c r="F44" s="52"/>
      <c r="G44" s="52"/>
      <c r="H44" s="52"/>
      <c r="I44" s="52"/>
      <c r="J44" s="52"/>
      <c r="K44" s="52"/>
      <c r="L44" s="52"/>
      <c r="M44" s="52"/>
      <c r="N44" s="52"/>
      <c r="O44" s="52"/>
      <c r="P44" s="52"/>
      <c r="Q44" s="52"/>
      <c r="R44" s="52"/>
      <c r="S44" s="52"/>
      <c r="T44" s="52" t="s">
        <v>9</v>
      </c>
      <c r="U44" s="52"/>
      <c r="V44" s="52"/>
      <c r="W44" s="52"/>
      <c r="X44" s="52"/>
      <c r="Y44" s="52"/>
      <c r="Z44" s="52"/>
      <c r="AA44" s="52" t="s">
        <v>26</v>
      </c>
      <c r="AB44" s="52"/>
      <c r="AC44" s="52"/>
      <c r="AD44" s="52"/>
      <c r="AE44" s="52"/>
      <c r="AF44" s="52"/>
      <c r="AG44" s="52"/>
      <c r="AH44" s="52" t="s">
        <v>9</v>
      </c>
      <c r="AI44" s="52"/>
      <c r="AJ44" s="52"/>
      <c r="AK44" s="52"/>
      <c r="AL44" s="52"/>
      <c r="AM44" s="52"/>
      <c r="AN44" s="52"/>
      <c r="AO44" s="52" t="s">
        <v>26</v>
      </c>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row>
    <row r="45" spans="1:79" s="15" customFormat="1" ht="15" customHeight="1" x14ac:dyDescent="0.25">
      <c r="A45" s="52">
        <v>1</v>
      </c>
      <c r="B45" s="52"/>
      <c r="C45" s="52"/>
      <c r="D45" s="52"/>
      <c r="E45" s="52"/>
      <c r="F45" s="52"/>
      <c r="G45" s="52">
        <v>2</v>
      </c>
      <c r="H45" s="52"/>
      <c r="I45" s="52"/>
      <c r="J45" s="52"/>
      <c r="K45" s="52"/>
      <c r="L45" s="52"/>
      <c r="M45" s="52"/>
      <c r="N45" s="52"/>
      <c r="O45" s="52"/>
      <c r="P45" s="52"/>
      <c r="Q45" s="52"/>
      <c r="R45" s="52"/>
      <c r="S45" s="52"/>
      <c r="T45" s="52">
        <v>3</v>
      </c>
      <c r="U45" s="52"/>
      <c r="V45" s="52"/>
      <c r="W45" s="52"/>
      <c r="X45" s="52"/>
      <c r="Y45" s="52"/>
      <c r="Z45" s="52"/>
      <c r="AA45" s="52">
        <v>4</v>
      </c>
      <c r="AB45" s="52"/>
      <c r="AC45" s="52"/>
      <c r="AD45" s="52"/>
      <c r="AE45" s="52"/>
      <c r="AF45" s="52"/>
      <c r="AG45" s="52"/>
      <c r="AH45" s="52">
        <v>5</v>
      </c>
      <c r="AI45" s="52"/>
      <c r="AJ45" s="52"/>
      <c r="AK45" s="52"/>
      <c r="AL45" s="52"/>
      <c r="AM45" s="52"/>
      <c r="AN45" s="52"/>
      <c r="AO45" s="52">
        <v>6</v>
      </c>
      <c r="AP45" s="52"/>
      <c r="AQ45" s="52"/>
      <c r="AR45" s="52"/>
      <c r="AS45" s="52"/>
      <c r="AT45" s="52"/>
      <c r="AU45" s="52"/>
      <c r="AV45" s="52">
        <v>7</v>
      </c>
      <c r="AW45" s="52"/>
      <c r="AX45" s="52"/>
      <c r="AY45" s="52"/>
      <c r="AZ45" s="52"/>
      <c r="BA45" s="52"/>
      <c r="BB45" s="52"/>
      <c r="BC45" s="52"/>
      <c r="BD45" s="52"/>
      <c r="BE45" s="52"/>
      <c r="BF45" s="52"/>
      <c r="BG45" s="52"/>
      <c r="BH45" s="52"/>
      <c r="BI45" s="52"/>
      <c r="BJ45" s="52"/>
      <c r="BK45" s="52"/>
      <c r="BL45" s="52"/>
      <c r="BM45" s="52"/>
      <c r="BN45" s="52"/>
      <c r="BO45" s="52"/>
      <c r="BP45" s="52"/>
      <c r="BQ45" s="52"/>
    </row>
    <row r="46" spans="1:79" s="12" customFormat="1" ht="12.75" hidden="1" customHeight="1" x14ac:dyDescent="0.25">
      <c r="A46" s="139" t="s">
        <v>27</v>
      </c>
      <c r="B46" s="139"/>
      <c r="C46" s="139"/>
      <c r="D46" s="139"/>
      <c r="E46" s="139"/>
      <c r="F46" s="139"/>
      <c r="G46" s="140" t="s">
        <v>18</v>
      </c>
      <c r="H46" s="140"/>
      <c r="I46" s="140"/>
      <c r="J46" s="140"/>
      <c r="K46" s="140"/>
      <c r="L46" s="140"/>
      <c r="M46" s="140"/>
      <c r="N46" s="140"/>
      <c r="O46" s="140"/>
      <c r="P46" s="140"/>
      <c r="Q46" s="140"/>
      <c r="R46" s="140"/>
      <c r="S46" s="140"/>
      <c r="T46" s="141" t="s">
        <v>21</v>
      </c>
      <c r="U46" s="141"/>
      <c r="V46" s="141"/>
      <c r="W46" s="141"/>
      <c r="X46" s="141"/>
      <c r="Y46" s="141"/>
      <c r="Z46" s="141"/>
      <c r="AA46" s="141" t="s">
        <v>22</v>
      </c>
      <c r="AB46" s="141"/>
      <c r="AC46" s="141"/>
      <c r="AD46" s="141"/>
      <c r="AE46" s="141"/>
      <c r="AF46" s="141"/>
      <c r="AG46" s="141"/>
      <c r="AH46" s="141" t="s">
        <v>23</v>
      </c>
      <c r="AI46" s="141"/>
      <c r="AJ46" s="141"/>
      <c r="AK46" s="141"/>
      <c r="AL46" s="141"/>
      <c r="AM46" s="141"/>
      <c r="AN46" s="141"/>
      <c r="AO46" s="141" t="s">
        <v>24</v>
      </c>
      <c r="AP46" s="141"/>
      <c r="AQ46" s="141"/>
      <c r="AR46" s="141"/>
      <c r="AS46" s="141"/>
      <c r="AT46" s="141"/>
      <c r="AU46" s="141"/>
      <c r="AV46" s="139" t="s">
        <v>25</v>
      </c>
      <c r="AW46" s="139"/>
      <c r="AX46" s="139"/>
      <c r="AY46" s="139"/>
      <c r="AZ46" s="139"/>
      <c r="BA46" s="139"/>
      <c r="BB46" s="139"/>
      <c r="BC46" s="139"/>
      <c r="BD46" s="139"/>
      <c r="BE46" s="139"/>
      <c r="BF46" s="139"/>
      <c r="BG46" s="139"/>
      <c r="BH46" s="139"/>
      <c r="BI46" s="139"/>
      <c r="BJ46" s="139"/>
      <c r="BK46" s="139"/>
      <c r="BL46" s="139"/>
      <c r="BM46" s="139"/>
      <c r="BN46" s="139"/>
      <c r="BO46" s="139"/>
      <c r="BP46" s="139"/>
      <c r="BQ46" s="139"/>
      <c r="CA46" s="12" t="s">
        <v>14</v>
      </c>
    </row>
    <row r="47" spans="1:79" s="18" customFormat="1" ht="16.8" customHeight="1" x14ac:dyDescent="0.25">
      <c r="A47" s="65">
        <v>2240</v>
      </c>
      <c r="B47" s="65"/>
      <c r="C47" s="65"/>
      <c r="D47" s="65"/>
      <c r="E47" s="65"/>
      <c r="F47" s="65"/>
      <c r="G47" s="110" t="s">
        <v>47</v>
      </c>
      <c r="H47" s="111"/>
      <c r="I47" s="111"/>
      <c r="J47" s="111"/>
      <c r="K47" s="111"/>
      <c r="L47" s="111"/>
      <c r="M47" s="111"/>
      <c r="N47" s="111"/>
      <c r="O47" s="111"/>
      <c r="P47" s="111"/>
      <c r="Q47" s="111"/>
      <c r="R47" s="111"/>
      <c r="S47" s="112"/>
      <c r="T47" s="138">
        <v>0</v>
      </c>
      <c r="U47" s="138"/>
      <c r="V47" s="138"/>
      <c r="W47" s="138"/>
      <c r="X47" s="138"/>
      <c r="Y47" s="138"/>
      <c r="Z47" s="138"/>
      <c r="AA47" s="138">
        <v>100000</v>
      </c>
      <c r="AB47" s="138"/>
      <c r="AC47" s="138"/>
      <c r="AD47" s="138"/>
      <c r="AE47" s="138"/>
      <c r="AF47" s="138"/>
      <c r="AG47" s="138"/>
      <c r="AH47" s="138">
        <v>0</v>
      </c>
      <c r="AI47" s="138"/>
      <c r="AJ47" s="138"/>
      <c r="AK47" s="138"/>
      <c r="AL47" s="138"/>
      <c r="AM47" s="138"/>
      <c r="AN47" s="138"/>
      <c r="AO47" s="138">
        <v>0</v>
      </c>
      <c r="AP47" s="138"/>
      <c r="AQ47" s="138"/>
      <c r="AR47" s="138"/>
      <c r="AS47" s="138"/>
      <c r="AT47" s="138"/>
      <c r="AU47" s="138"/>
      <c r="AV47" s="152" t="str">
        <f>AV22</f>
        <v>Ріщення Міської ради міста Кропивницького від 31.01.2019 року № 2285 "Про затвердження Програми розвитку місцевого електронного урядування на 2019-2021 роки".
Персональні комп'ютери (2 од.) - 46,0 тис. грн
Ноутбук - 27,0 тис. грн
Копіювальний апарат - 40,0 тис. грн
Створення комплексної системи захисту інформації - 100,0 тис. грн</v>
      </c>
      <c r="AW47" s="153"/>
      <c r="AX47" s="153"/>
      <c r="AY47" s="153"/>
      <c r="AZ47" s="153"/>
      <c r="BA47" s="153"/>
      <c r="BB47" s="153"/>
      <c r="BC47" s="153"/>
      <c r="BD47" s="153"/>
      <c r="BE47" s="153"/>
      <c r="BF47" s="153"/>
      <c r="BG47" s="153"/>
      <c r="BH47" s="153"/>
      <c r="BI47" s="153"/>
      <c r="BJ47" s="153"/>
      <c r="BK47" s="153"/>
      <c r="BL47" s="153"/>
      <c r="BM47" s="153"/>
      <c r="BN47" s="153"/>
      <c r="BO47" s="153"/>
      <c r="BP47" s="153"/>
      <c r="BQ47" s="154"/>
      <c r="CA47" s="18" t="s">
        <v>15</v>
      </c>
    </row>
    <row r="48" spans="1:79" s="18" customFormat="1" ht="26.4" customHeight="1" x14ac:dyDescent="0.25">
      <c r="A48" s="65">
        <v>3110</v>
      </c>
      <c r="B48" s="65"/>
      <c r="C48" s="65"/>
      <c r="D48" s="65"/>
      <c r="E48" s="65"/>
      <c r="F48" s="65"/>
      <c r="G48" s="110" t="s">
        <v>98</v>
      </c>
      <c r="H48" s="111"/>
      <c r="I48" s="111"/>
      <c r="J48" s="111"/>
      <c r="K48" s="111"/>
      <c r="L48" s="111"/>
      <c r="M48" s="111"/>
      <c r="N48" s="111"/>
      <c r="O48" s="111"/>
      <c r="P48" s="111"/>
      <c r="Q48" s="111"/>
      <c r="R48" s="111"/>
      <c r="S48" s="112"/>
      <c r="T48" s="138">
        <v>0</v>
      </c>
      <c r="U48" s="138"/>
      <c r="V48" s="138"/>
      <c r="W48" s="138"/>
      <c r="X48" s="138"/>
      <c r="Y48" s="138"/>
      <c r="Z48" s="138"/>
      <c r="AA48" s="138">
        <f>173000-AA47</f>
        <v>73000</v>
      </c>
      <c r="AB48" s="138"/>
      <c r="AC48" s="138"/>
      <c r="AD48" s="138"/>
      <c r="AE48" s="138"/>
      <c r="AF48" s="138"/>
      <c r="AG48" s="138"/>
      <c r="AH48" s="138">
        <v>0</v>
      </c>
      <c r="AI48" s="138"/>
      <c r="AJ48" s="138"/>
      <c r="AK48" s="138"/>
      <c r="AL48" s="138"/>
      <c r="AM48" s="138"/>
      <c r="AN48" s="138"/>
      <c r="AO48" s="138">
        <v>0</v>
      </c>
      <c r="AP48" s="138"/>
      <c r="AQ48" s="138"/>
      <c r="AR48" s="138"/>
      <c r="AS48" s="138"/>
      <c r="AT48" s="138"/>
      <c r="AU48" s="138"/>
      <c r="AV48" s="155"/>
      <c r="AW48" s="156"/>
      <c r="AX48" s="156"/>
      <c r="AY48" s="156"/>
      <c r="AZ48" s="156"/>
      <c r="BA48" s="156"/>
      <c r="BB48" s="156"/>
      <c r="BC48" s="156"/>
      <c r="BD48" s="156"/>
      <c r="BE48" s="156"/>
      <c r="BF48" s="156"/>
      <c r="BG48" s="156"/>
      <c r="BH48" s="156"/>
      <c r="BI48" s="156"/>
      <c r="BJ48" s="156"/>
      <c r="BK48" s="156"/>
      <c r="BL48" s="156"/>
      <c r="BM48" s="156"/>
      <c r="BN48" s="156"/>
      <c r="BO48" s="156"/>
      <c r="BP48" s="156"/>
      <c r="BQ48" s="157"/>
      <c r="CA48" s="18" t="s">
        <v>15</v>
      </c>
    </row>
    <row r="49" spans="1:79" s="15" customFormat="1" x14ac:dyDescent="0.25"/>
    <row r="50" spans="1:79" s="15" customFormat="1" ht="15" customHeight="1" x14ac:dyDescent="0.25">
      <c r="A50" s="49" t="s">
        <v>151</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row>
    <row r="51" spans="1:79" s="15" customFormat="1" x14ac:dyDescent="0.25"/>
    <row r="52" spans="1:79" s="15" customFormat="1" ht="79.2" customHeight="1" x14ac:dyDescent="0.25">
      <c r="A52" s="52" t="s">
        <v>4</v>
      </c>
      <c r="B52" s="52"/>
      <c r="C52" s="52"/>
      <c r="D52" s="52"/>
      <c r="E52" s="52"/>
      <c r="F52" s="52"/>
      <c r="G52" s="70" t="s">
        <v>7</v>
      </c>
      <c r="H52" s="71"/>
      <c r="I52" s="71"/>
      <c r="J52" s="71"/>
      <c r="K52" s="71"/>
      <c r="L52" s="71"/>
      <c r="M52" s="71"/>
      <c r="N52" s="71"/>
      <c r="O52" s="71"/>
      <c r="P52" s="71"/>
      <c r="Q52" s="71"/>
      <c r="R52" s="71"/>
      <c r="S52" s="71"/>
      <c r="T52" s="71"/>
      <c r="U52" s="71"/>
      <c r="V52" s="71"/>
      <c r="W52" s="71"/>
      <c r="X52" s="71"/>
      <c r="Y52" s="71"/>
      <c r="Z52" s="71"/>
      <c r="AA52" s="71"/>
      <c r="AB52" s="71"/>
      <c r="AC52" s="71"/>
      <c r="AD52" s="71"/>
      <c r="AE52" s="72"/>
      <c r="AF52" s="52" t="s">
        <v>6</v>
      </c>
      <c r="AG52" s="52"/>
      <c r="AH52" s="52"/>
      <c r="AI52" s="52"/>
      <c r="AJ52" s="52"/>
      <c r="AK52" s="52" t="s">
        <v>5</v>
      </c>
      <c r="AL52" s="52"/>
      <c r="AM52" s="52"/>
      <c r="AN52" s="52"/>
      <c r="AO52" s="52"/>
      <c r="AP52" s="52"/>
      <c r="AQ52" s="52"/>
      <c r="AR52" s="52"/>
      <c r="AS52" s="52"/>
      <c r="AT52" s="52"/>
      <c r="AU52" s="52" t="s">
        <v>78</v>
      </c>
      <c r="AV52" s="52"/>
      <c r="AW52" s="52"/>
      <c r="AX52" s="52"/>
      <c r="AY52" s="52"/>
      <c r="AZ52" s="52"/>
      <c r="BA52" s="52" t="s">
        <v>79</v>
      </c>
      <c r="BB52" s="52"/>
      <c r="BC52" s="52"/>
      <c r="BD52" s="52"/>
      <c r="BE52" s="52"/>
      <c r="BF52" s="52"/>
      <c r="BG52" s="52" t="s">
        <v>82</v>
      </c>
      <c r="BH52" s="52"/>
      <c r="BI52" s="52"/>
      <c r="BJ52" s="52"/>
      <c r="BK52" s="52"/>
      <c r="BL52" s="52"/>
      <c r="BM52" s="52" t="s">
        <v>83</v>
      </c>
      <c r="BN52" s="52"/>
      <c r="BO52" s="52"/>
      <c r="BP52" s="52"/>
      <c r="BQ52" s="52"/>
      <c r="BR52" s="52"/>
    </row>
    <row r="53" spans="1:79" s="15" customFormat="1" ht="15" customHeight="1" x14ac:dyDescent="0.25">
      <c r="A53" s="52">
        <v>1</v>
      </c>
      <c r="B53" s="52"/>
      <c r="C53" s="52"/>
      <c r="D53" s="52"/>
      <c r="E53" s="52"/>
      <c r="F53" s="52"/>
      <c r="G53" s="70">
        <v>2</v>
      </c>
      <c r="H53" s="71"/>
      <c r="I53" s="71"/>
      <c r="J53" s="71"/>
      <c r="K53" s="71"/>
      <c r="L53" s="71"/>
      <c r="M53" s="71"/>
      <c r="N53" s="71"/>
      <c r="O53" s="71"/>
      <c r="P53" s="71"/>
      <c r="Q53" s="71"/>
      <c r="R53" s="71"/>
      <c r="S53" s="71"/>
      <c r="T53" s="71"/>
      <c r="U53" s="71"/>
      <c r="V53" s="71"/>
      <c r="W53" s="71"/>
      <c r="X53" s="71"/>
      <c r="Y53" s="71"/>
      <c r="Z53" s="71"/>
      <c r="AA53" s="71"/>
      <c r="AB53" s="71"/>
      <c r="AC53" s="71"/>
      <c r="AD53" s="71"/>
      <c r="AE53" s="72"/>
      <c r="AF53" s="52">
        <v>3</v>
      </c>
      <c r="AG53" s="52"/>
      <c r="AH53" s="52"/>
      <c r="AI53" s="52"/>
      <c r="AJ53" s="52"/>
      <c r="AK53" s="52">
        <v>4</v>
      </c>
      <c r="AL53" s="52"/>
      <c r="AM53" s="52"/>
      <c r="AN53" s="52"/>
      <c r="AO53" s="52"/>
      <c r="AP53" s="52"/>
      <c r="AQ53" s="52"/>
      <c r="AR53" s="52"/>
      <c r="AS53" s="52"/>
      <c r="AT53" s="52"/>
      <c r="AU53" s="52">
        <v>5</v>
      </c>
      <c r="AV53" s="52"/>
      <c r="AW53" s="52"/>
      <c r="AX53" s="52"/>
      <c r="AY53" s="52"/>
      <c r="AZ53" s="52"/>
      <c r="BA53" s="52">
        <v>6</v>
      </c>
      <c r="BB53" s="52"/>
      <c r="BC53" s="52"/>
      <c r="BD53" s="52"/>
      <c r="BE53" s="52"/>
      <c r="BF53" s="52"/>
      <c r="BG53" s="52">
        <v>7</v>
      </c>
      <c r="BH53" s="52"/>
      <c r="BI53" s="52"/>
      <c r="BJ53" s="52"/>
      <c r="BK53" s="52"/>
      <c r="BL53" s="52"/>
      <c r="BM53" s="52">
        <v>8</v>
      </c>
      <c r="BN53" s="52"/>
      <c r="BO53" s="52"/>
      <c r="BP53" s="52"/>
      <c r="BQ53" s="52"/>
      <c r="BR53" s="52"/>
    </row>
    <row r="54" spans="1:79" s="12" customFormat="1" ht="9.75" hidden="1" customHeight="1" x14ac:dyDescent="0.25">
      <c r="A54" s="133" t="s">
        <v>39</v>
      </c>
      <c r="B54" s="133"/>
      <c r="C54" s="133"/>
      <c r="D54" s="133"/>
      <c r="E54" s="133"/>
      <c r="F54" s="133"/>
      <c r="G54" s="135" t="s">
        <v>18</v>
      </c>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7"/>
      <c r="AF54" s="133" t="s">
        <v>19</v>
      </c>
      <c r="AG54" s="133"/>
      <c r="AH54" s="133"/>
      <c r="AI54" s="133"/>
      <c r="AJ54" s="133"/>
      <c r="AK54" s="133" t="s">
        <v>20</v>
      </c>
      <c r="AL54" s="133"/>
      <c r="AM54" s="133"/>
      <c r="AN54" s="133"/>
      <c r="AO54" s="133"/>
      <c r="AP54" s="133"/>
      <c r="AQ54" s="133"/>
      <c r="AR54" s="133"/>
      <c r="AS54" s="133"/>
      <c r="AT54" s="133"/>
      <c r="AU54" s="133" t="s">
        <v>34</v>
      </c>
      <c r="AV54" s="133"/>
      <c r="AW54" s="133"/>
      <c r="AX54" s="133"/>
      <c r="AY54" s="133"/>
      <c r="AZ54" s="133"/>
      <c r="BA54" s="133" t="s">
        <v>35</v>
      </c>
      <c r="BB54" s="133"/>
      <c r="BC54" s="133"/>
      <c r="BD54" s="133"/>
      <c r="BE54" s="133"/>
      <c r="BF54" s="133"/>
      <c r="BG54" s="133" t="s">
        <v>32</v>
      </c>
      <c r="BH54" s="133"/>
      <c r="BI54" s="133"/>
      <c r="BJ54" s="133"/>
      <c r="BK54" s="133"/>
      <c r="BL54" s="133"/>
      <c r="BM54" s="133" t="s">
        <v>33</v>
      </c>
      <c r="BN54" s="133"/>
      <c r="BO54" s="133"/>
      <c r="BP54" s="133"/>
      <c r="BQ54" s="133"/>
      <c r="BR54" s="133"/>
      <c r="CA54" s="12" t="s">
        <v>16</v>
      </c>
    </row>
    <row r="55" spans="1:79" s="18" customFormat="1" x14ac:dyDescent="0.25">
      <c r="A55" s="65"/>
      <c r="B55" s="65"/>
      <c r="C55" s="65"/>
      <c r="D55" s="65"/>
      <c r="E55" s="65"/>
      <c r="F55" s="65"/>
      <c r="G55" s="127" t="s">
        <v>148</v>
      </c>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9"/>
      <c r="AF55" s="65"/>
      <c r="AG55" s="65"/>
      <c r="AH55" s="65"/>
      <c r="AI55" s="65"/>
      <c r="AJ55" s="65"/>
      <c r="AK55" s="65"/>
      <c r="AL55" s="65"/>
      <c r="AM55" s="65"/>
      <c r="AN55" s="65"/>
      <c r="AO55" s="65"/>
      <c r="AP55" s="65"/>
      <c r="AQ55" s="65"/>
      <c r="AR55" s="65"/>
      <c r="AS55" s="65"/>
      <c r="AT55" s="65"/>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CA55" s="18" t="s">
        <v>17</v>
      </c>
    </row>
    <row r="56" spans="1:79" s="18" customFormat="1" ht="27" customHeight="1" x14ac:dyDescent="0.25">
      <c r="A56" s="65">
        <v>1</v>
      </c>
      <c r="B56" s="65"/>
      <c r="C56" s="65"/>
      <c r="D56" s="65"/>
      <c r="E56" s="65"/>
      <c r="F56" s="65"/>
      <c r="G56" s="124" t="s">
        <v>236</v>
      </c>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6"/>
      <c r="AF56" s="65" t="s">
        <v>198</v>
      </c>
      <c r="AG56" s="65"/>
      <c r="AH56" s="65"/>
      <c r="AI56" s="65"/>
      <c r="AJ56" s="65"/>
      <c r="AK56" s="81" t="s">
        <v>232</v>
      </c>
      <c r="AL56" s="81"/>
      <c r="AM56" s="81"/>
      <c r="AN56" s="81"/>
      <c r="AO56" s="81"/>
      <c r="AP56" s="81"/>
      <c r="AQ56" s="81"/>
      <c r="AR56" s="81"/>
      <c r="AS56" s="81"/>
      <c r="AT56" s="81"/>
      <c r="AU56" s="113">
        <v>0</v>
      </c>
      <c r="AV56" s="113"/>
      <c r="AW56" s="113"/>
      <c r="AX56" s="113"/>
      <c r="AY56" s="113"/>
      <c r="AZ56" s="113"/>
      <c r="BA56" s="145">
        <v>4</v>
      </c>
      <c r="BB56" s="145"/>
      <c r="BC56" s="145"/>
      <c r="BD56" s="145"/>
      <c r="BE56" s="145"/>
      <c r="BF56" s="145"/>
      <c r="BG56" s="113">
        <v>0</v>
      </c>
      <c r="BH56" s="113"/>
      <c r="BI56" s="113"/>
      <c r="BJ56" s="113"/>
      <c r="BK56" s="113"/>
      <c r="BL56" s="113"/>
      <c r="BM56" s="145">
        <v>0</v>
      </c>
      <c r="BN56" s="145"/>
      <c r="BO56" s="145"/>
      <c r="BP56" s="145"/>
      <c r="BQ56" s="145"/>
      <c r="BR56" s="145"/>
      <c r="CA56" s="18" t="s">
        <v>17</v>
      </c>
    </row>
    <row r="57" spans="1:79" s="18" customFormat="1" x14ac:dyDescent="0.25">
      <c r="A57" s="65"/>
      <c r="B57" s="65"/>
      <c r="C57" s="65"/>
      <c r="D57" s="65"/>
      <c r="E57" s="65"/>
      <c r="F57" s="65"/>
      <c r="G57" s="127" t="s">
        <v>57</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9"/>
      <c r="AF57" s="65"/>
      <c r="AG57" s="65"/>
      <c r="AH57" s="65"/>
      <c r="AI57" s="65"/>
      <c r="AJ57" s="65"/>
      <c r="AK57" s="65"/>
      <c r="AL57" s="65"/>
      <c r="AM57" s="65"/>
      <c r="AN57" s="65"/>
      <c r="AO57" s="65"/>
      <c r="AP57" s="65"/>
      <c r="AQ57" s="65"/>
      <c r="AR57" s="65"/>
      <c r="AS57" s="65"/>
      <c r="AT57" s="65"/>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CA57" s="18" t="s">
        <v>17</v>
      </c>
    </row>
    <row r="58" spans="1:79" s="18" customFormat="1" ht="27" customHeight="1" x14ac:dyDescent="0.25">
      <c r="A58" s="65">
        <v>1</v>
      </c>
      <c r="B58" s="65"/>
      <c r="C58" s="65"/>
      <c r="D58" s="65"/>
      <c r="E58" s="65"/>
      <c r="F58" s="65"/>
      <c r="G58" s="124" t="s">
        <v>237</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6"/>
      <c r="AF58" s="65" t="s">
        <v>100</v>
      </c>
      <c r="AG58" s="65"/>
      <c r="AH58" s="65"/>
      <c r="AI58" s="65"/>
      <c r="AJ58" s="65"/>
      <c r="AK58" s="121" t="s">
        <v>101</v>
      </c>
      <c r="AL58" s="121"/>
      <c r="AM58" s="121"/>
      <c r="AN58" s="121"/>
      <c r="AO58" s="121"/>
      <c r="AP58" s="121"/>
      <c r="AQ58" s="121"/>
      <c r="AR58" s="121"/>
      <c r="AS58" s="121"/>
      <c r="AT58" s="121"/>
      <c r="AU58" s="113">
        <v>0</v>
      </c>
      <c r="AV58" s="113"/>
      <c r="AW58" s="113"/>
      <c r="AX58" s="113"/>
      <c r="AY58" s="113"/>
      <c r="AZ58" s="113"/>
      <c r="BA58" s="145">
        <f>(AA48+AA47)/BA56</f>
        <v>43250</v>
      </c>
      <c r="BB58" s="145"/>
      <c r="BC58" s="145"/>
      <c r="BD58" s="145"/>
      <c r="BE58" s="145"/>
      <c r="BF58" s="145"/>
      <c r="BG58" s="145">
        <v>0</v>
      </c>
      <c r="BH58" s="145"/>
      <c r="BI58" s="145"/>
      <c r="BJ58" s="145"/>
      <c r="BK58" s="145"/>
      <c r="BL58" s="145"/>
      <c r="BM58" s="145">
        <v>0</v>
      </c>
      <c r="BN58" s="145"/>
      <c r="BO58" s="145"/>
      <c r="BP58" s="145"/>
      <c r="BQ58" s="145"/>
      <c r="BR58" s="145"/>
      <c r="CA58" s="18" t="s">
        <v>17</v>
      </c>
    </row>
    <row r="59" spans="1:79" s="15" customFormat="1" x14ac:dyDescent="0.25"/>
    <row r="60" spans="1:79" s="15" customFormat="1" ht="28.5" customHeight="1" x14ac:dyDescent="0.25">
      <c r="A60" s="90" t="s">
        <v>84</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row>
    <row r="61" spans="1:79" s="15" customFormat="1" ht="33" customHeight="1" x14ac:dyDescent="0.25">
      <c r="A61" s="91" t="str">
        <f>A36</f>
        <v>Для створення оптимальних умов для задоволення інформаційних потреб управління охорони здоров'я Міської ради міста Кропивницького на основі формування й використання інформаційних ресурсів і сучасних інформаційних з технологій</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row>
    <row r="62" spans="1:79" s="27" customFormat="1" ht="1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38"/>
      <c r="AF62" s="38"/>
      <c r="AG62" s="38"/>
      <c r="AH62" s="38"/>
      <c r="AI62" s="38"/>
      <c r="AJ62" s="38"/>
      <c r="AK62" s="38"/>
      <c r="AL62" s="38"/>
      <c r="AM62" s="38"/>
      <c r="AN62" s="38"/>
      <c r="AO62" s="38"/>
      <c r="AP62" s="38"/>
      <c r="AQ62" s="38"/>
      <c r="AR62" s="38"/>
      <c r="AS62" s="38"/>
      <c r="AT62" s="38"/>
      <c r="AU62" s="38"/>
      <c r="AV62" s="39"/>
      <c r="AW62" s="39"/>
      <c r="AX62" s="39"/>
      <c r="AY62" s="39"/>
      <c r="AZ62" s="39"/>
      <c r="BA62" s="39"/>
      <c r="BB62" s="39"/>
      <c r="BC62" s="39"/>
      <c r="BD62" s="39"/>
      <c r="BE62" s="39"/>
      <c r="BF62" s="39"/>
      <c r="BG62" s="39"/>
      <c r="BH62" s="39"/>
      <c r="BI62" s="39"/>
      <c r="BJ62" s="39"/>
      <c r="BK62" s="39"/>
      <c r="BL62" s="39"/>
    </row>
    <row r="63" spans="1:79" s="12" customFormat="1" ht="15.75" hidden="1" customHeight="1" x14ac:dyDescent="0.25">
      <c r="A63" s="139"/>
      <c r="B63" s="139"/>
      <c r="C63" s="139"/>
      <c r="D63" s="139"/>
      <c r="E63" s="139"/>
      <c r="F63" s="139"/>
      <c r="G63" s="146" t="s">
        <v>0</v>
      </c>
      <c r="H63" s="147"/>
      <c r="I63" s="147"/>
      <c r="J63" s="147"/>
      <c r="K63" s="147"/>
      <c r="L63" s="147"/>
      <c r="M63" s="147"/>
      <c r="N63" s="147"/>
      <c r="O63" s="147"/>
      <c r="P63" s="147"/>
      <c r="Q63" s="147"/>
      <c r="R63" s="147"/>
      <c r="S63" s="147"/>
      <c r="T63" s="147" t="s">
        <v>21</v>
      </c>
      <c r="U63" s="147"/>
      <c r="V63" s="147"/>
      <c r="W63" s="147"/>
      <c r="X63" s="147"/>
      <c r="Y63" s="147"/>
      <c r="Z63" s="147"/>
      <c r="AA63" s="147" t="s">
        <v>22</v>
      </c>
      <c r="AB63" s="147"/>
      <c r="AC63" s="147"/>
      <c r="AD63" s="147"/>
      <c r="AE63" s="147"/>
      <c r="AF63" s="147"/>
      <c r="AG63" s="147"/>
      <c r="AH63" s="147" t="s">
        <v>23</v>
      </c>
      <c r="AI63" s="147"/>
      <c r="AJ63" s="147"/>
      <c r="AK63" s="147"/>
      <c r="AL63" s="147"/>
      <c r="AM63" s="147"/>
      <c r="AN63" s="147"/>
      <c r="AO63" s="148" t="s">
        <v>24</v>
      </c>
      <c r="AP63" s="148"/>
      <c r="AQ63" s="148"/>
      <c r="AR63" s="148"/>
      <c r="AS63" s="148"/>
      <c r="AT63" s="148"/>
      <c r="AU63" s="149"/>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4"/>
      <c r="CA63" s="12" t="s">
        <v>30</v>
      </c>
    </row>
    <row r="64" spans="1:79" s="19" customFormat="1" ht="15" customHeight="1" x14ac:dyDescent="0.25">
      <c r="A64" s="73" t="s">
        <v>37</v>
      </c>
      <c r="B64" s="73"/>
      <c r="C64" s="73"/>
      <c r="D64" s="73"/>
      <c r="E64" s="73"/>
      <c r="F64" s="73"/>
      <c r="G64" s="87"/>
      <c r="H64" s="87"/>
      <c r="I64" s="87"/>
      <c r="J64" s="87"/>
      <c r="K64" s="87"/>
      <c r="L64" s="87"/>
      <c r="M64" s="87"/>
      <c r="N64" s="87"/>
      <c r="O64" s="87"/>
      <c r="P64" s="87"/>
      <c r="Q64" s="87"/>
      <c r="R64" s="87"/>
      <c r="S64" s="87"/>
      <c r="T64" s="142">
        <f>T48</f>
        <v>0</v>
      </c>
      <c r="U64" s="142"/>
      <c r="V64" s="142"/>
      <c r="W64" s="142"/>
      <c r="X64" s="142"/>
      <c r="Y64" s="142"/>
      <c r="Z64" s="142"/>
      <c r="AA64" s="142">
        <f t="shared" ref="AA64" si="0">AA48</f>
        <v>73000</v>
      </c>
      <c r="AB64" s="142"/>
      <c r="AC64" s="142"/>
      <c r="AD64" s="142"/>
      <c r="AE64" s="142"/>
      <c r="AF64" s="142"/>
      <c r="AG64" s="142"/>
      <c r="AH64" s="142">
        <f t="shared" ref="AH64" si="1">AH48</f>
        <v>0</v>
      </c>
      <c r="AI64" s="142"/>
      <c r="AJ64" s="142"/>
      <c r="AK64" s="142"/>
      <c r="AL64" s="142"/>
      <c r="AM64" s="142"/>
      <c r="AN64" s="142"/>
      <c r="AO64" s="142">
        <f t="shared" ref="AO64" si="2">AO48</f>
        <v>0</v>
      </c>
      <c r="AP64" s="142"/>
      <c r="AQ64" s="142"/>
      <c r="AR64" s="142"/>
      <c r="AS64" s="142"/>
      <c r="AT64" s="142"/>
      <c r="AU64" s="142"/>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1"/>
      <c r="CA64" s="19" t="s">
        <v>31</v>
      </c>
    </row>
    <row r="65" spans="1:64" s="11" customFormat="1"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s="11" customFormat="1"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8" spans="1:64" s="15" customFormat="1" ht="18.899999999999999" customHeight="1" x14ac:dyDescent="0.25">
      <c r="A68" s="100" t="s">
        <v>185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101" t="s">
        <v>1</v>
      </c>
      <c r="AC68" s="101"/>
      <c r="AD68" s="101"/>
      <c r="AE68" s="101"/>
      <c r="AF68" s="101"/>
      <c r="AG68" s="101"/>
      <c r="AH68" s="101"/>
      <c r="AI68" s="101"/>
      <c r="AJ68" s="101"/>
      <c r="AK68" s="101"/>
      <c r="AL68" s="101"/>
      <c r="AM68" s="101"/>
      <c r="AN68" s="101"/>
      <c r="AO68" s="101"/>
      <c r="AP68" s="101"/>
      <c r="AQ68" s="101"/>
      <c r="AR68" s="101"/>
      <c r="AS68" s="101"/>
      <c r="AT68" s="101"/>
      <c r="AU68" s="143" t="s">
        <v>186</v>
      </c>
      <c r="AV68" s="144"/>
      <c r="AW68" s="144"/>
      <c r="AX68" s="144"/>
      <c r="AY68" s="144"/>
      <c r="AZ68" s="144"/>
      <c r="BA68" s="144"/>
      <c r="BB68" s="144"/>
      <c r="BC68" s="144"/>
      <c r="BD68" s="144"/>
      <c r="BE68" s="144"/>
      <c r="BF68" s="144"/>
    </row>
    <row r="69" spans="1:64" s="15" customFormat="1" ht="20.100000000000001" customHeight="1" x14ac:dyDescent="0.25">
      <c r="AB69" s="99" t="s">
        <v>2</v>
      </c>
      <c r="AC69" s="99"/>
      <c r="AD69" s="99"/>
      <c r="AE69" s="99"/>
      <c r="AF69" s="99"/>
      <c r="AG69" s="99"/>
      <c r="AH69" s="99"/>
      <c r="AI69" s="99"/>
      <c r="AJ69" s="99"/>
      <c r="AK69" s="99"/>
      <c r="AL69" s="99"/>
      <c r="AM69" s="99"/>
      <c r="AN69" s="99"/>
      <c r="AO69" s="99"/>
      <c r="AP69" s="99"/>
      <c r="AQ69" s="99"/>
      <c r="AR69" s="99"/>
      <c r="AS69" s="99"/>
      <c r="AT69" s="99"/>
      <c r="AU69" s="99" t="s">
        <v>36</v>
      </c>
      <c r="AV69" s="99"/>
      <c r="AW69" s="99"/>
      <c r="AX69" s="99"/>
      <c r="AY69" s="99"/>
      <c r="AZ69" s="99"/>
      <c r="BA69" s="99"/>
      <c r="BB69" s="99"/>
      <c r="BC69" s="99"/>
      <c r="BD69" s="99"/>
      <c r="BE69" s="99"/>
      <c r="BF69" s="99"/>
    </row>
    <row r="70" spans="1:64" s="15" customFormat="1" ht="18" customHeight="1" x14ac:dyDescent="0.25">
      <c r="A70" s="100" t="s">
        <v>187</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99" t="s">
        <v>1</v>
      </c>
      <c r="AC70" s="99"/>
      <c r="AD70" s="99"/>
      <c r="AE70" s="99"/>
      <c r="AF70" s="99"/>
      <c r="AG70" s="99"/>
      <c r="AH70" s="99"/>
      <c r="AI70" s="99"/>
      <c r="AJ70" s="99"/>
      <c r="AK70" s="99"/>
      <c r="AL70" s="99"/>
      <c r="AM70" s="99"/>
      <c r="AN70" s="99"/>
      <c r="AO70" s="99"/>
      <c r="AP70" s="99"/>
      <c r="AQ70" s="99"/>
      <c r="AR70" s="99"/>
      <c r="AS70" s="99"/>
      <c r="AT70" s="99"/>
      <c r="AU70" s="143" t="s">
        <v>188</v>
      </c>
      <c r="AV70" s="144"/>
      <c r="AW70" s="144"/>
      <c r="AX70" s="144"/>
      <c r="AY70" s="144"/>
      <c r="AZ70" s="144"/>
      <c r="BA70" s="144"/>
      <c r="BB70" s="144"/>
      <c r="BC70" s="144"/>
      <c r="BD70" s="144"/>
      <c r="BE70" s="144"/>
      <c r="BF70" s="144"/>
    </row>
    <row r="71" spans="1:64" s="15" customFormat="1" ht="20.100000000000001" customHeight="1" x14ac:dyDescent="0.25">
      <c r="AB71" s="99" t="s">
        <v>2</v>
      </c>
      <c r="AC71" s="99"/>
      <c r="AD71" s="99"/>
      <c r="AE71" s="99"/>
      <c r="AF71" s="99"/>
      <c r="AG71" s="99"/>
      <c r="AH71" s="99"/>
      <c r="AI71" s="99"/>
      <c r="AJ71" s="99"/>
      <c r="AK71" s="99"/>
      <c r="AL71" s="99"/>
      <c r="AM71" s="99"/>
      <c r="AN71" s="99"/>
      <c r="AO71" s="99"/>
      <c r="AP71" s="99"/>
      <c r="AQ71" s="99"/>
      <c r="AR71" s="99"/>
      <c r="AS71" s="99"/>
      <c r="AT71" s="99"/>
      <c r="AU71" s="99" t="s">
        <v>36</v>
      </c>
      <c r="AV71" s="99"/>
      <c r="AW71" s="99"/>
      <c r="AX71" s="99"/>
      <c r="AY71" s="99"/>
      <c r="AZ71" s="99"/>
      <c r="BA71" s="99"/>
      <c r="BB71" s="99"/>
      <c r="BC71" s="99"/>
      <c r="BD71" s="99"/>
      <c r="BE71" s="99"/>
      <c r="BF71" s="99"/>
    </row>
    <row r="72" spans="1:64" ht="20.100000000000001" customHeight="1" x14ac:dyDescent="0.25"/>
  </sheetData>
  <mergeCells count="237">
    <mergeCell ref="A8:AD8"/>
    <mergeCell ref="AE8:AL8"/>
    <mergeCell ref="AO8:AU8"/>
    <mergeCell ref="A9:AD9"/>
    <mergeCell ref="AE9:AK9"/>
    <mergeCell ref="AO9:AU9"/>
    <mergeCell ref="AX1:BL1"/>
    <mergeCell ref="A3:BL3"/>
    <mergeCell ref="A6:AD6"/>
    <mergeCell ref="AE6:AK6"/>
    <mergeCell ref="AO6:AU6"/>
    <mergeCell ref="A7:AD7"/>
    <mergeCell ref="AE7:AK7"/>
    <mergeCell ref="AO7:AU7"/>
    <mergeCell ref="A11:G11"/>
    <mergeCell ref="I11:O11"/>
    <mergeCell ref="Q11:W11"/>
    <mergeCell ref="Y11:AO11"/>
    <mergeCell ref="AQ11:AV11"/>
    <mergeCell ref="A12:G12"/>
    <mergeCell ref="I12:O12"/>
    <mergeCell ref="Q12:W12"/>
    <mergeCell ref="Y12:AO12"/>
    <mergeCell ref="AQ12:AV12"/>
    <mergeCell ref="A14:BL14"/>
    <mergeCell ref="A15:BL15"/>
    <mergeCell ref="A16:BL16"/>
    <mergeCell ref="A18:F19"/>
    <mergeCell ref="G18:S19"/>
    <mergeCell ref="T18:Z19"/>
    <mergeCell ref="AA18:AG19"/>
    <mergeCell ref="AH18:AU18"/>
    <mergeCell ref="AV18:BL19"/>
    <mergeCell ref="AH19:AN19"/>
    <mergeCell ref="AV20:BL20"/>
    <mergeCell ref="A21:F21"/>
    <mergeCell ref="G21:S21"/>
    <mergeCell ref="T21:Z21"/>
    <mergeCell ref="AA21:AG21"/>
    <mergeCell ref="AH21:AN21"/>
    <mergeCell ref="AO21:AU21"/>
    <mergeCell ref="AV21:BL21"/>
    <mergeCell ref="AO19:AU19"/>
    <mergeCell ref="A20:F20"/>
    <mergeCell ref="G20:S20"/>
    <mergeCell ref="T20:Z20"/>
    <mergeCell ref="AA20:AG20"/>
    <mergeCell ref="AH20:AN20"/>
    <mergeCell ref="AO20:AU20"/>
    <mergeCell ref="A25:BL25"/>
    <mergeCell ref="A27:F27"/>
    <mergeCell ref="G27:AE27"/>
    <mergeCell ref="AF27:AJ27"/>
    <mergeCell ref="AK27:AT27"/>
    <mergeCell ref="AU27:BD27"/>
    <mergeCell ref="BE27:BN27"/>
    <mergeCell ref="AV22:BL23"/>
    <mergeCell ref="A23:F23"/>
    <mergeCell ref="G23:S23"/>
    <mergeCell ref="T23:Z23"/>
    <mergeCell ref="AA23:AG23"/>
    <mergeCell ref="AH23:AN23"/>
    <mergeCell ref="AO23:AU23"/>
    <mergeCell ref="A29:F29"/>
    <mergeCell ref="G29:AE29"/>
    <mergeCell ref="AF29:AJ29"/>
    <mergeCell ref="AK29:AT29"/>
    <mergeCell ref="AU29:BD29"/>
    <mergeCell ref="BE29:BN29"/>
    <mergeCell ref="A28:F28"/>
    <mergeCell ref="G28:AE28"/>
    <mergeCell ref="AF28:AJ28"/>
    <mergeCell ref="AK28:AT28"/>
    <mergeCell ref="AU28:BD28"/>
    <mergeCell ref="BE28:BN28"/>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 ref="A39:F39"/>
    <mergeCell ref="G39:S39"/>
    <mergeCell ref="T39:Z39"/>
    <mergeCell ref="AA39:AG39"/>
    <mergeCell ref="AH39:AN39"/>
    <mergeCell ref="AO39:AU39"/>
    <mergeCell ref="A35:BQ35"/>
    <mergeCell ref="A36:BL36"/>
    <mergeCell ref="A38:F38"/>
    <mergeCell ref="G38:S38"/>
    <mergeCell ref="T38:Z38"/>
    <mergeCell ref="AA38:AG38"/>
    <mergeCell ref="AH38:AN38"/>
    <mergeCell ref="AO38:AU38"/>
    <mergeCell ref="A41:BL41"/>
    <mergeCell ref="A43:F44"/>
    <mergeCell ref="G43:S44"/>
    <mergeCell ref="T43:AG43"/>
    <mergeCell ref="AH43:AU43"/>
    <mergeCell ref="AV43:BQ44"/>
    <mergeCell ref="T44:Z44"/>
    <mergeCell ref="AA44:AG44"/>
    <mergeCell ref="AH44:AN44"/>
    <mergeCell ref="AO44:AU44"/>
    <mergeCell ref="A48:F48"/>
    <mergeCell ref="G48:S48"/>
    <mergeCell ref="T48:Z48"/>
    <mergeCell ref="AA48:AG48"/>
    <mergeCell ref="AH48:AN48"/>
    <mergeCell ref="AO48:AU48"/>
    <mergeCell ref="AV45:BQ45"/>
    <mergeCell ref="A46:F46"/>
    <mergeCell ref="G46:S46"/>
    <mergeCell ref="T46:Z46"/>
    <mergeCell ref="AA46:AG46"/>
    <mergeCell ref="AH46:AN46"/>
    <mergeCell ref="AO46:AU46"/>
    <mergeCell ref="AV46:BQ46"/>
    <mergeCell ref="A45:F45"/>
    <mergeCell ref="G45:S45"/>
    <mergeCell ref="T45:Z45"/>
    <mergeCell ref="AA45:AG45"/>
    <mergeCell ref="AH45:AN45"/>
    <mergeCell ref="AO45:AU45"/>
    <mergeCell ref="G47:S47"/>
    <mergeCell ref="T47:Z47"/>
    <mergeCell ref="AA47:AG47"/>
    <mergeCell ref="AH47:AN47"/>
    <mergeCell ref="A50:BL50"/>
    <mergeCell ref="A52:F52"/>
    <mergeCell ref="G52:AE52"/>
    <mergeCell ref="AF52:AJ52"/>
    <mergeCell ref="AK52:AT52"/>
    <mergeCell ref="AU52:AZ52"/>
    <mergeCell ref="BA52:BF52"/>
    <mergeCell ref="BG52:BL52"/>
    <mergeCell ref="BM52:BR52"/>
    <mergeCell ref="BG53:BL53"/>
    <mergeCell ref="BM53:BR53"/>
    <mergeCell ref="A54:F54"/>
    <mergeCell ref="G54:AE54"/>
    <mergeCell ref="AF54:AJ54"/>
    <mergeCell ref="AK54:AT54"/>
    <mergeCell ref="AU54:AZ54"/>
    <mergeCell ref="BA54:BF54"/>
    <mergeCell ref="BG54:BL54"/>
    <mergeCell ref="BM54:BR54"/>
    <mergeCell ref="A53:F53"/>
    <mergeCell ref="G53:AE53"/>
    <mergeCell ref="AF53:AJ53"/>
    <mergeCell ref="AK53:AT53"/>
    <mergeCell ref="AU53:AZ53"/>
    <mergeCell ref="BA53:BF53"/>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BG57:BL57"/>
    <mergeCell ref="BM57:BR57"/>
    <mergeCell ref="A58:F58"/>
    <mergeCell ref="G58:AE58"/>
    <mergeCell ref="AF58:AJ58"/>
    <mergeCell ref="AK58:AT58"/>
    <mergeCell ref="AU58:AZ58"/>
    <mergeCell ref="BA58:BF58"/>
    <mergeCell ref="BG58:BL58"/>
    <mergeCell ref="BM58:BR58"/>
    <mergeCell ref="A57:F57"/>
    <mergeCell ref="G57:AE57"/>
    <mergeCell ref="AF57:AJ57"/>
    <mergeCell ref="AK57:AT57"/>
    <mergeCell ref="AU57:AZ57"/>
    <mergeCell ref="BA57:BF57"/>
    <mergeCell ref="AO64:AU64"/>
    <mergeCell ref="A60:BL60"/>
    <mergeCell ref="A61:BL61"/>
    <mergeCell ref="A63:F63"/>
    <mergeCell ref="G63:S63"/>
    <mergeCell ref="T63:Z63"/>
    <mergeCell ref="AA63:AG63"/>
    <mergeCell ref="AH63:AN63"/>
    <mergeCell ref="AO63:AU63"/>
    <mergeCell ref="AO47:AU47"/>
    <mergeCell ref="AV47:BQ48"/>
    <mergeCell ref="AB71:AT71"/>
    <mergeCell ref="AU71:BF71"/>
    <mergeCell ref="A22:F22"/>
    <mergeCell ref="G22:S22"/>
    <mergeCell ref="T22:Z22"/>
    <mergeCell ref="AA22:AG22"/>
    <mergeCell ref="AH22:AN22"/>
    <mergeCell ref="AO22:AU22"/>
    <mergeCell ref="A47:F47"/>
    <mergeCell ref="A68:AA68"/>
    <mergeCell ref="AB68:AT68"/>
    <mergeCell ref="AU68:BF68"/>
    <mergeCell ref="AB69:AT69"/>
    <mergeCell ref="AU69:BF69"/>
    <mergeCell ref="A70:AA70"/>
    <mergeCell ref="AB70:AT70"/>
    <mergeCell ref="AU70:BF70"/>
    <mergeCell ref="A64:F64"/>
    <mergeCell ref="G64:S64"/>
    <mergeCell ref="T64:Z64"/>
    <mergeCell ref="AA64:AG64"/>
    <mergeCell ref="AH64:AN64"/>
  </mergeCells>
  <conditionalFormatting sqref="A33:F33">
    <cfRule type="cellIs" dxfId="9" priority="10" stopIfTrue="1" operator="equal">
      <formula>0</formula>
    </cfRule>
  </conditionalFormatting>
  <conditionalFormatting sqref="A32:F32">
    <cfRule type="cellIs" dxfId="8" priority="9" stopIfTrue="1" operator="equal">
      <formula>0</formula>
    </cfRule>
  </conditionalFormatting>
  <conditionalFormatting sqref="A31:F31">
    <cfRule type="cellIs" dxfId="7" priority="8" stopIfTrue="1" operator="equal">
      <formula>0</formula>
    </cfRule>
  </conditionalFormatting>
  <conditionalFormatting sqref="A30:F30">
    <cfRule type="cellIs" dxfId="6" priority="7" stopIfTrue="1" operator="equal">
      <formula>0</formula>
    </cfRule>
  </conditionalFormatting>
  <conditionalFormatting sqref="A57:F57">
    <cfRule type="cellIs" dxfId="5" priority="6" stopIfTrue="1" operator="equal">
      <formula>0</formula>
    </cfRule>
  </conditionalFormatting>
  <conditionalFormatting sqref="A55:F55">
    <cfRule type="cellIs" dxfId="4" priority="5" stopIfTrue="1" operator="equal">
      <formula>0</formula>
    </cfRule>
  </conditionalFormatting>
  <conditionalFormatting sqref="A56:F56">
    <cfRule type="cellIs" dxfId="3" priority="2" stopIfTrue="1" operator="equal">
      <formula>0</formula>
    </cfRule>
  </conditionalFormatting>
  <conditionalFormatting sqref="A58:F58">
    <cfRule type="cellIs" dxfId="2"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1" manualBreakCount="1">
    <brk id="39"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CA123"/>
  <sheetViews>
    <sheetView view="pageBreakPreview" topLeftCell="A91" zoomScale="60" zoomScaleNormal="78" workbookViewId="0">
      <selection activeCell="BB123" sqref="BB123"/>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31.2" customHeight="1" thickBot="1" x14ac:dyDescent="0.3">
      <c r="A11" s="107" t="s">
        <v>122</v>
      </c>
      <c r="B11" s="107"/>
      <c r="C11" s="107"/>
      <c r="D11" s="107"/>
      <c r="E11" s="107"/>
      <c r="F11" s="107"/>
      <c r="G11" s="107"/>
      <c r="H11" s="8"/>
      <c r="I11" s="132">
        <v>2010</v>
      </c>
      <c r="J11" s="132"/>
      <c r="K11" s="132"/>
      <c r="L11" s="132"/>
      <c r="M11" s="132"/>
      <c r="N11" s="132"/>
      <c r="O11" s="132"/>
      <c r="P11" s="9"/>
      <c r="Q11" s="107" t="s">
        <v>123</v>
      </c>
      <c r="R11" s="107"/>
      <c r="S11" s="107"/>
      <c r="T11" s="107"/>
      <c r="U11" s="107"/>
      <c r="V11" s="107"/>
      <c r="W11" s="107"/>
      <c r="X11" s="9"/>
      <c r="Y11" s="108" t="s">
        <v>124</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c r="BB11" s="9"/>
      <c r="BC11" s="9"/>
      <c r="BD11" s="9"/>
      <c r="BE11" s="9"/>
      <c r="BF11" s="9"/>
      <c r="BG11" s="9"/>
      <c r="BH11" s="9"/>
    </row>
    <row r="12" spans="1:64" ht="36.6"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c r="BB12" s="9"/>
      <c r="BC12" s="9"/>
      <c r="BD12" s="9"/>
      <c r="BE12" s="9"/>
      <c r="BF12" s="9"/>
      <c r="BG12" s="9"/>
      <c r="BH12" s="9"/>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67.95"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90180106</v>
      </c>
      <c r="U22" s="134"/>
      <c r="V22" s="134"/>
      <c r="W22" s="134"/>
      <c r="X22" s="134"/>
      <c r="Y22" s="134"/>
      <c r="Z22" s="134"/>
      <c r="AA22" s="134">
        <v>91875023</v>
      </c>
      <c r="AB22" s="134"/>
      <c r="AC22" s="134"/>
      <c r="AD22" s="134"/>
      <c r="AE22" s="134"/>
      <c r="AF22" s="134"/>
      <c r="AG22" s="134"/>
      <c r="AH22" s="134">
        <v>20328700</v>
      </c>
      <c r="AI22" s="134"/>
      <c r="AJ22" s="134"/>
      <c r="AK22" s="134"/>
      <c r="AL22" s="134"/>
      <c r="AM22" s="134"/>
      <c r="AN22" s="134"/>
      <c r="AO22" s="134">
        <v>17094100</v>
      </c>
      <c r="AP22" s="134"/>
      <c r="AQ22" s="134"/>
      <c r="AR22" s="134"/>
      <c r="AS22" s="134"/>
      <c r="AT22" s="134"/>
      <c r="AU22" s="134"/>
      <c r="AV22" s="110" t="s">
        <v>153</v>
      </c>
      <c r="AW22" s="111"/>
      <c r="AX22" s="111"/>
      <c r="AY22" s="111"/>
      <c r="AZ22" s="111"/>
      <c r="BA22" s="111"/>
      <c r="BB22" s="111"/>
      <c r="BC22" s="111"/>
      <c r="BD22" s="111"/>
      <c r="BE22" s="111"/>
      <c r="BF22" s="111"/>
      <c r="BG22" s="111"/>
      <c r="BH22" s="111"/>
      <c r="BI22" s="111"/>
      <c r="BJ22" s="111"/>
      <c r="BK22" s="111"/>
      <c r="BL22" s="112"/>
      <c r="CA22" s="18" t="s">
        <v>11</v>
      </c>
    </row>
    <row r="23" spans="1:79" s="18" customFormat="1" ht="44.4"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19882203</v>
      </c>
      <c r="U23" s="134"/>
      <c r="V23" s="134"/>
      <c r="W23" s="134"/>
      <c r="X23" s="134"/>
      <c r="Y23" s="134"/>
      <c r="Z23" s="134"/>
      <c r="AA23" s="134">
        <v>20245200</v>
      </c>
      <c r="AB23" s="134"/>
      <c r="AC23" s="134"/>
      <c r="AD23" s="134"/>
      <c r="AE23" s="134"/>
      <c r="AF23" s="134"/>
      <c r="AG23" s="134"/>
      <c r="AH23" s="134">
        <v>4472300</v>
      </c>
      <c r="AI23" s="134"/>
      <c r="AJ23" s="134"/>
      <c r="AK23" s="134"/>
      <c r="AL23" s="134"/>
      <c r="AM23" s="134"/>
      <c r="AN23" s="134"/>
      <c r="AO23" s="134">
        <v>3760600</v>
      </c>
      <c r="AP23" s="134"/>
      <c r="AQ23" s="134"/>
      <c r="AR23" s="134"/>
      <c r="AS23" s="134"/>
      <c r="AT23" s="134"/>
      <c r="AU23" s="134"/>
      <c r="AV23" s="110" t="s">
        <v>154</v>
      </c>
      <c r="AW23" s="111"/>
      <c r="AX23" s="111"/>
      <c r="AY23" s="111"/>
      <c r="AZ23" s="111"/>
      <c r="BA23" s="111"/>
      <c r="BB23" s="111"/>
      <c r="BC23" s="111"/>
      <c r="BD23" s="111"/>
      <c r="BE23" s="111"/>
      <c r="BF23" s="111"/>
      <c r="BG23" s="111"/>
      <c r="BH23" s="111"/>
      <c r="BI23" s="111"/>
      <c r="BJ23" s="111"/>
      <c r="BK23" s="111"/>
      <c r="BL23" s="112"/>
    </row>
    <row r="24" spans="1:79" s="18" customFormat="1" ht="43.95"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849909</v>
      </c>
      <c r="U24" s="134"/>
      <c r="V24" s="134"/>
      <c r="W24" s="134"/>
      <c r="X24" s="134"/>
      <c r="Y24" s="134"/>
      <c r="Z24" s="134"/>
      <c r="AA24" s="134">
        <v>100000</v>
      </c>
      <c r="AB24" s="134"/>
      <c r="AC24" s="134"/>
      <c r="AD24" s="134"/>
      <c r="AE24" s="134"/>
      <c r="AF24" s="134"/>
      <c r="AG24" s="134"/>
      <c r="AH24" s="134">
        <v>0</v>
      </c>
      <c r="AI24" s="134"/>
      <c r="AJ24" s="134"/>
      <c r="AK24" s="134"/>
      <c r="AL24" s="134"/>
      <c r="AM24" s="134"/>
      <c r="AN24" s="134"/>
      <c r="AO24" s="134">
        <v>3044842</v>
      </c>
      <c r="AP24" s="134"/>
      <c r="AQ24" s="134"/>
      <c r="AR24" s="134"/>
      <c r="AS24" s="134"/>
      <c r="AT24" s="134"/>
      <c r="AU24" s="134"/>
      <c r="AV24" s="110" t="s">
        <v>177</v>
      </c>
      <c r="AW24" s="111"/>
      <c r="AX24" s="111"/>
      <c r="AY24" s="111"/>
      <c r="AZ24" s="111"/>
      <c r="BA24" s="111"/>
      <c r="BB24" s="111"/>
      <c r="BC24" s="111"/>
      <c r="BD24" s="111"/>
      <c r="BE24" s="111"/>
      <c r="BF24" s="111"/>
      <c r="BG24" s="111"/>
      <c r="BH24" s="111"/>
      <c r="BI24" s="111"/>
      <c r="BJ24" s="111"/>
      <c r="BK24" s="111"/>
      <c r="BL24" s="112"/>
    </row>
    <row r="25" spans="1:79" s="18" customFormat="1" ht="188.4"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11732539</v>
      </c>
      <c r="U25" s="134"/>
      <c r="V25" s="134"/>
      <c r="W25" s="134"/>
      <c r="X25" s="134"/>
      <c r="Y25" s="134"/>
      <c r="Z25" s="134"/>
      <c r="AA25" s="134">
        <v>8717897</v>
      </c>
      <c r="AB25" s="134"/>
      <c r="AC25" s="134"/>
      <c r="AD25" s="134"/>
      <c r="AE25" s="134"/>
      <c r="AF25" s="134"/>
      <c r="AG25" s="134"/>
      <c r="AH25" s="134">
        <v>0</v>
      </c>
      <c r="AI25" s="134"/>
      <c r="AJ25" s="134"/>
      <c r="AK25" s="134"/>
      <c r="AL25" s="134"/>
      <c r="AM25" s="134"/>
      <c r="AN25" s="134"/>
      <c r="AO25" s="134">
        <v>33608011</v>
      </c>
      <c r="AP25" s="134"/>
      <c r="AQ25" s="134"/>
      <c r="AR25" s="134"/>
      <c r="AS25" s="134"/>
      <c r="AT25" s="134"/>
      <c r="AU25" s="134"/>
      <c r="AV25" s="110" t="s">
        <v>163</v>
      </c>
      <c r="AW25" s="111"/>
      <c r="AX25" s="111"/>
      <c r="AY25" s="111"/>
      <c r="AZ25" s="111"/>
      <c r="BA25" s="111"/>
      <c r="BB25" s="111"/>
      <c r="BC25" s="111"/>
      <c r="BD25" s="111"/>
      <c r="BE25" s="111"/>
      <c r="BF25" s="111"/>
      <c r="BG25" s="111"/>
      <c r="BH25" s="111"/>
      <c r="BI25" s="111"/>
      <c r="BJ25" s="111"/>
      <c r="BK25" s="111"/>
      <c r="BL25" s="112"/>
    </row>
    <row r="26" spans="1:79" s="15" customFormat="1" ht="15" customHeight="1" x14ac:dyDescent="0.25">
      <c r="A26" s="52">
        <v>1</v>
      </c>
      <c r="B26" s="52"/>
      <c r="C26" s="52"/>
      <c r="D26" s="52"/>
      <c r="E26" s="52"/>
      <c r="F26" s="52"/>
      <c r="G26" s="52">
        <v>2</v>
      </c>
      <c r="H26" s="52"/>
      <c r="I26" s="52"/>
      <c r="J26" s="52"/>
      <c r="K26" s="52"/>
      <c r="L26" s="52"/>
      <c r="M26" s="52"/>
      <c r="N26" s="52"/>
      <c r="O26" s="52"/>
      <c r="P26" s="52"/>
      <c r="Q26" s="52"/>
      <c r="R26" s="52"/>
      <c r="S26" s="52"/>
      <c r="T26" s="52">
        <v>3</v>
      </c>
      <c r="U26" s="52"/>
      <c r="V26" s="52"/>
      <c r="W26" s="52"/>
      <c r="X26" s="52"/>
      <c r="Y26" s="52"/>
      <c r="Z26" s="52"/>
      <c r="AA26" s="52">
        <v>4</v>
      </c>
      <c r="AB26" s="52"/>
      <c r="AC26" s="52"/>
      <c r="AD26" s="52"/>
      <c r="AE26" s="52"/>
      <c r="AF26" s="52"/>
      <c r="AG26" s="52"/>
      <c r="AH26" s="52">
        <v>5</v>
      </c>
      <c r="AI26" s="52"/>
      <c r="AJ26" s="52"/>
      <c r="AK26" s="52"/>
      <c r="AL26" s="52"/>
      <c r="AM26" s="52"/>
      <c r="AN26" s="52"/>
      <c r="AO26" s="52">
        <v>6</v>
      </c>
      <c r="AP26" s="52"/>
      <c r="AQ26" s="52"/>
      <c r="AR26" s="52"/>
      <c r="AS26" s="52"/>
      <c r="AT26" s="52"/>
      <c r="AU26" s="52"/>
      <c r="AV26" s="52">
        <v>7</v>
      </c>
      <c r="AW26" s="52"/>
      <c r="AX26" s="52"/>
      <c r="AY26" s="52"/>
      <c r="AZ26" s="52"/>
      <c r="BA26" s="52"/>
      <c r="BB26" s="52"/>
      <c r="BC26" s="52"/>
      <c r="BD26" s="52"/>
      <c r="BE26" s="52"/>
      <c r="BF26" s="52"/>
      <c r="BG26" s="52"/>
      <c r="BH26" s="52"/>
      <c r="BI26" s="52"/>
      <c r="BJ26" s="52"/>
      <c r="BK26" s="52"/>
      <c r="BL26" s="52"/>
    </row>
    <row r="27" spans="1:79" s="18" customFormat="1" ht="162.6" customHeight="1" x14ac:dyDescent="0.25">
      <c r="A27" s="65">
        <v>2230</v>
      </c>
      <c r="B27" s="65"/>
      <c r="C27" s="65"/>
      <c r="D27" s="65"/>
      <c r="E27" s="65"/>
      <c r="F27" s="65"/>
      <c r="G27" s="110" t="s">
        <v>89</v>
      </c>
      <c r="H27" s="111"/>
      <c r="I27" s="111"/>
      <c r="J27" s="111"/>
      <c r="K27" s="111"/>
      <c r="L27" s="111"/>
      <c r="M27" s="111"/>
      <c r="N27" s="111"/>
      <c r="O27" s="111"/>
      <c r="P27" s="111"/>
      <c r="Q27" s="111"/>
      <c r="R27" s="111"/>
      <c r="S27" s="112"/>
      <c r="T27" s="134">
        <v>2806635</v>
      </c>
      <c r="U27" s="134"/>
      <c r="V27" s="134"/>
      <c r="W27" s="134"/>
      <c r="X27" s="134"/>
      <c r="Y27" s="134"/>
      <c r="Z27" s="134"/>
      <c r="AA27" s="134">
        <v>1062303</v>
      </c>
      <c r="AB27" s="134"/>
      <c r="AC27" s="134"/>
      <c r="AD27" s="134"/>
      <c r="AE27" s="134"/>
      <c r="AF27" s="134"/>
      <c r="AG27" s="134"/>
      <c r="AH27" s="134">
        <v>0</v>
      </c>
      <c r="AI27" s="134"/>
      <c r="AJ27" s="134"/>
      <c r="AK27" s="134"/>
      <c r="AL27" s="134"/>
      <c r="AM27" s="134"/>
      <c r="AN27" s="134"/>
      <c r="AO27" s="134">
        <v>4122222</v>
      </c>
      <c r="AP27" s="134"/>
      <c r="AQ27" s="134"/>
      <c r="AR27" s="134"/>
      <c r="AS27" s="134"/>
      <c r="AT27" s="134"/>
      <c r="AU27" s="134"/>
      <c r="AV27" s="110" t="s">
        <v>160</v>
      </c>
      <c r="AW27" s="111"/>
      <c r="AX27" s="111"/>
      <c r="AY27" s="111"/>
      <c r="AZ27" s="111"/>
      <c r="BA27" s="111"/>
      <c r="BB27" s="111"/>
      <c r="BC27" s="111"/>
      <c r="BD27" s="111"/>
      <c r="BE27" s="111"/>
      <c r="BF27" s="111"/>
      <c r="BG27" s="111"/>
      <c r="BH27" s="111"/>
      <c r="BI27" s="111"/>
      <c r="BJ27" s="111"/>
      <c r="BK27" s="111"/>
      <c r="BL27" s="112"/>
    </row>
    <row r="28" spans="1:79" s="18" customFormat="1" ht="190.2" customHeight="1" x14ac:dyDescent="0.25">
      <c r="A28" s="65">
        <v>2240</v>
      </c>
      <c r="B28" s="65"/>
      <c r="C28" s="65"/>
      <c r="D28" s="65"/>
      <c r="E28" s="65"/>
      <c r="F28" s="65"/>
      <c r="G28" s="110" t="s">
        <v>47</v>
      </c>
      <c r="H28" s="111"/>
      <c r="I28" s="111"/>
      <c r="J28" s="111"/>
      <c r="K28" s="111"/>
      <c r="L28" s="111"/>
      <c r="M28" s="111"/>
      <c r="N28" s="111"/>
      <c r="O28" s="111"/>
      <c r="P28" s="111"/>
      <c r="Q28" s="111"/>
      <c r="R28" s="111"/>
      <c r="S28" s="112"/>
      <c r="T28" s="134">
        <v>538478</v>
      </c>
      <c r="U28" s="134"/>
      <c r="V28" s="134"/>
      <c r="W28" s="134"/>
      <c r="X28" s="134"/>
      <c r="Y28" s="134"/>
      <c r="Z28" s="134"/>
      <c r="AA28" s="134">
        <v>40628</v>
      </c>
      <c r="AB28" s="134"/>
      <c r="AC28" s="134"/>
      <c r="AD28" s="134"/>
      <c r="AE28" s="134"/>
      <c r="AF28" s="134"/>
      <c r="AG28" s="134"/>
      <c r="AH28" s="134">
        <v>0</v>
      </c>
      <c r="AI28" s="134"/>
      <c r="AJ28" s="134"/>
      <c r="AK28" s="134"/>
      <c r="AL28" s="134"/>
      <c r="AM28" s="134"/>
      <c r="AN28" s="134"/>
      <c r="AO28" s="134">
        <v>4338200</v>
      </c>
      <c r="AP28" s="134"/>
      <c r="AQ28" s="134"/>
      <c r="AR28" s="134"/>
      <c r="AS28" s="134"/>
      <c r="AT28" s="134"/>
      <c r="AU28" s="134"/>
      <c r="AV28" s="110" t="s">
        <v>213</v>
      </c>
      <c r="AW28" s="111"/>
      <c r="AX28" s="111"/>
      <c r="AY28" s="111"/>
      <c r="AZ28" s="111"/>
      <c r="BA28" s="111"/>
      <c r="BB28" s="111"/>
      <c r="BC28" s="111"/>
      <c r="BD28" s="111"/>
      <c r="BE28" s="111"/>
      <c r="BF28" s="111"/>
      <c r="BG28" s="111"/>
      <c r="BH28" s="111"/>
      <c r="BI28" s="111"/>
      <c r="BJ28" s="111"/>
      <c r="BK28" s="111"/>
      <c r="BL28" s="112"/>
    </row>
    <row r="29" spans="1:79" s="18" customFormat="1" ht="55.2" customHeight="1" x14ac:dyDescent="0.25">
      <c r="A29" s="65">
        <v>2250</v>
      </c>
      <c r="B29" s="65"/>
      <c r="C29" s="65"/>
      <c r="D29" s="65"/>
      <c r="E29" s="65"/>
      <c r="F29" s="65"/>
      <c r="G29" s="110" t="s">
        <v>49</v>
      </c>
      <c r="H29" s="111"/>
      <c r="I29" s="111"/>
      <c r="J29" s="111"/>
      <c r="K29" s="111"/>
      <c r="L29" s="111"/>
      <c r="M29" s="111"/>
      <c r="N29" s="111"/>
      <c r="O29" s="111"/>
      <c r="P29" s="111"/>
      <c r="Q29" s="111"/>
      <c r="R29" s="111"/>
      <c r="S29" s="112"/>
      <c r="T29" s="134">
        <v>0</v>
      </c>
      <c r="U29" s="134"/>
      <c r="V29" s="134"/>
      <c r="W29" s="134"/>
      <c r="X29" s="134"/>
      <c r="Y29" s="134"/>
      <c r="Z29" s="134"/>
      <c r="AA29" s="134">
        <v>0</v>
      </c>
      <c r="AB29" s="134"/>
      <c r="AC29" s="134"/>
      <c r="AD29" s="134"/>
      <c r="AE29" s="134"/>
      <c r="AF29" s="134"/>
      <c r="AG29" s="134"/>
      <c r="AH29" s="134">
        <v>0</v>
      </c>
      <c r="AI29" s="134"/>
      <c r="AJ29" s="134"/>
      <c r="AK29" s="134"/>
      <c r="AL29" s="134"/>
      <c r="AM29" s="134"/>
      <c r="AN29" s="134"/>
      <c r="AO29" s="134">
        <v>85050</v>
      </c>
      <c r="AP29" s="134"/>
      <c r="AQ29" s="134"/>
      <c r="AR29" s="134"/>
      <c r="AS29" s="134"/>
      <c r="AT29" s="134"/>
      <c r="AU29" s="134"/>
      <c r="AV29" s="110" t="s">
        <v>157</v>
      </c>
      <c r="AW29" s="111"/>
      <c r="AX29" s="111"/>
      <c r="AY29" s="111"/>
      <c r="AZ29" s="111"/>
      <c r="BA29" s="111"/>
      <c r="BB29" s="111"/>
      <c r="BC29" s="111"/>
      <c r="BD29" s="111"/>
      <c r="BE29" s="111"/>
      <c r="BF29" s="111"/>
      <c r="BG29" s="111"/>
      <c r="BH29" s="111"/>
      <c r="BI29" s="111"/>
      <c r="BJ29" s="111"/>
      <c r="BK29" s="111"/>
      <c r="BL29" s="112"/>
    </row>
    <row r="30" spans="1:79" s="18" customFormat="1" ht="13.2" customHeight="1" x14ac:dyDescent="0.25">
      <c r="A30" s="65">
        <v>2271</v>
      </c>
      <c r="B30" s="65"/>
      <c r="C30" s="65"/>
      <c r="D30" s="65"/>
      <c r="E30" s="65"/>
      <c r="F30" s="65"/>
      <c r="G30" s="110" t="s">
        <v>51</v>
      </c>
      <c r="H30" s="111"/>
      <c r="I30" s="111"/>
      <c r="J30" s="111"/>
      <c r="K30" s="111"/>
      <c r="L30" s="111"/>
      <c r="M30" s="111"/>
      <c r="N30" s="111"/>
      <c r="O30" s="111"/>
      <c r="P30" s="111"/>
      <c r="Q30" s="111"/>
      <c r="R30" s="111"/>
      <c r="S30" s="112"/>
      <c r="T30" s="134">
        <v>7342865</v>
      </c>
      <c r="U30" s="134"/>
      <c r="V30" s="134"/>
      <c r="W30" s="134"/>
      <c r="X30" s="134"/>
      <c r="Y30" s="134"/>
      <c r="Z30" s="134"/>
      <c r="AA30" s="134">
        <v>3871444</v>
      </c>
      <c r="AB30" s="134"/>
      <c r="AC30" s="134"/>
      <c r="AD30" s="134"/>
      <c r="AE30" s="134"/>
      <c r="AF30" s="134"/>
      <c r="AG30" s="134"/>
      <c r="AH30" s="134">
        <v>7136200</v>
      </c>
      <c r="AI30" s="134"/>
      <c r="AJ30" s="134"/>
      <c r="AK30" s="134"/>
      <c r="AL30" s="134"/>
      <c r="AM30" s="134"/>
      <c r="AN30" s="134"/>
      <c r="AO30" s="134">
        <v>5584500</v>
      </c>
      <c r="AP30" s="134"/>
      <c r="AQ30" s="134"/>
      <c r="AR30" s="134"/>
      <c r="AS30" s="134"/>
      <c r="AT30" s="134"/>
      <c r="AU30" s="134"/>
      <c r="AV30" s="110" t="s">
        <v>90</v>
      </c>
      <c r="AW30" s="111"/>
      <c r="AX30" s="111"/>
      <c r="AY30" s="111"/>
      <c r="AZ30" s="111"/>
      <c r="BA30" s="111"/>
      <c r="BB30" s="111"/>
      <c r="BC30" s="111"/>
      <c r="BD30" s="111"/>
      <c r="BE30" s="111"/>
      <c r="BF30" s="111"/>
      <c r="BG30" s="111"/>
      <c r="BH30" s="111"/>
      <c r="BI30" s="111"/>
      <c r="BJ30" s="111"/>
      <c r="BK30" s="111"/>
      <c r="BL30" s="112"/>
    </row>
    <row r="31" spans="1:79" s="18" customFormat="1" ht="21" customHeight="1" x14ac:dyDescent="0.25">
      <c r="A31" s="65">
        <v>2272</v>
      </c>
      <c r="B31" s="65"/>
      <c r="C31" s="65"/>
      <c r="D31" s="65"/>
      <c r="E31" s="65"/>
      <c r="F31" s="65"/>
      <c r="G31" s="110" t="s">
        <v>53</v>
      </c>
      <c r="H31" s="111"/>
      <c r="I31" s="111"/>
      <c r="J31" s="111"/>
      <c r="K31" s="111"/>
      <c r="L31" s="111"/>
      <c r="M31" s="111"/>
      <c r="N31" s="111"/>
      <c r="O31" s="111"/>
      <c r="P31" s="111"/>
      <c r="Q31" s="111"/>
      <c r="R31" s="111"/>
      <c r="S31" s="112"/>
      <c r="T31" s="134">
        <v>1003910</v>
      </c>
      <c r="U31" s="134"/>
      <c r="V31" s="134"/>
      <c r="W31" s="134"/>
      <c r="X31" s="134"/>
      <c r="Y31" s="134"/>
      <c r="Z31" s="134"/>
      <c r="AA31" s="134">
        <v>969206</v>
      </c>
      <c r="AB31" s="134"/>
      <c r="AC31" s="134"/>
      <c r="AD31" s="134"/>
      <c r="AE31" s="134"/>
      <c r="AF31" s="134"/>
      <c r="AG31" s="134"/>
      <c r="AH31" s="134">
        <v>1554300</v>
      </c>
      <c r="AI31" s="134"/>
      <c r="AJ31" s="134"/>
      <c r="AK31" s="134"/>
      <c r="AL31" s="134"/>
      <c r="AM31" s="134"/>
      <c r="AN31" s="134"/>
      <c r="AO31" s="134">
        <v>0</v>
      </c>
      <c r="AP31" s="134"/>
      <c r="AQ31" s="134"/>
      <c r="AR31" s="134"/>
      <c r="AS31" s="134"/>
      <c r="AT31" s="134"/>
      <c r="AU31" s="134"/>
      <c r="AV31" s="110"/>
      <c r="AW31" s="111"/>
      <c r="AX31" s="111"/>
      <c r="AY31" s="111"/>
      <c r="AZ31" s="111"/>
      <c r="BA31" s="111"/>
      <c r="BB31" s="111"/>
      <c r="BC31" s="111"/>
      <c r="BD31" s="111"/>
      <c r="BE31" s="111"/>
      <c r="BF31" s="111"/>
      <c r="BG31" s="111"/>
      <c r="BH31" s="111"/>
      <c r="BI31" s="111"/>
      <c r="BJ31" s="111"/>
      <c r="BK31" s="111"/>
      <c r="BL31" s="112"/>
    </row>
    <row r="32" spans="1:79" s="18" customFormat="1" ht="13.2" customHeight="1" x14ac:dyDescent="0.25">
      <c r="A32" s="65">
        <v>2273</v>
      </c>
      <c r="B32" s="65"/>
      <c r="C32" s="65"/>
      <c r="D32" s="65"/>
      <c r="E32" s="65"/>
      <c r="F32" s="65"/>
      <c r="G32" s="110" t="s">
        <v>55</v>
      </c>
      <c r="H32" s="111"/>
      <c r="I32" s="111"/>
      <c r="J32" s="111"/>
      <c r="K32" s="111"/>
      <c r="L32" s="111"/>
      <c r="M32" s="111"/>
      <c r="N32" s="111"/>
      <c r="O32" s="111"/>
      <c r="P32" s="111"/>
      <c r="Q32" s="111"/>
      <c r="R32" s="111"/>
      <c r="S32" s="112"/>
      <c r="T32" s="134">
        <v>3729136</v>
      </c>
      <c r="U32" s="134"/>
      <c r="V32" s="134"/>
      <c r="W32" s="134"/>
      <c r="X32" s="134"/>
      <c r="Y32" s="134"/>
      <c r="Z32" s="134"/>
      <c r="AA32" s="134">
        <v>3336114</v>
      </c>
      <c r="AB32" s="134"/>
      <c r="AC32" s="134"/>
      <c r="AD32" s="134"/>
      <c r="AE32" s="134"/>
      <c r="AF32" s="134"/>
      <c r="AG32" s="134"/>
      <c r="AH32" s="134">
        <v>4189300</v>
      </c>
      <c r="AI32" s="134"/>
      <c r="AJ32" s="134"/>
      <c r="AK32" s="134"/>
      <c r="AL32" s="134"/>
      <c r="AM32" s="134"/>
      <c r="AN32" s="134"/>
      <c r="AO32" s="134">
        <v>0</v>
      </c>
      <c r="AP32" s="134"/>
      <c r="AQ32" s="134"/>
      <c r="AR32" s="134"/>
      <c r="AS32" s="134"/>
      <c r="AT32" s="134"/>
      <c r="AU32" s="134"/>
      <c r="AV32" s="110"/>
      <c r="AW32" s="111"/>
      <c r="AX32" s="111"/>
      <c r="AY32" s="111"/>
      <c r="AZ32" s="111"/>
      <c r="BA32" s="111"/>
      <c r="BB32" s="111"/>
      <c r="BC32" s="111"/>
      <c r="BD32" s="111"/>
      <c r="BE32" s="111"/>
      <c r="BF32" s="111"/>
      <c r="BG32" s="111"/>
      <c r="BH32" s="111"/>
      <c r="BI32" s="111"/>
      <c r="BJ32" s="111"/>
      <c r="BK32" s="111"/>
      <c r="BL32" s="112"/>
    </row>
    <row r="33" spans="1:79" s="18" customFormat="1" ht="13.2" customHeight="1" x14ac:dyDescent="0.25">
      <c r="A33" s="65">
        <v>2274</v>
      </c>
      <c r="B33" s="65"/>
      <c r="C33" s="65"/>
      <c r="D33" s="65"/>
      <c r="E33" s="65"/>
      <c r="F33" s="65"/>
      <c r="G33" s="110" t="s">
        <v>91</v>
      </c>
      <c r="H33" s="111"/>
      <c r="I33" s="111"/>
      <c r="J33" s="111"/>
      <c r="K33" s="111"/>
      <c r="L33" s="111"/>
      <c r="M33" s="111"/>
      <c r="N33" s="111"/>
      <c r="O33" s="111"/>
      <c r="P33" s="111"/>
      <c r="Q33" s="111"/>
      <c r="R33" s="111"/>
      <c r="S33" s="112"/>
      <c r="T33" s="134">
        <v>50077</v>
      </c>
      <c r="U33" s="134"/>
      <c r="V33" s="134"/>
      <c r="W33" s="134"/>
      <c r="X33" s="134"/>
      <c r="Y33" s="134"/>
      <c r="Z33" s="134"/>
      <c r="AA33" s="134">
        <v>29417</v>
      </c>
      <c r="AB33" s="134"/>
      <c r="AC33" s="134"/>
      <c r="AD33" s="134"/>
      <c r="AE33" s="134"/>
      <c r="AF33" s="134"/>
      <c r="AG33" s="134"/>
      <c r="AH33" s="134">
        <v>59800</v>
      </c>
      <c r="AI33" s="134"/>
      <c r="AJ33" s="134"/>
      <c r="AK33" s="134"/>
      <c r="AL33" s="134"/>
      <c r="AM33" s="134"/>
      <c r="AN33" s="134"/>
      <c r="AO33" s="134">
        <v>0</v>
      </c>
      <c r="AP33" s="134"/>
      <c r="AQ33" s="134"/>
      <c r="AR33" s="134"/>
      <c r="AS33" s="134"/>
      <c r="AT33" s="134"/>
      <c r="AU33" s="134"/>
      <c r="AV33" s="110"/>
      <c r="AW33" s="111"/>
      <c r="AX33" s="111"/>
      <c r="AY33" s="111"/>
      <c r="AZ33" s="111"/>
      <c r="BA33" s="111"/>
      <c r="BB33" s="111"/>
      <c r="BC33" s="111"/>
      <c r="BD33" s="111"/>
      <c r="BE33" s="111"/>
      <c r="BF33" s="111"/>
      <c r="BG33" s="111"/>
      <c r="BH33" s="111"/>
      <c r="BI33" s="111"/>
      <c r="BJ33" s="111"/>
      <c r="BK33" s="111"/>
      <c r="BL33" s="112"/>
    </row>
    <row r="34" spans="1:79" s="18" customFormat="1" ht="26.4" customHeight="1" x14ac:dyDescent="0.25">
      <c r="A34" s="65">
        <v>2275</v>
      </c>
      <c r="B34" s="65"/>
      <c r="C34" s="65"/>
      <c r="D34" s="65"/>
      <c r="E34" s="65"/>
      <c r="F34" s="65"/>
      <c r="G34" s="110" t="s">
        <v>92</v>
      </c>
      <c r="H34" s="111"/>
      <c r="I34" s="111"/>
      <c r="J34" s="111"/>
      <c r="K34" s="111"/>
      <c r="L34" s="111"/>
      <c r="M34" s="111"/>
      <c r="N34" s="111"/>
      <c r="O34" s="111"/>
      <c r="P34" s="111"/>
      <c r="Q34" s="111"/>
      <c r="R34" s="111"/>
      <c r="S34" s="112"/>
      <c r="T34" s="134">
        <v>0</v>
      </c>
      <c r="U34" s="134"/>
      <c r="V34" s="134"/>
      <c r="W34" s="134"/>
      <c r="X34" s="134"/>
      <c r="Y34" s="134"/>
      <c r="Z34" s="134"/>
      <c r="AA34" s="134">
        <v>0</v>
      </c>
      <c r="AB34" s="134"/>
      <c r="AC34" s="134"/>
      <c r="AD34" s="134"/>
      <c r="AE34" s="134"/>
      <c r="AF34" s="134"/>
      <c r="AG34" s="134"/>
      <c r="AH34" s="134">
        <v>0</v>
      </c>
      <c r="AI34" s="134"/>
      <c r="AJ34" s="134"/>
      <c r="AK34" s="134"/>
      <c r="AL34" s="134"/>
      <c r="AM34" s="134"/>
      <c r="AN34" s="134"/>
      <c r="AO34" s="134">
        <v>109400</v>
      </c>
      <c r="AP34" s="134"/>
      <c r="AQ34" s="134"/>
      <c r="AR34" s="134"/>
      <c r="AS34" s="134"/>
      <c r="AT34" s="134"/>
      <c r="AU34" s="134"/>
      <c r="AV34" s="110" t="s">
        <v>93</v>
      </c>
      <c r="AW34" s="111"/>
      <c r="AX34" s="111"/>
      <c r="AY34" s="111"/>
      <c r="AZ34" s="111"/>
      <c r="BA34" s="111"/>
      <c r="BB34" s="111"/>
      <c r="BC34" s="111"/>
      <c r="BD34" s="111"/>
      <c r="BE34" s="111"/>
      <c r="BF34" s="111"/>
      <c r="BG34" s="111"/>
      <c r="BH34" s="111"/>
      <c r="BI34" s="111"/>
      <c r="BJ34" s="111"/>
      <c r="BK34" s="111"/>
      <c r="BL34" s="112"/>
    </row>
    <row r="35" spans="1:79" s="18" customFormat="1" ht="39.6" customHeight="1" x14ac:dyDescent="0.25">
      <c r="A35" s="65">
        <v>2282</v>
      </c>
      <c r="B35" s="65"/>
      <c r="C35" s="65"/>
      <c r="D35" s="65"/>
      <c r="E35" s="65"/>
      <c r="F35" s="65"/>
      <c r="G35" s="110" t="s">
        <v>94</v>
      </c>
      <c r="H35" s="111"/>
      <c r="I35" s="111"/>
      <c r="J35" s="111"/>
      <c r="K35" s="111"/>
      <c r="L35" s="111"/>
      <c r="M35" s="111"/>
      <c r="N35" s="111"/>
      <c r="O35" s="111"/>
      <c r="P35" s="111"/>
      <c r="Q35" s="111"/>
      <c r="R35" s="111"/>
      <c r="S35" s="112"/>
      <c r="T35" s="134">
        <v>0</v>
      </c>
      <c r="U35" s="134"/>
      <c r="V35" s="134"/>
      <c r="W35" s="134"/>
      <c r="X35" s="134"/>
      <c r="Y35" s="134"/>
      <c r="Z35" s="134"/>
      <c r="AA35" s="134">
        <v>0</v>
      </c>
      <c r="AB35" s="134"/>
      <c r="AC35" s="134"/>
      <c r="AD35" s="134"/>
      <c r="AE35" s="134"/>
      <c r="AF35" s="134"/>
      <c r="AG35" s="134"/>
      <c r="AH35" s="134">
        <v>0</v>
      </c>
      <c r="AI35" s="134"/>
      <c r="AJ35" s="134"/>
      <c r="AK35" s="134"/>
      <c r="AL35" s="134"/>
      <c r="AM35" s="134"/>
      <c r="AN35" s="134"/>
      <c r="AO35" s="134">
        <v>177839</v>
      </c>
      <c r="AP35" s="134"/>
      <c r="AQ35" s="134"/>
      <c r="AR35" s="134"/>
      <c r="AS35" s="134"/>
      <c r="AT35" s="134"/>
      <c r="AU35" s="134"/>
      <c r="AV35" s="110" t="s">
        <v>179</v>
      </c>
      <c r="AW35" s="111"/>
      <c r="AX35" s="111"/>
      <c r="AY35" s="111"/>
      <c r="AZ35" s="111"/>
      <c r="BA35" s="111"/>
      <c r="BB35" s="111"/>
      <c r="BC35" s="111"/>
      <c r="BD35" s="111"/>
      <c r="BE35" s="111"/>
      <c r="BF35" s="111"/>
      <c r="BG35" s="111"/>
      <c r="BH35" s="111"/>
      <c r="BI35" s="111"/>
      <c r="BJ35" s="111"/>
      <c r="BK35" s="111"/>
      <c r="BL35" s="112"/>
    </row>
    <row r="36" spans="1:79" s="18" customFormat="1" ht="56.4" customHeight="1" x14ac:dyDescent="0.25">
      <c r="A36" s="65">
        <v>2710</v>
      </c>
      <c r="B36" s="65"/>
      <c r="C36" s="65"/>
      <c r="D36" s="65"/>
      <c r="E36" s="65"/>
      <c r="F36" s="65"/>
      <c r="G36" s="110" t="s">
        <v>95</v>
      </c>
      <c r="H36" s="111"/>
      <c r="I36" s="111"/>
      <c r="J36" s="111"/>
      <c r="K36" s="111"/>
      <c r="L36" s="111"/>
      <c r="M36" s="111"/>
      <c r="N36" s="111"/>
      <c r="O36" s="111"/>
      <c r="P36" s="111"/>
      <c r="Q36" s="111"/>
      <c r="R36" s="111"/>
      <c r="S36" s="112"/>
      <c r="T36" s="134">
        <v>1350092</v>
      </c>
      <c r="U36" s="134"/>
      <c r="V36" s="134"/>
      <c r="W36" s="134"/>
      <c r="X36" s="134"/>
      <c r="Y36" s="134"/>
      <c r="Z36" s="134"/>
      <c r="AA36" s="134">
        <v>437507</v>
      </c>
      <c r="AB36" s="134"/>
      <c r="AC36" s="134"/>
      <c r="AD36" s="134"/>
      <c r="AE36" s="134"/>
      <c r="AF36" s="134"/>
      <c r="AG36" s="134"/>
      <c r="AH36" s="134">
        <v>0</v>
      </c>
      <c r="AI36" s="134"/>
      <c r="AJ36" s="134"/>
      <c r="AK36" s="134"/>
      <c r="AL36" s="134"/>
      <c r="AM36" s="134"/>
      <c r="AN36" s="134"/>
      <c r="AO36" s="134">
        <v>250078</v>
      </c>
      <c r="AP36" s="134"/>
      <c r="AQ36" s="134"/>
      <c r="AR36" s="134"/>
      <c r="AS36" s="134"/>
      <c r="AT36" s="134"/>
      <c r="AU36" s="134"/>
      <c r="AV36" s="110" t="s">
        <v>155</v>
      </c>
      <c r="AW36" s="111"/>
      <c r="AX36" s="111"/>
      <c r="AY36" s="111"/>
      <c r="AZ36" s="111"/>
      <c r="BA36" s="111"/>
      <c r="BB36" s="111"/>
      <c r="BC36" s="111"/>
      <c r="BD36" s="111"/>
      <c r="BE36" s="111"/>
      <c r="BF36" s="111"/>
      <c r="BG36" s="111"/>
      <c r="BH36" s="111"/>
      <c r="BI36" s="111"/>
      <c r="BJ36" s="111"/>
      <c r="BK36" s="111"/>
      <c r="BL36" s="112"/>
    </row>
    <row r="37" spans="1:79" s="18" customFormat="1" ht="135.6" customHeight="1" x14ac:dyDescent="0.25">
      <c r="A37" s="65">
        <v>2730</v>
      </c>
      <c r="B37" s="65"/>
      <c r="C37" s="65"/>
      <c r="D37" s="65"/>
      <c r="E37" s="65"/>
      <c r="F37" s="65"/>
      <c r="G37" s="110" t="s">
        <v>96</v>
      </c>
      <c r="H37" s="111"/>
      <c r="I37" s="111"/>
      <c r="J37" s="111"/>
      <c r="K37" s="111"/>
      <c r="L37" s="111"/>
      <c r="M37" s="111"/>
      <c r="N37" s="111"/>
      <c r="O37" s="111"/>
      <c r="P37" s="111"/>
      <c r="Q37" s="111"/>
      <c r="R37" s="111"/>
      <c r="S37" s="112"/>
      <c r="T37" s="134">
        <v>572545</v>
      </c>
      <c r="U37" s="134"/>
      <c r="V37" s="134"/>
      <c r="W37" s="134"/>
      <c r="X37" s="134"/>
      <c r="Y37" s="134"/>
      <c r="Z37" s="134"/>
      <c r="AA37" s="134">
        <v>626949</v>
      </c>
      <c r="AB37" s="134"/>
      <c r="AC37" s="134"/>
      <c r="AD37" s="134"/>
      <c r="AE37" s="134"/>
      <c r="AF37" s="134"/>
      <c r="AG37" s="134"/>
      <c r="AH37" s="134">
        <v>0</v>
      </c>
      <c r="AI37" s="134"/>
      <c r="AJ37" s="134"/>
      <c r="AK37" s="134"/>
      <c r="AL37" s="134"/>
      <c r="AM37" s="134"/>
      <c r="AN37" s="134"/>
      <c r="AO37" s="134">
        <v>3985930</v>
      </c>
      <c r="AP37" s="134"/>
      <c r="AQ37" s="134"/>
      <c r="AR37" s="134"/>
      <c r="AS37" s="134"/>
      <c r="AT37" s="134"/>
      <c r="AU37" s="134"/>
      <c r="AV37" s="110" t="s">
        <v>170</v>
      </c>
      <c r="AW37" s="111"/>
      <c r="AX37" s="111"/>
      <c r="AY37" s="111"/>
      <c r="AZ37" s="111"/>
      <c r="BA37" s="111"/>
      <c r="BB37" s="111"/>
      <c r="BC37" s="111"/>
      <c r="BD37" s="111"/>
      <c r="BE37" s="111"/>
      <c r="BF37" s="111"/>
      <c r="BG37" s="111"/>
      <c r="BH37" s="111"/>
      <c r="BI37" s="111"/>
      <c r="BJ37" s="111"/>
      <c r="BK37" s="111"/>
      <c r="BL37" s="112"/>
    </row>
    <row r="38" spans="1:79" s="18" customFormat="1" ht="42" customHeight="1" x14ac:dyDescent="0.25">
      <c r="A38" s="65">
        <v>2800</v>
      </c>
      <c r="B38" s="65"/>
      <c r="C38" s="65"/>
      <c r="D38" s="65"/>
      <c r="E38" s="65"/>
      <c r="F38" s="65"/>
      <c r="G38" s="110" t="s">
        <v>97</v>
      </c>
      <c r="H38" s="111"/>
      <c r="I38" s="111"/>
      <c r="J38" s="111"/>
      <c r="K38" s="111"/>
      <c r="L38" s="111"/>
      <c r="M38" s="111"/>
      <c r="N38" s="111"/>
      <c r="O38" s="111"/>
      <c r="P38" s="111"/>
      <c r="Q38" s="111"/>
      <c r="R38" s="111"/>
      <c r="S38" s="112"/>
      <c r="T38" s="134">
        <v>44431</v>
      </c>
      <c r="U38" s="134"/>
      <c r="V38" s="134"/>
      <c r="W38" s="134"/>
      <c r="X38" s="134"/>
      <c r="Y38" s="134"/>
      <c r="Z38" s="134"/>
      <c r="AA38" s="134">
        <v>0</v>
      </c>
      <c r="AB38" s="134"/>
      <c r="AC38" s="134"/>
      <c r="AD38" s="134"/>
      <c r="AE38" s="134"/>
      <c r="AF38" s="134"/>
      <c r="AG38" s="134"/>
      <c r="AH38" s="134">
        <v>0</v>
      </c>
      <c r="AI38" s="134"/>
      <c r="AJ38" s="134"/>
      <c r="AK38" s="134"/>
      <c r="AL38" s="134"/>
      <c r="AM38" s="134"/>
      <c r="AN38" s="134"/>
      <c r="AO38" s="134">
        <v>60986</v>
      </c>
      <c r="AP38" s="134"/>
      <c r="AQ38" s="134"/>
      <c r="AR38" s="134"/>
      <c r="AS38" s="134"/>
      <c r="AT38" s="134"/>
      <c r="AU38" s="134"/>
      <c r="AV38" s="110" t="s">
        <v>156</v>
      </c>
      <c r="AW38" s="111"/>
      <c r="AX38" s="111"/>
      <c r="AY38" s="111"/>
      <c r="AZ38" s="111"/>
      <c r="BA38" s="111"/>
      <c r="BB38" s="111"/>
      <c r="BC38" s="111"/>
      <c r="BD38" s="111"/>
      <c r="BE38" s="111"/>
      <c r="BF38" s="111"/>
      <c r="BG38" s="111"/>
      <c r="BH38" s="111"/>
      <c r="BI38" s="111"/>
      <c r="BJ38" s="111"/>
      <c r="BK38" s="111"/>
      <c r="BL38" s="112"/>
    </row>
    <row r="39" spans="1:79" s="15" customFormat="1" ht="15" customHeight="1" x14ac:dyDescent="0.25">
      <c r="A39" s="52">
        <v>1</v>
      </c>
      <c r="B39" s="52"/>
      <c r="C39" s="52"/>
      <c r="D39" s="52"/>
      <c r="E39" s="52"/>
      <c r="F39" s="52"/>
      <c r="G39" s="52">
        <v>2</v>
      </c>
      <c r="H39" s="52"/>
      <c r="I39" s="52"/>
      <c r="J39" s="52"/>
      <c r="K39" s="52"/>
      <c r="L39" s="52"/>
      <c r="M39" s="52"/>
      <c r="N39" s="52"/>
      <c r="O39" s="52"/>
      <c r="P39" s="52"/>
      <c r="Q39" s="52"/>
      <c r="R39" s="52"/>
      <c r="S39" s="52"/>
      <c r="T39" s="52">
        <v>3</v>
      </c>
      <c r="U39" s="52"/>
      <c r="V39" s="52"/>
      <c r="W39" s="52"/>
      <c r="X39" s="52"/>
      <c r="Y39" s="52"/>
      <c r="Z39" s="52"/>
      <c r="AA39" s="52">
        <v>4</v>
      </c>
      <c r="AB39" s="52"/>
      <c r="AC39" s="52"/>
      <c r="AD39" s="52"/>
      <c r="AE39" s="52"/>
      <c r="AF39" s="52"/>
      <c r="AG39" s="52"/>
      <c r="AH39" s="52">
        <v>5</v>
      </c>
      <c r="AI39" s="52"/>
      <c r="AJ39" s="52"/>
      <c r="AK39" s="52"/>
      <c r="AL39" s="52"/>
      <c r="AM39" s="52"/>
      <c r="AN39" s="52"/>
      <c r="AO39" s="52">
        <v>6</v>
      </c>
      <c r="AP39" s="52"/>
      <c r="AQ39" s="52"/>
      <c r="AR39" s="52"/>
      <c r="AS39" s="52"/>
      <c r="AT39" s="52"/>
      <c r="AU39" s="52"/>
      <c r="AV39" s="52">
        <v>7</v>
      </c>
      <c r="AW39" s="52"/>
      <c r="AX39" s="52"/>
      <c r="AY39" s="52"/>
      <c r="AZ39" s="52"/>
      <c r="BA39" s="52"/>
      <c r="BB39" s="52"/>
      <c r="BC39" s="52"/>
      <c r="BD39" s="52"/>
      <c r="BE39" s="52"/>
      <c r="BF39" s="52"/>
      <c r="BG39" s="52"/>
      <c r="BH39" s="52"/>
      <c r="BI39" s="52"/>
      <c r="BJ39" s="52"/>
      <c r="BK39" s="52"/>
      <c r="BL39" s="52"/>
    </row>
    <row r="40" spans="1:79" s="18" customFormat="1" ht="45" customHeight="1" x14ac:dyDescent="0.25">
      <c r="A40" s="65">
        <v>3110</v>
      </c>
      <c r="B40" s="65"/>
      <c r="C40" s="65"/>
      <c r="D40" s="65"/>
      <c r="E40" s="65"/>
      <c r="F40" s="65"/>
      <c r="G40" s="110" t="s">
        <v>98</v>
      </c>
      <c r="H40" s="111"/>
      <c r="I40" s="111"/>
      <c r="J40" s="111"/>
      <c r="K40" s="111"/>
      <c r="L40" s="111"/>
      <c r="M40" s="111"/>
      <c r="N40" s="111"/>
      <c r="O40" s="111"/>
      <c r="P40" s="111"/>
      <c r="Q40" s="111"/>
      <c r="R40" s="111"/>
      <c r="S40" s="112"/>
      <c r="T40" s="134">
        <v>4431120</v>
      </c>
      <c r="U40" s="134"/>
      <c r="V40" s="134"/>
      <c r="W40" s="134"/>
      <c r="X40" s="134"/>
      <c r="Y40" s="134"/>
      <c r="Z40" s="134"/>
      <c r="AA40" s="134">
        <v>372462</v>
      </c>
      <c r="AB40" s="134"/>
      <c r="AC40" s="134"/>
      <c r="AD40" s="134"/>
      <c r="AE40" s="134"/>
      <c r="AF40" s="134"/>
      <c r="AG40" s="134"/>
      <c r="AH40" s="134">
        <v>0</v>
      </c>
      <c r="AI40" s="134"/>
      <c r="AJ40" s="134"/>
      <c r="AK40" s="134"/>
      <c r="AL40" s="134"/>
      <c r="AM40" s="134"/>
      <c r="AN40" s="134"/>
      <c r="AO40" s="134">
        <f>22183000+2144000</f>
        <v>24327000</v>
      </c>
      <c r="AP40" s="134"/>
      <c r="AQ40" s="134"/>
      <c r="AR40" s="134"/>
      <c r="AS40" s="134"/>
      <c r="AT40" s="134"/>
      <c r="AU40" s="134"/>
      <c r="AV40" s="110" t="s">
        <v>220</v>
      </c>
      <c r="AW40" s="111"/>
      <c r="AX40" s="111"/>
      <c r="AY40" s="111"/>
      <c r="AZ40" s="111"/>
      <c r="BA40" s="111"/>
      <c r="BB40" s="111"/>
      <c r="BC40" s="111"/>
      <c r="BD40" s="111"/>
      <c r="BE40" s="111"/>
      <c r="BF40" s="111"/>
      <c r="BG40" s="111"/>
      <c r="BH40" s="111"/>
      <c r="BI40" s="111"/>
      <c r="BJ40" s="111"/>
      <c r="BK40" s="111"/>
      <c r="BL40" s="112"/>
    </row>
    <row r="41" spans="1:79" s="18" customFormat="1" ht="18.600000000000001" customHeight="1" x14ac:dyDescent="0.25">
      <c r="A41" s="65">
        <v>3132</v>
      </c>
      <c r="B41" s="65"/>
      <c r="C41" s="65"/>
      <c r="D41" s="65"/>
      <c r="E41" s="65"/>
      <c r="F41" s="65"/>
      <c r="G41" s="110" t="s">
        <v>99</v>
      </c>
      <c r="H41" s="111"/>
      <c r="I41" s="111"/>
      <c r="J41" s="111"/>
      <c r="K41" s="111"/>
      <c r="L41" s="111"/>
      <c r="M41" s="111"/>
      <c r="N41" s="111"/>
      <c r="O41" s="111"/>
      <c r="P41" s="111"/>
      <c r="Q41" s="111"/>
      <c r="R41" s="111"/>
      <c r="S41" s="112"/>
      <c r="T41" s="134">
        <v>1871483</v>
      </c>
      <c r="U41" s="134"/>
      <c r="V41" s="134"/>
      <c r="W41" s="134"/>
      <c r="X41" s="134"/>
      <c r="Y41" s="134"/>
      <c r="Z41" s="134"/>
      <c r="AA41" s="134">
        <v>830660</v>
      </c>
      <c r="AB41" s="134"/>
      <c r="AC41" s="134"/>
      <c r="AD41" s="134"/>
      <c r="AE41" s="134"/>
      <c r="AF41" s="134"/>
      <c r="AG41" s="134"/>
      <c r="AH41" s="134">
        <v>0</v>
      </c>
      <c r="AI41" s="134"/>
      <c r="AJ41" s="134"/>
      <c r="AK41" s="134"/>
      <c r="AL41" s="134"/>
      <c r="AM41" s="134"/>
      <c r="AN41" s="134"/>
      <c r="AO41" s="134">
        <v>36451600</v>
      </c>
      <c r="AP41" s="134"/>
      <c r="AQ41" s="134"/>
      <c r="AR41" s="134"/>
      <c r="AS41" s="134"/>
      <c r="AT41" s="134"/>
      <c r="AU41" s="134"/>
      <c r="AV41" s="110" t="s">
        <v>219</v>
      </c>
      <c r="AW41" s="111"/>
      <c r="AX41" s="111"/>
      <c r="AY41" s="111"/>
      <c r="AZ41" s="111"/>
      <c r="BA41" s="111"/>
      <c r="BB41" s="111"/>
      <c r="BC41" s="111"/>
      <c r="BD41" s="111"/>
      <c r="BE41" s="111"/>
      <c r="BF41" s="111"/>
      <c r="BG41" s="111"/>
      <c r="BH41" s="111"/>
      <c r="BI41" s="111"/>
      <c r="BJ41" s="111"/>
      <c r="BK41" s="111"/>
      <c r="BL41" s="112"/>
    </row>
    <row r="42" spans="1:79" s="15" customFormat="1" x14ac:dyDescent="0.25"/>
    <row r="43" spans="1:79" s="15" customFormat="1" ht="15" customHeight="1" x14ac:dyDescent="0.25">
      <c r="A43" s="49" t="s">
        <v>38</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row>
    <row r="44" spans="1:79" s="15" customFormat="1" x14ac:dyDescent="0.25"/>
    <row r="45" spans="1:79" s="15" customFormat="1" ht="45.6" customHeight="1" x14ac:dyDescent="0.25">
      <c r="A45" s="52" t="s">
        <v>4</v>
      </c>
      <c r="B45" s="52"/>
      <c r="C45" s="52"/>
      <c r="D45" s="52"/>
      <c r="E45" s="52"/>
      <c r="F45" s="52"/>
      <c r="G45" s="70" t="s">
        <v>7</v>
      </c>
      <c r="H45" s="71"/>
      <c r="I45" s="71"/>
      <c r="J45" s="71"/>
      <c r="K45" s="71"/>
      <c r="L45" s="71"/>
      <c r="M45" s="71"/>
      <c r="N45" s="71"/>
      <c r="O45" s="71"/>
      <c r="P45" s="71"/>
      <c r="Q45" s="71"/>
      <c r="R45" s="71"/>
      <c r="S45" s="71"/>
      <c r="T45" s="71"/>
      <c r="U45" s="71"/>
      <c r="V45" s="71"/>
      <c r="W45" s="71"/>
      <c r="X45" s="71"/>
      <c r="Y45" s="71"/>
      <c r="Z45" s="71"/>
      <c r="AA45" s="71"/>
      <c r="AB45" s="71"/>
      <c r="AC45" s="71"/>
      <c r="AD45" s="71"/>
      <c r="AE45" s="72"/>
      <c r="AF45" s="52" t="s">
        <v>6</v>
      </c>
      <c r="AG45" s="52"/>
      <c r="AH45" s="52"/>
      <c r="AI45" s="52"/>
      <c r="AJ45" s="52"/>
      <c r="AK45" s="52" t="s">
        <v>5</v>
      </c>
      <c r="AL45" s="52"/>
      <c r="AM45" s="52"/>
      <c r="AN45" s="52"/>
      <c r="AO45" s="52"/>
      <c r="AP45" s="52"/>
      <c r="AQ45" s="52"/>
      <c r="AR45" s="52"/>
      <c r="AS45" s="52"/>
      <c r="AT45" s="52"/>
      <c r="AU45" s="52" t="s">
        <v>74</v>
      </c>
      <c r="AV45" s="52"/>
      <c r="AW45" s="52"/>
      <c r="AX45" s="52"/>
      <c r="AY45" s="52"/>
      <c r="AZ45" s="52"/>
      <c r="BA45" s="52"/>
      <c r="BB45" s="52"/>
      <c r="BC45" s="52"/>
      <c r="BD45" s="52"/>
      <c r="BE45" s="52" t="s">
        <v>75</v>
      </c>
      <c r="BF45" s="52"/>
      <c r="BG45" s="52"/>
      <c r="BH45" s="52"/>
      <c r="BI45" s="52"/>
      <c r="BJ45" s="52"/>
      <c r="BK45" s="52"/>
      <c r="BL45" s="52"/>
      <c r="BM45" s="52"/>
      <c r="BN45" s="52"/>
    </row>
    <row r="46" spans="1:79" s="15" customFormat="1" ht="15" customHeight="1" x14ac:dyDescent="0.25">
      <c r="A46" s="52">
        <v>1</v>
      </c>
      <c r="B46" s="52"/>
      <c r="C46" s="52"/>
      <c r="D46" s="52"/>
      <c r="E46" s="52"/>
      <c r="F46" s="52"/>
      <c r="G46" s="70">
        <v>2</v>
      </c>
      <c r="H46" s="71"/>
      <c r="I46" s="71"/>
      <c r="J46" s="71"/>
      <c r="K46" s="71"/>
      <c r="L46" s="71"/>
      <c r="M46" s="71"/>
      <c r="N46" s="71"/>
      <c r="O46" s="71"/>
      <c r="P46" s="71"/>
      <c r="Q46" s="71"/>
      <c r="R46" s="71"/>
      <c r="S46" s="71"/>
      <c r="T46" s="71"/>
      <c r="U46" s="71"/>
      <c r="V46" s="71"/>
      <c r="W46" s="71"/>
      <c r="X46" s="71"/>
      <c r="Y46" s="71"/>
      <c r="Z46" s="71"/>
      <c r="AA46" s="71"/>
      <c r="AB46" s="71"/>
      <c r="AC46" s="71"/>
      <c r="AD46" s="71"/>
      <c r="AE46" s="72"/>
      <c r="AF46" s="52">
        <v>3</v>
      </c>
      <c r="AG46" s="52"/>
      <c r="AH46" s="52"/>
      <c r="AI46" s="52"/>
      <c r="AJ46" s="52"/>
      <c r="AK46" s="52">
        <v>4</v>
      </c>
      <c r="AL46" s="52"/>
      <c r="AM46" s="52"/>
      <c r="AN46" s="52"/>
      <c r="AO46" s="52"/>
      <c r="AP46" s="52"/>
      <c r="AQ46" s="52"/>
      <c r="AR46" s="52"/>
      <c r="AS46" s="52"/>
      <c r="AT46" s="52"/>
      <c r="AU46" s="52">
        <v>5</v>
      </c>
      <c r="AV46" s="52"/>
      <c r="AW46" s="52"/>
      <c r="AX46" s="52"/>
      <c r="AY46" s="52"/>
      <c r="AZ46" s="52"/>
      <c r="BA46" s="52"/>
      <c r="BB46" s="52"/>
      <c r="BC46" s="52"/>
      <c r="BD46" s="52"/>
      <c r="BE46" s="52">
        <v>6</v>
      </c>
      <c r="BF46" s="52"/>
      <c r="BG46" s="52"/>
      <c r="BH46" s="52"/>
      <c r="BI46" s="52"/>
      <c r="BJ46" s="52"/>
      <c r="BK46" s="52"/>
      <c r="BL46" s="52"/>
      <c r="BM46" s="52"/>
      <c r="BN46" s="52"/>
    </row>
    <row r="47" spans="1:79" s="12" customFormat="1" ht="15" hidden="1" customHeight="1" x14ac:dyDescent="0.25">
      <c r="A47" s="133" t="s">
        <v>39</v>
      </c>
      <c r="B47" s="133"/>
      <c r="C47" s="133"/>
      <c r="D47" s="133"/>
      <c r="E47" s="133"/>
      <c r="F47" s="133"/>
      <c r="G47" s="135" t="s">
        <v>18</v>
      </c>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7"/>
      <c r="AF47" s="133" t="s">
        <v>19</v>
      </c>
      <c r="AG47" s="133"/>
      <c r="AH47" s="133"/>
      <c r="AI47" s="133"/>
      <c r="AJ47" s="133"/>
      <c r="AK47" s="133" t="s">
        <v>20</v>
      </c>
      <c r="AL47" s="133"/>
      <c r="AM47" s="133"/>
      <c r="AN47" s="133"/>
      <c r="AO47" s="133"/>
      <c r="AP47" s="133"/>
      <c r="AQ47" s="133"/>
      <c r="AR47" s="133"/>
      <c r="AS47" s="133"/>
      <c r="AT47" s="133"/>
      <c r="AU47" s="133" t="s">
        <v>34</v>
      </c>
      <c r="AV47" s="133"/>
      <c r="AW47" s="133"/>
      <c r="AX47" s="133"/>
      <c r="AY47" s="133"/>
      <c r="AZ47" s="133"/>
      <c r="BA47" s="133"/>
      <c r="BB47" s="133"/>
      <c r="BC47" s="133"/>
      <c r="BD47" s="133"/>
      <c r="BE47" s="133" t="s">
        <v>35</v>
      </c>
      <c r="BF47" s="133"/>
      <c r="BG47" s="133"/>
      <c r="BH47" s="133"/>
      <c r="BI47" s="133"/>
      <c r="BJ47" s="133"/>
      <c r="BK47" s="133"/>
      <c r="BL47" s="133"/>
      <c r="BM47" s="133"/>
      <c r="BN47" s="133"/>
      <c r="CA47" s="12" t="s">
        <v>12</v>
      </c>
    </row>
    <row r="48" spans="1:79" s="18" customFormat="1" x14ac:dyDescent="0.25">
      <c r="A48" s="65"/>
      <c r="B48" s="65"/>
      <c r="C48" s="65"/>
      <c r="D48" s="65"/>
      <c r="E48" s="65"/>
      <c r="F48" s="65"/>
      <c r="G48" s="127" t="s">
        <v>148</v>
      </c>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9"/>
      <c r="AF48" s="65"/>
      <c r="AG48" s="65"/>
      <c r="AH48" s="65"/>
      <c r="AI48" s="65"/>
      <c r="AJ48" s="65"/>
      <c r="AK48" s="65"/>
      <c r="AL48" s="65"/>
      <c r="AM48" s="65"/>
      <c r="AN48" s="65"/>
      <c r="AO48" s="65"/>
      <c r="AP48" s="65"/>
      <c r="AQ48" s="65"/>
      <c r="AR48" s="65"/>
      <c r="AS48" s="65"/>
      <c r="AT48" s="65"/>
      <c r="AU48" s="113"/>
      <c r="AV48" s="113"/>
      <c r="AW48" s="113"/>
      <c r="AX48" s="113"/>
      <c r="AY48" s="113"/>
      <c r="AZ48" s="113"/>
      <c r="BA48" s="113"/>
      <c r="BB48" s="113"/>
      <c r="BC48" s="113"/>
      <c r="BD48" s="113"/>
      <c r="BE48" s="89"/>
      <c r="BF48" s="89"/>
      <c r="BG48" s="89"/>
      <c r="BH48" s="89"/>
      <c r="BI48" s="89"/>
      <c r="BJ48" s="89"/>
      <c r="BK48" s="89"/>
      <c r="BL48" s="89"/>
      <c r="BM48" s="89"/>
      <c r="BN48" s="89"/>
      <c r="CA48" s="18" t="s">
        <v>13</v>
      </c>
    </row>
    <row r="49" spans="1:79" s="18" customFormat="1" x14ac:dyDescent="0.25">
      <c r="A49" s="65">
        <v>1</v>
      </c>
      <c r="B49" s="65"/>
      <c r="C49" s="65"/>
      <c r="D49" s="65"/>
      <c r="E49" s="65"/>
      <c r="F49" s="65"/>
      <c r="G49" s="115" t="s">
        <v>196</v>
      </c>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c r="AF49" s="65" t="s">
        <v>198</v>
      </c>
      <c r="AG49" s="65"/>
      <c r="AH49" s="65"/>
      <c r="AI49" s="65"/>
      <c r="AJ49" s="65"/>
      <c r="AK49" s="121" t="s">
        <v>199</v>
      </c>
      <c r="AL49" s="121"/>
      <c r="AM49" s="121"/>
      <c r="AN49" s="121"/>
      <c r="AO49" s="121"/>
      <c r="AP49" s="121"/>
      <c r="AQ49" s="121"/>
      <c r="AR49" s="121"/>
      <c r="AS49" s="121"/>
      <c r="AT49" s="121"/>
      <c r="AU49" s="113">
        <v>0</v>
      </c>
      <c r="AV49" s="113"/>
      <c r="AW49" s="113"/>
      <c r="AX49" s="113"/>
      <c r="AY49" s="113"/>
      <c r="AZ49" s="113"/>
      <c r="BA49" s="113"/>
      <c r="BB49" s="113"/>
      <c r="BC49" s="113"/>
      <c r="BD49" s="113"/>
      <c r="BE49" s="113">
        <v>57</v>
      </c>
      <c r="BF49" s="113"/>
      <c r="BG49" s="113"/>
      <c r="BH49" s="113"/>
      <c r="BI49" s="113"/>
      <c r="BJ49" s="113"/>
      <c r="BK49" s="113"/>
      <c r="BL49" s="113"/>
      <c r="BM49" s="113"/>
      <c r="BN49" s="113"/>
      <c r="CA49" s="18" t="s">
        <v>13</v>
      </c>
    </row>
    <row r="50" spans="1:79" s="18" customFormat="1" ht="30.6" customHeight="1" x14ac:dyDescent="0.25">
      <c r="A50" s="65">
        <v>2</v>
      </c>
      <c r="B50" s="65"/>
      <c r="C50" s="65"/>
      <c r="D50" s="65"/>
      <c r="E50" s="65"/>
      <c r="F50" s="65"/>
      <c r="G50" s="115" t="s">
        <v>197</v>
      </c>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7"/>
      <c r="AF50" s="65" t="s">
        <v>198</v>
      </c>
      <c r="AG50" s="65"/>
      <c r="AH50" s="65"/>
      <c r="AI50" s="65"/>
      <c r="AJ50" s="65"/>
      <c r="AK50" s="81" t="s">
        <v>200</v>
      </c>
      <c r="AL50" s="81"/>
      <c r="AM50" s="81"/>
      <c r="AN50" s="81"/>
      <c r="AO50" s="81"/>
      <c r="AP50" s="81"/>
      <c r="AQ50" s="81"/>
      <c r="AR50" s="81"/>
      <c r="AS50" s="81"/>
      <c r="AT50" s="81"/>
      <c r="AU50" s="113">
        <v>0</v>
      </c>
      <c r="AV50" s="113"/>
      <c r="AW50" s="113"/>
      <c r="AX50" s="113"/>
      <c r="AY50" s="113"/>
      <c r="AZ50" s="113"/>
      <c r="BA50" s="113"/>
      <c r="BB50" s="113"/>
      <c r="BC50" s="113"/>
      <c r="BD50" s="113"/>
      <c r="BE50" s="113">
        <v>28</v>
      </c>
      <c r="BF50" s="113"/>
      <c r="BG50" s="113"/>
      <c r="BH50" s="113"/>
      <c r="BI50" s="113"/>
      <c r="BJ50" s="113"/>
      <c r="BK50" s="113"/>
      <c r="BL50" s="113"/>
      <c r="BM50" s="113"/>
      <c r="BN50" s="113"/>
      <c r="CA50" s="18" t="s">
        <v>13</v>
      </c>
    </row>
    <row r="51" spans="1:79" s="18" customFormat="1" ht="15" customHeight="1" x14ac:dyDescent="0.25">
      <c r="A51" s="65">
        <v>3</v>
      </c>
      <c r="B51" s="65"/>
      <c r="C51" s="65"/>
      <c r="D51" s="65"/>
      <c r="E51" s="65"/>
      <c r="F51" s="65"/>
      <c r="G51" s="115" t="s">
        <v>214</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7"/>
      <c r="AF51" s="65" t="s">
        <v>198</v>
      </c>
      <c r="AG51" s="65"/>
      <c r="AH51" s="65"/>
      <c r="AI51" s="65"/>
      <c r="AJ51" s="65"/>
      <c r="AK51" s="81" t="s">
        <v>215</v>
      </c>
      <c r="AL51" s="81"/>
      <c r="AM51" s="81"/>
      <c r="AN51" s="81"/>
      <c r="AO51" s="81"/>
      <c r="AP51" s="81"/>
      <c r="AQ51" s="81"/>
      <c r="AR51" s="81"/>
      <c r="AS51" s="81"/>
      <c r="AT51" s="81"/>
      <c r="AU51" s="113">
        <v>0</v>
      </c>
      <c r="AV51" s="113"/>
      <c r="AW51" s="113"/>
      <c r="AX51" s="113"/>
      <c r="AY51" s="113"/>
      <c r="AZ51" s="113"/>
      <c r="BA51" s="113"/>
      <c r="BB51" s="113"/>
      <c r="BC51" s="113"/>
      <c r="BD51" s="113"/>
      <c r="BE51" s="113">
        <v>2340</v>
      </c>
      <c r="BF51" s="113"/>
      <c r="BG51" s="113"/>
      <c r="BH51" s="113"/>
      <c r="BI51" s="113"/>
      <c r="BJ51" s="113"/>
      <c r="BK51" s="113"/>
      <c r="BL51" s="113"/>
      <c r="BM51" s="113"/>
      <c r="BN51" s="113"/>
      <c r="CA51" s="18" t="s">
        <v>13</v>
      </c>
    </row>
    <row r="52" spans="1:79" s="18" customFormat="1" ht="20.399999999999999" customHeight="1" x14ac:dyDescent="0.25">
      <c r="A52" s="65">
        <v>4</v>
      </c>
      <c r="B52" s="65"/>
      <c r="C52" s="65"/>
      <c r="D52" s="65"/>
      <c r="E52" s="65"/>
      <c r="F52" s="65"/>
      <c r="G52" s="115" t="s">
        <v>216</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7"/>
      <c r="AF52" s="65" t="s">
        <v>217</v>
      </c>
      <c r="AG52" s="65"/>
      <c r="AH52" s="65"/>
      <c r="AI52" s="65"/>
      <c r="AJ52" s="65"/>
      <c r="AK52" s="81" t="s">
        <v>215</v>
      </c>
      <c r="AL52" s="81"/>
      <c r="AM52" s="81"/>
      <c r="AN52" s="81"/>
      <c r="AO52" s="81"/>
      <c r="AP52" s="81"/>
      <c r="AQ52" s="81"/>
      <c r="AR52" s="81"/>
      <c r="AS52" s="81"/>
      <c r="AT52" s="81"/>
      <c r="AU52" s="113">
        <v>0</v>
      </c>
      <c r="AV52" s="113"/>
      <c r="AW52" s="113"/>
      <c r="AX52" s="113"/>
      <c r="AY52" s="113"/>
      <c r="AZ52" s="113"/>
      <c r="BA52" s="113"/>
      <c r="BB52" s="113"/>
      <c r="BC52" s="113"/>
      <c r="BD52" s="113"/>
      <c r="BE52" s="113">
        <v>60</v>
      </c>
      <c r="BF52" s="113"/>
      <c r="BG52" s="113"/>
      <c r="BH52" s="113"/>
      <c r="BI52" s="113"/>
      <c r="BJ52" s="113"/>
      <c r="BK52" s="113"/>
      <c r="BL52" s="113"/>
      <c r="BM52" s="113"/>
      <c r="BN52" s="113"/>
      <c r="CA52" s="18" t="s">
        <v>13</v>
      </c>
    </row>
    <row r="53" spans="1:79" s="18" customFormat="1" x14ac:dyDescent="0.25">
      <c r="A53" s="65"/>
      <c r="B53" s="65"/>
      <c r="C53" s="65"/>
      <c r="D53" s="65"/>
      <c r="E53" s="65"/>
      <c r="F53" s="65"/>
      <c r="G53" s="127" t="s">
        <v>57</v>
      </c>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9"/>
      <c r="AF53" s="65"/>
      <c r="AG53" s="65"/>
      <c r="AH53" s="65"/>
      <c r="AI53" s="65"/>
      <c r="AJ53" s="65"/>
      <c r="AK53" s="65"/>
      <c r="AL53" s="65"/>
      <c r="AM53" s="65"/>
      <c r="AN53" s="65"/>
      <c r="AO53" s="65"/>
      <c r="AP53" s="65"/>
      <c r="AQ53" s="65"/>
      <c r="AR53" s="65"/>
      <c r="AS53" s="65"/>
      <c r="AT53" s="65"/>
      <c r="AU53" s="113"/>
      <c r="AV53" s="113"/>
      <c r="AW53" s="113"/>
      <c r="AX53" s="113"/>
      <c r="AY53" s="113"/>
      <c r="AZ53" s="113"/>
      <c r="BA53" s="113"/>
      <c r="BB53" s="113"/>
      <c r="BC53" s="113"/>
      <c r="BD53" s="113"/>
      <c r="BE53" s="89"/>
      <c r="BF53" s="89"/>
      <c r="BG53" s="89"/>
      <c r="BH53" s="89"/>
      <c r="BI53" s="89"/>
      <c r="BJ53" s="89"/>
      <c r="BK53" s="89"/>
      <c r="BL53" s="89"/>
      <c r="BM53" s="89"/>
      <c r="BN53" s="89"/>
      <c r="CA53" s="18" t="s">
        <v>13</v>
      </c>
    </row>
    <row r="54" spans="1:79" s="18" customFormat="1" ht="28.95" customHeight="1" x14ac:dyDescent="0.25">
      <c r="A54" s="65">
        <v>1</v>
      </c>
      <c r="B54" s="65"/>
      <c r="C54" s="65"/>
      <c r="D54" s="65"/>
      <c r="E54" s="65"/>
      <c r="F54" s="65"/>
      <c r="G54" s="124" t="s">
        <v>195</v>
      </c>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6"/>
      <c r="AF54" s="65" t="s">
        <v>100</v>
      </c>
      <c r="AG54" s="65"/>
      <c r="AH54" s="65"/>
      <c r="AI54" s="65"/>
      <c r="AJ54" s="65"/>
      <c r="AK54" s="65" t="s">
        <v>101</v>
      </c>
      <c r="AL54" s="65"/>
      <c r="AM54" s="65"/>
      <c r="AN54" s="65"/>
      <c r="AO54" s="65"/>
      <c r="AP54" s="65"/>
      <c r="AQ54" s="65"/>
      <c r="AR54" s="65"/>
      <c r="AS54" s="65"/>
      <c r="AT54" s="65"/>
      <c r="AU54" s="114">
        <v>440</v>
      </c>
      <c r="AV54" s="114"/>
      <c r="AW54" s="114"/>
      <c r="AX54" s="114"/>
      <c r="AY54" s="114"/>
      <c r="AZ54" s="114"/>
      <c r="BA54" s="114"/>
      <c r="BB54" s="114"/>
      <c r="BC54" s="114"/>
      <c r="BD54" s="114"/>
      <c r="BE54" s="114">
        <f>AU54+(AO30+AO34)*0.917/29150</f>
        <v>619.11856946826754</v>
      </c>
      <c r="BF54" s="114"/>
      <c r="BG54" s="114"/>
      <c r="BH54" s="114"/>
      <c r="BI54" s="114"/>
      <c r="BJ54" s="114"/>
      <c r="BK54" s="114"/>
      <c r="BL54" s="114"/>
      <c r="BM54" s="114"/>
      <c r="BN54" s="114"/>
      <c r="CA54" s="18" t="s">
        <v>13</v>
      </c>
    </row>
    <row r="55" spans="1:79" s="18" customFormat="1" ht="18" customHeight="1" x14ac:dyDescent="0.25">
      <c r="A55" s="65">
        <v>2</v>
      </c>
      <c r="B55" s="65"/>
      <c r="C55" s="65"/>
      <c r="D55" s="65"/>
      <c r="E55" s="65"/>
      <c r="F55" s="65"/>
      <c r="G55" s="124" t="s">
        <v>207</v>
      </c>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6"/>
      <c r="AF55" s="65" t="s">
        <v>100</v>
      </c>
      <c r="AG55" s="65"/>
      <c r="AH55" s="65"/>
      <c r="AI55" s="65"/>
      <c r="AJ55" s="65"/>
      <c r="AK55" s="65" t="s">
        <v>101</v>
      </c>
      <c r="AL55" s="65"/>
      <c r="AM55" s="65"/>
      <c r="AN55" s="65"/>
      <c r="AO55" s="65"/>
      <c r="AP55" s="65"/>
      <c r="AQ55" s="65"/>
      <c r="AR55" s="65"/>
      <c r="AS55" s="65"/>
      <c r="AT55" s="65"/>
      <c r="AU55" s="114">
        <v>6</v>
      </c>
      <c r="AV55" s="114"/>
      <c r="AW55" s="114"/>
      <c r="AX55" s="114"/>
      <c r="AY55" s="114"/>
      <c r="AZ55" s="114"/>
      <c r="BA55" s="114"/>
      <c r="BB55" s="114"/>
      <c r="BC55" s="114"/>
      <c r="BD55" s="114"/>
      <c r="BE55" s="114">
        <f>AU55+(AO30+AO34)*0.083/185281</f>
        <v>8.5506862549316978</v>
      </c>
      <c r="BF55" s="114"/>
      <c r="BG55" s="114"/>
      <c r="BH55" s="114"/>
      <c r="BI55" s="114"/>
      <c r="BJ55" s="114"/>
      <c r="BK55" s="114"/>
      <c r="BL55" s="114"/>
      <c r="BM55" s="114"/>
      <c r="BN55" s="114"/>
      <c r="CA55" s="18" t="s">
        <v>13</v>
      </c>
    </row>
    <row r="56" spans="1:79" s="18" customFormat="1" x14ac:dyDescent="0.25">
      <c r="A56" s="65">
        <v>3</v>
      </c>
      <c r="B56" s="65"/>
      <c r="C56" s="65"/>
      <c r="D56" s="65"/>
      <c r="E56" s="65"/>
      <c r="F56" s="65"/>
      <c r="G56" s="115" t="s">
        <v>201</v>
      </c>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7"/>
      <c r="AF56" s="65" t="s">
        <v>100</v>
      </c>
      <c r="AG56" s="65"/>
      <c r="AH56" s="65"/>
      <c r="AI56" s="65"/>
      <c r="AJ56" s="65"/>
      <c r="AK56" s="65" t="s">
        <v>101</v>
      </c>
      <c r="AL56" s="65"/>
      <c r="AM56" s="65"/>
      <c r="AN56" s="65"/>
      <c r="AO56" s="65"/>
      <c r="AP56" s="65"/>
      <c r="AQ56" s="65"/>
      <c r="AR56" s="65"/>
      <c r="AS56" s="65"/>
      <c r="AT56" s="65"/>
      <c r="AU56" s="113">
        <v>0</v>
      </c>
      <c r="AV56" s="113"/>
      <c r="AW56" s="113"/>
      <c r="AX56" s="113"/>
      <c r="AY56" s="113"/>
      <c r="AZ56" s="113"/>
      <c r="BA56" s="113"/>
      <c r="BB56" s="113"/>
      <c r="BC56" s="113"/>
      <c r="BD56" s="113"/>
      <c r="BE56" s="114">
        <f>AO40/BE49</f>
        <v>426789.4736842105</v>
      </c>
      <c r="BF56" s="114"/>
      <c r="BG56" s="114"/>
      <c r="BH56" s="114"/>
      <c r="BI56" s="114"/>
      <c r="BJ56" s="114"/>
      <c r="BK56" s="114"/>
      <c r="BL56" s="114"/>
      <c r="BM56" s="114"/>
      <c r="BN56" s="114"/>
      <c r="CA56" s="18" t="s">
        <v>13</v>
      </c>
    </row>
    <row r="57" spans="1:79" s="18" customFormat="1" x14ac:dyDescent="0.25">
      <c r="A57" s="65">
        <v>4</v>
      </c>
      <c r="B57" s="65"/>
      <c r="C57" s="65"/>
      <c r="D57" s="65"/>
      <c r="E57" s="65"/>
      <c r="F57" s="65"/>
      <c r="G57" s="115" t="s">
        <v>202</v>
      </c>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7"/>
      <c r="AF57" s="65" t="s">
        <v>100</v>
      </c>
      <c r="AG57" s="65"/>
      <c r="AH57" s="65"/>
      <c r="AI57" s="65"/>
      <c r="AJ57" s="65"/>
      <c r="AK57" s="65" t="s">
        <v>101</v>
      </c>
      <c r="AL57" s="65"/>
      <c r="AM57" s="65"/>
      <c r="AN57" s="65"/>
      <c r="AO57" s="65"/>
      <c r="AP57" s="65"/>
      <c r="AQ57" s="65"/>
      <c r="AR57" s="65"/>
      <c r="AS57" s="65"/>
      <c r="AT57" s="65"/>
      <c r="AU57" s="113">
        <v>0</v>
      </c>
      <c r="AV57" s="113"/>
      <c r="AW57" s="113"/>
      <c r="AX57" s="113"/>
      <c r="AY57" s="113"/>
      <c r="AZ57" s="113"/>
      <c r="BA57" s="113"/>
      <c r="BB57" s="113"/>
      <c r="BC57" s="113"/>
      <c r="BD57" s="113"/>
      <c r="BE57" s="114">
        <f>AO41/BE50</f>
        <v>1301842.857142857</v>
      </c>
      <c r="BF57" s="114"/>
      <c r="BG57" s="114"/>
      <c r="BH57" s="114"/>
      <c r="BI57" s="114"/>
      <c r="BJ57" s="114"/>
      <c r="BK57" s="114"/>
      <c r="BL57" s="114"/>
      <c r="BM57" s="114"/>
      <c r="BN57" s="114"/>
      <c r="CA57" s="18" t="s">
        <v>13</v>
      </c>
    </row>
    <row r="58" spans="1:79" s="18" customFormat="1" x14ac:dyDescent="0.25">
      <c r="A58" s="65">
        <v>5</v>
      </c>
      <c r="B58" s="65"/>
      <c r="C58" s="65"/>
      <c r="D58" s="65"/>
      <c r="E58" s="65"/>
      <c r="F58" s="65"/>
      <c r="G58" s="115" t="s">
        <v>193</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7"/>
      <c r="AF58" s="65" t="s">
        <v>100</v>
      </c>
      <c r="AG58" s="65"/>
      <c r="AH58" s="65"/>
      <c r="AI58" s="65"/>
      <c r="AJ58" s="65"/>
      <c r="AK58" s="65" t="s">
        <v>101</v>
      </c>
      <c r="AL58" s="65"/>
      <c r="AM58" s="65"/>
      <c r="AN58" s="65"/>
      <c r="AO58" s="65"/>
      <c r="AP58" s="65"/>
      <c r="AQ58" s="65"/>
      <c r="AR58" s="65"/>
      <c r="AS58" s="65"/>
      <c r="AT58" s="65"/>
      <c r="AU58" s="113">
        <v>0</v>
      </c>
      <c r="AV58" s="113"/>
      <c r="AW58" s="113"/>
      <c r="AX58" s="113"/>
      <c r="AY58" s="113"/>
      <c r="AZ58" s="113"/>
      <c r="BA58" s="113"/>
      <c r="BB58" s="113"/>
      <c r="BC58" s="113"/>
      <c r="BD58" s="113"/>
      <c r="BE58" s="123">
        <f>(AO25-4421102)/282200</f>
        <v>103.42632530120481</v>
      </c>
      <c r="BF58" s="123"/>
      <c r="BG58" s="123"/>
      <c r="BH58" s="123"/>
      <c r="BI58" s="123"/>
      <c r="BJ58" s="123"/>
      <c r="BK58" s="123"/>
      <c r="BL58" s="123"/>
      <c r="BM58" s="123"/>
      <c r="BN58" s="123"/>
      <c r="CA58" s="18" t="s">
        <v>13</v>
      </c>
    </row>
    <row r="59" spans="1:79" s="18" customFormat="1" x14ac:dyDescent="0.25">
      <c r="A59" s="65">
        <v>6</v>
      </c>
      <c r="B59" s="65"/>
      <c r="C59" s="65"/>
      <c r="D59" s="65"/>
      <c r="E59" s="65"/>
      <c r="F59" s="65"/>
      <c r="G59" s="115" t="s">
        <v>194</v>
      </c>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7"/>
      <c r="AF59" s="65" t="s">
        <v>100</v>
      </c>
      <c r="AG59" s="65"/>
      <c r="AH59" s="65"/>
      <c r="AI59" s="65"/>
      <c r="AJ59" s="65"/>
      <c r="AK59" s="65" t="s">
        <v>101</v>
      </c>
      <c r="AL59" s="65"/>
      <c r="AM59" s="65"/>
      <c r="AN59" s="65"/>
      <c r="AO59" s="65"/>
      <c r="AP59" s="65"/>
      <c r="AQ59" s="65"/>
      <c r="AR59" s="65"/>
      <c r="AS59" s="65"/>
      <c r="AT59" s="65"/>
      <c r="AU59" s="113">
        <v>0</v>
      </c>
      <c r="AV59" s="113"/>
      <c r="AW59" s="113"/>
      <c r="AX59" s="113"/>
      <c r="AY59" s="113"/>
      <c r="AZ59" s="113"/>
      <c r="BA59" s="113"/>
      <c r="BB59" s="113"/>
      <c r="BC59" s="113"/>
      <c r="BD59" s="113"/>
      <c r="BE59" s="123">
        <f>AO27/282200</f>
        <v>14.607448618001417</v>
      </c>
      <c r="BF59" s="123"/>
      <c r="BG59" s="123"/>
      <c r="BH59" s="123"/>
      <c r="BI59" s="123"/>
      <c r="BJ59" s="123"/>
      <c r="BK59" s="123"/>
      <c r="BL59" s="123"/>
      <c r="BM59" s="123"/>
      <c r="BN59" s="123"/>
      <c r="CA59" s="18" t="s">
        <v>13</v>
      </c>
    </row>
    <row r="60" spans="1:79" s="18" customFormat="1" x14ac:dyDescent="0.25">
      <c r="A60" s="65">
        <v>7</v>
      </c>
      <c r="B60" s="65"/>
      <c r="C60" s="65"/>
      <c r="D60" s="65"/>
      <c r="E60" s="65"/>
      <c r="F60" s="65"/>
      <c r="G60" s="115" t="s">
        <v>218</v>
      </c>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7"/>
      <c r="AF60" s="65" t="s">
        <v>100</v>
      </c>
      <c r="AG60" s="65"/>
      <c r="AH60" s="65"/>
      <c r="AI60" s="65"/>
      <c r="AJ60" s="65"/>
      <c r="AK60" s="65" t="s">
        <v>101</v>
      </c>
      <c r="AL60" s="65"/>
      <c r="AM60" s="65"/>
      <c r="AN60" s="65"/>
      <c r="AO60" s="65"/>
      <c r="AP60" s="65"/>
      <c r="AQ60" s="65"/>
      <c r="AR60" s="65"/>
      <c r="AS60" s="65"/>
      <c r="AT60" s="65"/>
      <c r="AU60" s="113">
        <v>0</v>
      </c>
      <c r="AV60" s="113"/>
      <c r="AW60" s="113"/>
      <c r="AX60" s="113"/>
      <c r="AY60" s="113"/>
      <c r="AZ60" s="113"/>
      <c r="BA60" s="113"/>
      <c r="BB60" s="113"/>
      <c r="BC60" s="113"/>
      <c r="BD60" s="113"/>
      <c r="BE60" s="123">
        <f>4421102/BE51</f>
        <v>1889.3598290598291</v>
      </c>
      <c r="BF60" s="123"/>
      <c r="BG60" s="123"/>
      <c r="BH60" s="123"/>
      <c r="BI60" s="123"/>
      <c r="BJ60" s="123"/>
      <c r="BK60" s="123"/>
      <c r="BL60" s="123"/>
      <c r="BM60" s="123"/>
      <c r="BN60" s="123"/>
      <c r="CA60" s="18" t="s">
        <v>13</v>
      </c>
    </row>
    <row r="61" spans="1:79" s="15" customFormat="1" x14ac:dyDescent="0.25"/>
    <row r="62" spans="1:79" s="16" customFormat="1" ht="14.25" customHeight="1" x14ac:dyDescent="0.25">
      <c r="A62" s="49" t="s">
        <v>76</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row>
    <row r="63" spans="1:79" s="15" customFormat="1" ht="27.6" customHeight="1" x14ac:dyDescent="0.25">
      <c r="A63" s="76" t="s">
        <v>191</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row>
    <row r="64" spans="1:79" s="15" customFormat="1" x14ac:dyDescent="0.25"/>
    <row r="65" spans="1:79" s="23" customFormat="1" ht="28.5" hidden="1" customHeight="1" x14ac:dyDescent="0.25">
      <c r="A65" s="78"/>
      <c r="B65" s="79"/>
      <c r="C65" s="79"/>
      <c r="D65" s="79"/>
      <c r="E65" s="79"/>
      <c r="F65" s="80"/>
      <c r="G65" s="78" t="s">
        <v>0</v>
      </c>
      <c r="H65" s="79"/>
      <c r="I65" s="79"/>
      <c r="J65" s="79"/>
      <c r="K65" s="79"/>
      <c r="L65" s="79"/>
      <c r="M65" s="79"/>
      <c r="N65" s="79"/>
      <c r="O65" s="79"/>
      <c r="P65" s="79"/>
      <c r="Q65" s="79"/>
      <c r="R65" s="79"/>
      <c r="S65" s="79"/>
      <c r="T65" s="79" t="s">
        <v>21</v>
      </c>
      <c r="U65" s="79"/>
      <c r="V65" s="79"/>
      <c r="W65" s="79"/>
      <c r="X65" s="79"/>
      <c r="Y65" s="79"/>
      <c r="Z65" s="79"/>
      <c r="AA65" s="79" t="s">
        <v>22</v>
      </c>
      <c r="AB65" s="79"/>
      <c r="AC65" s="79"/>
      <c r="AD65" s="79"/>
      <c r="AE65" s="79"/>
      <c r="AF65" s="79"/>
      <c r="AG65" s="79"/>
      <c r="AH65" s="79" t="s">
        <v>23</v>
      </c>
      <c r="AI65" s="79"/>
      <c r="AJ65" s="79"/>
      <c r="AK65" s="79"/>
      <c r="AL65" s="79"/>
      <c r="AM65" s="79"/>
      <c r="AN65" s="80"/>
      <c r="AO65" s="78" t="s">
        <v>24</v>
      </c>
      <c r="AP65" s="79"/>
      <c r="AQ65" s="79"/>
      <c r="AR65" s="79"/>
      <c r="AS65" s="79"/>
      <c r="AT65" s="79"/>
      <c r="AU65" s="79"/>
      <c r="AV65" s="20"/>
      <c r="AW65" s="20"/>
      <c r="AX65" s="20"/>
      <c r="AY65" s="20"/>
      <c r="AZ65" s="20"/>
      <c r="BA65" s="20"/>
      <c r="BB65" s="20"/>
      <c r="BC65" s="20"/>
      <c r="BD65" s="21"/>
      <c r="BE65" s="22"/>
      <c r="BF65" s="20"/>
      <c r="BG65" s="20"/>
      <c r="BH65" s="20"/>
      <c r="BI65" s="20"/>
      <c r="BJ65" s="20"/>
      <c r="BK65" s="20"/>
      <c r="BL65" s="20"/>
      <c r="BM65" s="20"/>
      <c r="BN65" s="21"/>
      <c r="CA65" s="15" t="s">
        <v>28</v>
      </c>
    </row>
    <row r="66" spans="1:79" s="19" customFormat="1" ht="12.75" customHeight="1" x14ac:dyDescent="0.25">
      <c r="A66" s="73" t="s">
        <v>37</v>
      </c>
      <c r="B66" s="73"/>
      <c r="C66" s="73"/>
      <c r="D66" s="73"/>
      <c r="E66" s="73"/>
      <c r="F66" s="73"/>
      <c r="G66" s="74"/>
      <c r="H66" s="74"/>
      <c r="I66" s="74"/>
      <c r="J66" s="74"/>
      <c r="K66" s="74"/>
      <c r="L66" s="74"/>
      <c r="M66" s="74"/>
      <c r="N66" s="74"/>
      <c r="O66" s="74"/>
      <c r="P66" s="74"/>
      <c r="Q66" s="74"/>
      <c r="R66" s="74"/>
      <c r="S66" s="74"/>
      <c r="T66" s="122">
        <f>T22+T23+T24+T25+T27+T28+T29+T30+T31+T32+T33+T34+T35+T36+T37+T38+T40+T41</f>
        <v>146385529</v>
      </c>
      <c r="U66" s="122"/>
      <c r="V66" s="122"/>
      <c r="W66" s="122"/>
      <c r="X66" s="122"/>
      <c r="Y66" s="122"/>
      <c r="Z66" s="122"/>
      <c r="AA66" s="122">
        <f>AA22+AA23+AA24+AA25+AA27+AA28+AA29+AA30+AA31+AA32+AA33+AA34+AA35+AA36+AA37+AA38+AA40+AA41</f>
        <v>132514810</v>
      </c>
      <c r="AB66" s="122"/>
      <c r="AC66" s="122"/>
      <c r="AD66" s="122"/>
      <c r="AE66" s="122"/>
      <c r="AF66" s="122"/>
      <c r="AG66" s="122"/>
      <c r="AH66" s="122">
        <f>AH22+AH23+AH24+AH25+AH27+AH28+AH29+AH30+AH31+AH32+AH33+AH34+AH35+AH36+AH37+AH38+AH40+AH41</f>
        <v>37740600</v>
      </c>
      <c r="AI66" s="122"/>
      <c r="AJ66" s="122"/>
      <c r="AK66" s="122"/>
      <c r="AL66" s="122"/>
      <c r="AM66" s="122"/>
      <c r="AN66" s="122"/>
      <c r="AO66" s="122">
        <f>AO22+AO23+AO24+AO25+AO27+AO28+AO29+AO30+AO31+AO32+AO33+AO34+AO35+AO36+AO37+AO38+AO40+AO41</f>
        <v>137000358</v>
      </c>
      <c r="AP66" s="122"/>
      <c r="AQ66" s="122"/>
      <c r="AR66" s="122"/>
      <c r="AS66" s="122"/>
      <c r="AT66" s="122"/>
      <c r="AU66" s="122"/>
      <c r="AV66" s="24"/>
      <c r="AW66" s="25"/>
      <c r="AX66" s="25"/>
      <c r="AY66" s="25"/>
      <c r="AZ66" s="25"/>
      <c r="BA66" s="25"/>
      <c r="BB66" s="25"/>
      <c r="BC66" s="25"/>
      <c r="BD66" s="25"/>
      <c r="BE66" s="25"/>
      <c r="BF66" s="25"/>
      <c r="BG66" s="25"/>
      <c r="BH66" s="25"/>
      <c r="BI66" s="25"/>
      <c r="BJ66" s="25"/>
      <c r="BK66" s="25"/>
      <c r="BL66" s="25"/>
      <c r="BM66" s="25"/>
      <c r="BN66" s="25"/>
      <c r="BO66" s="25"/>
      <c r="CA66" s="19" t="s">
        <v>29</v>
      </c>
    </row>
    <row r="67" spans="1:79" s="15" customFormat="1" x14ac:dyDescent="0.25"/>
    <row r="68" spans="1:79" s="15" customFormat="1" x14ac:dyDescent="0.25"/>
    <row r="69" spans="1:79" s="15" customFormat="1" ht="14.25" customHeight="1" x14ac:dyDescent="0.25">
      <c r="A69" s="49" t="s">
        <v>146</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row>
    <row r="70" spans="1:79" s="15" customFormat="1" ht="13.8" x14ac:dyDescent="0.25">
      <c r="BN70" s="17" t="s">
        <v>69</v>
      </c>
    </row>
    <row r="71" spans="1:79" s="15" customFormat="1" ht="12.9" customHeight="1" x14ac:dyDescent="0.25">
      <c r="A71" s="52" t="s">
        <v>3</v>
      </c>
      <c r="B71" s="52"/>
      <c r="C71" s="52"/>
      <c r="D71" s="52"/>
      <c r="E71" s="52"/>
      <c r="F71" s="52"/>
      <c r="G71" s="52" t="s">
        <v>7</v>
      </c>
      <c r="H71" s="52"/>
      <c r="I71" s="52"/>
      <c r="J71" s="52"/>
      <c r="K71" s="52"/>
      <c r="L71" s="52"/>
      <c r="M71" s="52"/>
      <c r="N71" s="52"/>
      <c r="O71" s="52"/>
      <c r="P71" s="52"/>
      <c r="Q71" s="52"/>
      <c r="R71" s="52"/>
      <c r="S71" s="52"/>
      <c r="T71" s="52" t="s">
        <v>77</v>
      </c>
      <c r="U71" s="52"/>
      <c r="V71" s="52"/>
      <c r="W71" s="52"/>
      <c r="X71" s="52"/>
      <c r="Y71" s="52"/>
      <c r="Z71" s="52"/>
      <c r="AA71" s="52"/>
      <c r="AB71" s="52"/>
      <c r="AC71" s="52"/>
      <c r="AD71" s="52"/>
      <c r="AE71" s="52"/>
      <c r="AF71" s="52"/>
      <c r="AG71" s="52"/>
      <c r="AH71" s="52" t="s">
        <v>81</v>
      </c>
      <c r="AI71" s="52"/>
      <c r="AJ71" s="52"/>
      <c r="AK71" s="52"/>
      <c r="AL71" s="52"/>
      <c r="AM71" s="52"/>
      <c r="AN71" s="52"/>
      <c r="AO71" s="52"/>
      <c r="AP71" s="52"/>
      <c r="AQ71" s="52"/>
      <c r="AR71" s="52"/>
      <c r="AS71" s="52"/>
      <c r="AT71" s="52"/>
      <c r="AU71" s="52"/>
      <c r="AV71" s="52" t="s">
        <v>147</v>
      </c>
      <c r="AW71" s="52"/>
      <c r="AX71" s="52"/>
      <c r="AY71" s="52"/>
      <c r="AZ71" s="52"/>
      <c r="BA71" s="52"/>
      <c r="BB71" s="52"/>
      <c r="BC71" s="52"/>
      <c r="BD71" s="52"/>
      <c r="BE71" s="52"/>
      <c r="BF71" s="52"/>
      <c r="BG71" s="52"/>
      <c r="BH71" s="52"/>
      <c r="BI71" s="52"/>
      <c r="BJ71" s="52"/>
      <c r="BK71" s="52"/>
      <c r="BL71" s="52"/>
      <c r="BM71" s="52"/>
      <c r="BN71" s="52"/>
      <c r="BO71" s="52"/>
      <c r="BP71" s="52"/>
      <c r="BQ71" s="52"/>
    </row>
    <row r="72" spans="1:79" s="15" customFormat="1" ht="33.6" customHeight="1" x14ac:dyDescent="0.25">
      <c r="A72" s="52"/>
      <c r="B72" s="52"/>
      <c r="C72" s="52"/>
      <c r="D72" s="52"/>
      <c r="E72" s="52"/>
      <c r="F72" s="52"/>
      <c r="G72" s="52"/>
      <c r="H72" s="52"/>
      <c r="I72" s="52"/>
      <c r="J72" s="52"/>
      <c r="K72" s="52"/>
      <c r="L72" s="52"/>
      <c r="M72" s="52"/>
      <c r="N72" s="52"/>
      <c r="O72" s="52"/>
      <c r="P72" s="52"/>
      <c r="Q72" s="52"/>
      <c r="R72" s="52"/>
      <c r="S72" s="52"/>
      <c r="T72" s="52" t="s">
        <v>9</v>
      </c>
      <c r="U72" s="52"/>
      <c r="V72" s="52"/>
      <c r="W72" s="52"/>
      <c r="X72" s="52"/>
      <c r="Y72" s="52"/>
      <c r="Z72" s="52"/>
      <c r="AA72" s="52" t="s">
        <v>26</v>
      </c>
      <c r="AB72" s="52"/>
      <c r="AC72" s="52"/>
      <c r="AD72" s="52"/>
      <c r="AE72" s="52"/>
      <c r="AF72" s="52"/>
      <c r="AG72" s="52"/>
      <c r="AH72" s="52" t="s">
        <v>9</v>
      </c>
      <c r="AI72" s="52"/>
      <c r="AJ72" s="52"/>
      <c r="AK72" s="52"/>
      <c r="AL72" s="52"/>
      <c r="AM72" s="52"/>
      <c r="AN72" s="52"/>
      <c r="AO72" s="52" t="s">
        <v>26</v>
      </c>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row>
    <row r="73" spans="1:79" s="15" customFormat="1" ht="15" customHeight="1" x14ac:dyDescent="0.25">
      <c r="A73" s="52">
        <v>1</v>
      </c>
      <c r="B73" s="52"/>
      <c r="C73" s="52"/>
      <c r="D73" s="52"/>
      <c r="E73" s="52"/>
      <c r="F73" s="52"/>
      <c r="G73" s="52">
        <v>2</v>
      </c>
      <c r="H73" s="52"/>
      <c r="I73" s="52"/>
      <c r="J73" s="52"/>
      <c r="K73" s="52"/>
      <c r="L73" s="52"/>
      <c r="M73" s="52"/>
      <c r="N73" s="52"/>
      <c r="O73" s="52"/>
      <c r="P73" s="52"/>
      <c r="Q73" s="52"/>
      <c r="R73" s="52"/>
      <c r="S73" s="52"/>
      <c r="T73" s="52">
        <v>3</v>
      </c>
      <c r="U73" s="52"/>
      <c r="V73" s="52"/>
      <c r="W73" s="52"/>
      <c r="X73" s="52"/>
      <c r="Y73" s="52"/>
      <c r="Z73" s="52"/>
      <c r="AA73" s="52">
        <v>4</v>
      </c>
      <c r="AB73" s="52"/>
      <c r="AC73" s="52"/>
      <c r="AD73" s="52"/>
      <c r="AE73" s="52"/>
      <c r="AF73" s="52"/>
      <c r="AG73" s="52"/>
      <c r="AH73" s="52">
        <v>5</v>
      </c>
      <c r="AI73" s="52"/>
      <c r="AJ73" s="52"/>
      <c r="AK73" s="52"/>
      <c r="AL73" s="52"/>
      <c r="AM73" s="52"/>
      <c r="AN73" s="52"/>
      <c r="AO73" s="52">
        <v>6</v>
      </c>
      <c r="AP73" s="52"/>
      <c r="AQ73" s="52"/>
      <c r="AR73" s="52"/>
      <c r="AS73" s="52"/>
      <c r="AT73" s="52"/>
      <c r="AU73" s="52"/>
      <c r="AV73" s="52">
        <v>7</v>
      </c>
      <c r="AW73" s="52"/>
      <c r="AX73" s="52"/>
      <c r="AY73" s="52"/>
      <c r="AZ73" s="52"/>
      <c r="BA73" s="52"/>
      <c r="BB73" s="52"/>
      <c r="BC73" s="52"/>
      <c r="BD73" s="52"/>
      <c r="BE73" s="52"/>
      <c r="BF73" s="52"/>
      <c r="BG73" s="52"/>
      <c r="BH73" s="52"/>
      <c r="BI73" s="52"/>
      <c r="BJ73" s="52"/>
      <c r="BK73" s="52"/>
      <c r="BL73" s="52"/>
      <c r="BM73" s="52"/>
      <c r="BN73" s="52"/>
      <c r="BO73" s="52"/>
      <c r="BP73" s="52"/>
      <c r="BQ73" s="52"/>
    </row>
    <row r="74" spans="1:79" s="12" customFormat="1" ht="12.75" hidden="1" customHeight="1" x14ac:dyDescent="0.25">
      <c r="A74" s="139" t="s">
        <v>27</v>
      </c>
      <c r="B74" s="139"/>
      <c r="C74" s="139"/>
      <c r="D74" s="139"/>
      <c r="E74" s="139"/>
      <c r="F74" s="139"/>
      <c r="G74" s="140" t="s">
        <v>18</v>
      </c>
      <c r="H74" s="140"/>
      <c r="I74" s="140"/>
      <c r="J74" s="140"/>
      <c r="K74" s="140"/>
      <c r="L74" s="140"/>
      <c r="M74" s="140"/>
      <c r="N74" s="140"/>
      <c r="O74" s="140"/>
      <c r="P74" s="140"/>
      <c r="Q74" s="140"/>
      <c r="R74" s="140"/>
      <c r="S74" s="140"/>
      <c r="T74" s="141" t="s">
        <v>21</v>
      </c>
      <c r="U74" s="141"/>
      <c r="V74" s="141"/>
      <c r="W74" s="141"/>
      <c r="X74" s="141"/>
      <c r="Y74" s="141"/>
      <c r="Z74" s="141"/>
      <c r="AA74" s="141" t="s">
        <v>22</v>
      </c>
      <c r="AB74" s="141"/>
      <c r="AC74" s="141"/>
      <c r="AD74" s="141"/>
      <c r="AE74" s="141"/>
      <c r="AF74" s="141"/>
      <c r="AG74" s="141"/>
      <c r="AH74" s="141" t="s">
        <v>23</v>
      </c>
      <c r="AI74" s="141"/>
      <c r="AJ74" s="141"/>
      <c r="AK74" s="141"/>
      <c r="AL74" s="141"/>
      <c r="AM74" s="141"/>
      <c r="AN74" s="141"/>
      <c r="AO74" s="141" t="s">
        <v>24</v>
      </c>
      <c r="AP74" s="141"/>
      <c r="AQ74" s="141"/>
      <c r="AR74" s="141"/>
      <c r="AS74" s="141"/>
      <c r="AT74" s="141"/>
      <c r="AU74" s="141"/>
      <c r="AV74" s="139" t="s">
        <v>25</v>
      </c>
      <c r="AW74" s="139"/>
      <c r="AX74" s="139"/>
      <c r="AY74" s="139"/>
      <c r="AZ74" s="139"/>
      <c r="BA74" s="139"/>
      <c r="BB74" s="139"/>
      <c r="BC74" s="139"/>
      <c r="BD74" s="139"/>
      <c r="BE74" s="139"/>
      <c r="BF74" s="139"/>
      <c r="BG74" s="139"/>
      <c r="BH74" s="139"/>
      <c r="BI74" s="139"/>
      <c r="BJ74" s="139"/>
      <c r="BK74" s="139"/>
      <c r="BL74" s="139"/>
      <c r="BM74" s="139"/>
      <c r="BN74" s="139"/>
      <c r="BO74" s="139"/>
      <c r="BP74" s="139"/>
      <c r="BQ74" s="139"/>
      <c r="CA74" s="12" t="s">
        <v>14</v>
      </c>
    </row>
    <row r="75" spans="1:79" s="18" customFormat="1" ht="15.6" customHeight="1" x14ac:dyDescent="0.25">
      <c r="A75" s="51">
        <v>2111</v>
      </c>
      <c r="B75" s="51"/>
      <c r="C75" s="51"/>
      <c r="D75" s="51"/>
      <c r="E75" s="51"/>
      <c r="F75" s="51"/>
      <c r="G75" s="110" t="s">
        <v>41</v>
      </c>
      <c r="H75" s="111"/>
      <c r="I75" s="111"/>
      <c r="J75" s="111"/>
      <c r="K75" s="111"/>
      <c r="L75" s="111"/>
      <c r="M75" s="111"/>
      <c r="N75" s="111"/>
      <c r="O75" s="111"/>
      <c r="P75" s="111"/>
      <c r="Q75" s="111"/>
      <c r="R75" s="111"/>
      <c r="S75" s="112"/>
      <c r="T75" s="138">
        <v>0</v>
      </c>
      <c r="U75" s="138"/>
      <c r="V75" s="138"/>
      <c r="W75" s="138"/>
      <c r="X75" s="138"/>
      <c r="Y75" s="138"/>
      <c r="Z75" s="138"/>
      <c r="AA75" s="138">
        <v>0</v>
      </c>
      <c r="AB75" s="138"/>
      <c r="AC75" s="138"/>
      <c r="AD75" s="138"/>
      <c r="AE75" s="138"/>
      <c r="AF75" s="138"/>
      <c r="AG75" s="138"/>
      <c r="AH75" s="138">
        <v>0</v>
      </c>
      <c r="AI75" s="138"/>
      <c r="AJ75" s="138"/>
      <c r="AK75" s="138"/>
      <c r="AL75" s="138"/>
      <c r="AM75" s="138"/>
      <c r="AN75" s="138"/>
      <c r="AO75" s="138">
        <v>0</v>
      </c>
      <c r="AP75" s="138"/>
      <c r="AQ75" s="138"/>
      <c r="AR75" s="138"/>
      <c r="AS75" s="138"/>
      <c r="AT75" s="138"/>
      <c r="AU75" s="138"/>
      <c r="AV75" s="110"/>
      <c r="AW75" s="111"/>
      <c r="AX75" s="111"/>
      <c r="AY75" s="111"/>
      <c r="AZ75" s="111"/>
      <c r="BA75" s="111"/>
      <c r="BB75" s="111"/>
      <c r="BC75" s="111"/>
      <c r="BD75" s="111"/>
      <c r="BE75" s="111"/>
      <c r="BF75" s="111"/>
      <c r="BG75" s="111"/>
      <c r="BH75" s="111"/>
      <c r="BI75" s="111"/>
      <c r="BJ75" s="111"/>
      <c r="BK75" s="111"/>
      <c r="BL75" s="111"/>
      <c r="BM75" s="111"/>
      <c r="BN75" s="111"/>
      <c r="BO75" s="111"/>
      <c r="BP75" s="111"/>
      <c r="BQ75" s="112"/>
      <c r="CA75" s="18" t="s">
        <v>15</v>
      </c>
    </row>
    <row r="76" spans="1:79" s="18" customFormat="1" ht="18" customHeight="1" x14ac:dyDescent="0.25">
      <c r="A76" s="51">
        <v>2120</v>
      </c>
      <c r="B76" s="51"/>
      <c r="C76" s="51"/>
      <c r="D76" s="51"/>
      <c r="E76" s="51"/>
      <c r="F76" s="51"/>
      <c r="G76" s="110" t="s">
        <v>43</v>
      </c>
      <c r="H76" s="111"/>
      <c r="I76" s="111"/>
      <c r="J76" s="111"/>
      <c r="K76" s="111"/>
      <c r="L76" s="111"/>
      <c r="M76" s="111"/>
      <c r="N76" s="111"/>
      <c r="O76" s="111"/>
      <c r="P76" s="111"/>
      <c r="Q76" s="111"/>
      <c r="R76" s="111"/>
      <c r="S76" s="112"/>
      <c r="T76" s="138">
        <v>0</v>
      </c>
      <c r="U76" s="138"/>
      <c r="V76" s="138"/>
      <c r="W76" s="138"/>
      <c r="X76" s="138"/>
      <c r="Y76" s="138"/>
      <c r="Z76" s="138"/>
      <c r="AA76" s="138">
        <v>0</v>
      </c>
      <c r="AB76" s="138"/>
      <c r="AC76" s="138"/>
      <c r="AD76" s="138"/>
      <c r="AE76" s="138"/>
      <c r="AF76" s="138"/>
      <c r="AG76" s="138"/>
      <c r="AH76" s="138">
        <v>0</v>
      </c>
      <c r="AI76" s="138"/>
      <c r="AJ76" s="138"/>
      <c r="AK76" s="138"/>
      <c r="AL76" s="138"/>
      <c r="AM76" s="138"/>
      <c r="AN76" s="138"/>
      <c r="AO76" s="138">
        <v>0</v>
      </c>
      <c r="AP76" s="138"/>
      <c r="AQ76" s="138"/>
      <c r="AR76" s="138"/>
      <c r="AS76" s="138"/>
      <c r="AT76" s="138"/>
      <c r="AU76" s="138"/>
      <c r="AV76" s="110"/>
      <c r="AW76" s="111"/>
      <c r="AX76" s="111"/>
      <c r="AY76" s="111"/>
      <c r="AZ76" s="111"/>
      <c r="BA76" s="111"/>
      <c r="BB76" s="111"/>
      <c r="BC76" s="111"/>
      <c r="BD76" s="111"/>
      <c r="BE76" s="111"/>
      <c r="BF76" s="111"/>
      <c r="BG76" s="111"/>
      <c r="BH76" s="111"/>
      <c r="BI76" s="111"/>
      <c r="BJ76" s="111"/>
      <c r="BK76" s="111"/>
      <c r="BL76" s="111"/>
      <c r="BM76" s="111"/>
      <c r="BN76" s="111"/>
      <c r="BO76" s="111"/>
      <c r="BP76" s="111"/>
      <c r="BQ76" s="112"/>
    </row>
    <row r="77" spans="1:79" s="18" customFormat="1" ht="19.2" customHeight="1" x14ac:dyDescent="0.25">
      <c r="A77" s="51">
        <v>2210</v>
      </c>
      <c r="B77" s="51"/>
      <c r="C77" s="51"/>
      <c r="D77" s="51"/>
      <c r="E77" s="51"/>
      <c r="F77" s="51"/>
      <c r="G77" s="110" t="s">
        <v>45</v>
      </c>
      <c r="H77" s="111"/>
      <c r="I77" s="111"/>
      <c r="J77" s="111"/>
      <c r="K77" s="111"/>
      <c r="L77" s="111"/>
      <c r="M77" s="111"/>
      <c r="N77" s="111"/>
      <c r="O77" s="111"/>
      <c r="P77" s="111"/>
      <c r="Q77" s="111"/>
      <c r="R77" s="111"/>
      <c r="S77" s="112"/>
      <c r="T77" s="138">
        <v>0</v>
      </c>
      <c r="U77" s="138"/>
      <c r="V77" s="138"/>
      <c r="W77" s="138"/>
      <c r="X77" s="138"/>
      <c r="Y77" s="138"/>
      <c r="Z77" s="138"/>
      <c r="AA77" s="138"/>
      <c r="AB77" s="138"/>
      <c r="AC77" s="138"/>
      <c r="AD77" s="138"/>
      <c r="AE77" s="138"/>
      <c r="AF77" s="138"/>
      <c r="AG77" s="138"/>
      <c r="AH77" s="138">
        <v>0</v>
      </c>
      <c r="AI77" s="138"/>
      <c r="AJ77" s="138"/>
      <c r="AK77" s="138"/>
      <c r="AL77" s="138"/>
      <c r="AM77" s="138"/>
      <c r="AN77" s="138"/>
      <c r="AO77" s="138"/>
      <c r="AP77" s="138"/>
      <c r="AQ77" s="138"/>
      <c r="AR77" s="138"/>
      <c r="AS77" s="138"/>
      <c r="AT77" s="138"/>
      <c r="AU77" s="138"/>
      <c r="AV77" s="110"/>
      <c r="AW77" s="111"/>
      <c r="AX77" s="111"/>
      <c r="AY77" s="111"/>
      <c r="AZ77" s="111"/>
      <c r="BA77" s="111"/>
      <c r="BB77" s="111"/>
      <c r="BC77" s="111"/>
      <c r="BD77" s="111"/>
      <c r="BE77" s="111"/>
      <c r="BF77" s="111"/>
      <c r="BG77" s="111"/>
      <c r="BH77" s="111"/>
      <c r="BI77" s="111"/>
      <c r="BJ77" s="111"/>
      <c r="BK77" s="111"/>
      <c r="BL77" s="111"/>
      <c r="BM77" s="111"/>
      <c r="BN77" s="111"/>
      <c r="BO77" s="111"/>
      <c r="BP77" s="111"/>
      <c r="BQ77" s="112"/>
    </row>
    <row r="78" spans="1:79" s="18" customFormat="1" ht="43.2" customHeight="1" x14ac:dyDescent="0.25">
      <c r="A78" s="51">
        <v>2220</v>
      </c>
      <c r="B78" s="51"/>
      <c r="C78" s="51"/>
      <c r="D78" s="51"/>
      <c r="E78" s="51"/>
      <c r="F78" s="51"/>
      <c r="G78" s="110" t="s">
        <v>88</v>
      </c>
      <c r="H78" s="111"/>
      <c r="I78" s="111"/>
      <c r="J78" s="111"/>
      <c r="K78" s="111"/>
      <c r="L78" s="111"/>
      <c r="M78" s="111"/>
      <c r="N78" s="111"/>
      <c r="O78" s="111"/>
      <c r="P78" s="111"/>
      <c r="Q78" s="111"/>
      <c r="R78" s="111"/>
      <c r="S78" s="112"/>
      <c r="T78" s="138">
        <v>0</v>
      </c>
      <c r="U78" s="138"/>
      <c r="V78" s="138"/>
      <c r="W78" s="138"/>
      <c r="X78" s="138"/>
      <c r="Y78" s="138"/>
      <c r="Z78" s="138"/>
      <c r="AA78" s="138">
        <f>600400-AA79+645732+8000</f>
        <v>934802</v>
      </c>
      <c r="AB78" s="138"/>
      <c r="AC78" s="138"/>
      <c r="AD78" s="138"/>
      <c r="AE78" s="138"/>
      <c r="AF78" s="138"/>
      <c r="AG78" s="138"/>
      <c r="AH78" s="138">
        <v>0</v>
      </c>
      <c r="AI78" s="138"/>
      <c r="AJ78" s="138"/>
      <c r="AK78" s="138"/>
      <c r="AL78" s="138"/>
      <c r="AM78" s="138"/>
      <c r="AN78" s="138"/>
      <c r="AO78" s="138">
        <f>603100-AO79+679956+8000</f>
        <v>909426</v>
      </c>
      <c r="AP78" s="138"/>
      <c r="AQ78" s="138"/>
      <c r="AR78" s="138"/>
      <c r="AS78" s="138"/>
      <c r="AT78" s="138"/>
      <c r="AU78" s="138"/>
      <c r="AV78" s="110" t="s">
        <v>164</v>
      </c>
      <c r="AW78" s="111"/>
      <c r="AX78" s="111"/>
      <c r="AY78" s="111"/>
      <c r="AZ78" s="111"/>
      <c r="BA78" s="111"/>
      <c r="BB78" s="111"/>
      <c r="BC78" s="111"/>
      <c r="BD78" s="111"/>
      <c r="BE78" s="111"/>
      <c r="BF78" s="111"/>
      <c r="BG78" s="111"/>
      <c r="BH78" s="111"/>
      <c r="BI78" s="111"/>
      <c r="BJ78" s="111"/>
      <c r="BK78" s="111"/>
      <c r="BL78" s="111"/>
      <c r="BM78" s="111"/>
      <c r="BN78" s="111"/>
      <c r="BO78" s="111"/>
      <c r="BP78" s="111"/>
      <c r="BQ78" s="112"/>
    </row>
    <row r="79" spans="1:79" s="18" customFormat="1" ht="41.4" customHeight="1" x14ac:dyDescent="0.25">
      <c r="A79" s="51">
        <v>2230</v>
      </c>
      <c r="B79" s="51"/>
      <c r="C79" s="51"/>
      <c r="D79" s="51"/>
      <c r="E79" s="51"/>
      <c r="F79" s="51"/>
      <c r="G79" s="110" t="s">
        <v>89</v>
      </c>
      <c r="H79" s="111"/>
      <c r="I79" s="111"/>
      <c r="J79" s="111"/>
      <c r="K79" s="111"/>
      <c r="L79" s="111"/>
      <c r="M79" s="111"/>
      <c r="N79" s="111"/>
      <c r="O79" s="111"/>
      <c r="P79" s="111"/>
      <c r="Q79" s="111"/>
      <c r="R79" s="111"/>
      <c r="S79" s="112"/>
      <c r="T79" s="138">
        <v>0</v>
      </c>
      <c r="U79" s="138"/>
      <c r="V79" s="138"/>
      <c r="W79" s="138"/>
      <c r="X79" s="138"/>
      <c r="Y79" s="138"/>
      <c r="Z79" s="138"/>
      <c r="AA79" s="138">
        <v>319330</v>
      </c>
      <c r="AB79" s="138"/>
      <c r="AC79" s="138"/>
      <c r="AD79" s="138"/>
      <c r="AE79" s="138"/>
      <c r="AF79" s="138"/>
      <c r="AG79" s="138"/>
      <c r="AH79" s="138">
        <v>0</v>
      </c>
      <c r="AI79" s="138"/>
      <c r="AJ79" s="138"/>
      <c r="AK79" s="138"/>
      <c r="AL79" s="138"/>
      <c r="AM79" s="138"/>
      <c r="AN79" s="138"/>
      <c r="AO79" s="138">
        <v>381630</v>
      </c>
      <c r="AP79" s="138"/>
      <c r="AQ79" s="138"/>
      <c r="AR79" s="138"/>
      <c r="AS79" s="138"/>
      <c r="AT79" s="138"/>
      <c r="AU79" s="138"/>
      <c r="AV79" s="110" t="s">
        <v>165</v>
      </c>
      <c r="AW79" s="111"/>
      <c r="AX79" s="111"/>
      <c r="AY79" s="111"/>
      <c r="AZ79" s="111"/>
      <c r="BA79" s="111"/>
      <c r="BB79" s="111"/>
      <c r="BC79" s="111"/>
      <c r="BD79" s="111"/>
      <c r="BE79" s="111"/>
      <c r="BF79" s="111"/>
      <c r="BG79" s="111"/>
      <c r="BH79" s="111"/>
      <c r="BI79" s="111"/>
      <c r="BJ79" s="111"/>
      <c r="BK79" s="111"/>
      <c r="BL79" s="111"/>
      <c r="BM79" s="111"/>
      <c r="BN79" s="111"/>
      <c r="BO79" s="111"/>
      <c r="BP79" s="111"/>
      <c r="BQ79" s="112"/>
    </row>
    <row r="80" spans="1:79" s="18" customFormat="1" ht="18" customHeight="1" x14ac:dyDescent="0.25">
      <c r="A80" s="51">
        <v>2240</v>
      </c>
      <c r="B80" s="51"/>
      <c r="C80" s="51"/>
      <c r="D80" s="51"/>
      <c r="E80" s="51"/>
      <c r="F80" s="51"/>
      <c r="G80" s="110" t="s">
        <v>47</v>
      </c>
      <c r="H80" s="111"/>
      <c r="I80" s="111"/>
      <c r="J80" s="111"/>
      <c r="K80" s="111"/>
      <c r="L80" s="111"/>
      <c r="M80" s="111"/>
      <c r="N80" s="111"/>
      <c r="O80" s="111"/>
      <c r="P80" s="111"/>
      <c r="Q80" s="111"/>
      <c r="R80" s="111"/>
      <c r="S80" s="112"/>
      <c r="T80" s="138">
        <v>0</v>
      </c>
      <c r="U80" s="138"/>
      <c r="V80" s="138"/>
      <c r="W80" s="138"/>
      <c r="X80" s="138"/>
      <c r="Y80" s="138"/>
      <c r="Z80" s="138"/>
      <c r="AA80" s="138">
        <v>0</v>
      </c>
      <c r="AB80" s="138"/>
      <c r="AC80" s="138"/>
      <c r="AD80" s="138"/>
      <c r="AE80" s="138"/>
      <c r="AF80" s="138"/>
      <c r="AG80" s="138"/>
      <c r="AH80" s="138">
        <v>0</v>
      </c>
      <c r="AI80" s="138"/>
      <c r="AJ80" s="138"/>
      <c r="AK80" s="138"/>
      <c r="AL80" s="138"/>
      <c r="AM80" s="138"/>
      <c r="AN80" s="138"/>
      <c r="AO80" s="138">
        <v>0</v>
      </c>
      <c r="AP80" s="138"/>
      <c r="AQ80" s="138"/>
      <c r="AR80" s="138"/>
      <c r="AS80" s="138"/>
      <c r="AT80" s="138"/>
      <c r="AU80" s="138"/>
      <c r="AV80" s="110"/>
      <c r="AW80" s="111"/>
      <c r="AX80" s="111"/>
      <c r="AY80" s="111"/>
      <c r="AZ80" s="111"/>
      <c r="BA80" s="111"/>
      <c r="BB80" s="111"/>
      <c r="BC80" s="111"/>
      <c r="BD80" s="111"/>
      <c r="BE80" s="111"/>
      <c r="BF80" s="111"/>
      <c r="BG80" s="111"/>
      <c r="BH80" s="111"/>
      <c r="BI80" s="111"/>
      <c r="BJ80" s="111"/>
      <c r="BK80" s="111"/>
      <c r="BL80" s="111"/>
      <c r="BM80" s="111"/>
      <c r="BN80" s="111"/>
      <c r="BO80" s="111"/>
      <c r="BP80" s="111"/>
      <c r="BQ80" s="112"/>
    </row>
    <row r="81" spans="1:69" s="18" customFormat="1" ht="13.2" customHeight="1" x14ac:dyDescent="0.25">
      <c r="A81" s="51">
        <v>2250</v>
      </c>
      <c r="B81" s="51"/>
      <c r="C81" s="51"/>
      <c r="D81" s="51"/>
      <c r="E81" s="51"/>
      <c r="F81" s="51"/>
      <c r="G81" s="110" t="s">
        <v>49</v>
      </c>
      <c r="H81" s="111"/>
      <c r="I81" s="111"/>
      <c r="J81" s="111"/>
      <c r="K81" s="111"/>
      <c r="L81" s="111"/>
      <c r="M81" s="111"/>
      <c r="N81" s="111"/>
      <c r="O81" s="111"/>
      <c r="P81" s="111"/>
      <c r="Q81" s="111"/>
      <c r="R81" s="111"/>
      <c r="S81" s="112"/>
      <c r="T81" s="138">
        <v>0</v>
      </c>
      <c r="U81" s="138"/>
      <c r="V81" s="138"/>
      <c r="W81" s="138"/>
      <c r="X81" s="138"/>
      <c r="Y81" s="138"/>
      <c r="Z81" s="138"/>
      <c r="AA81" s="138">
        <v>0</v>
      </c>
      <c r="AB81" s="138"/>
      <c r="AC81" s="138"/>
      <c r="AD81" s="138"/>
      <c r="AE81" s="138"/>
      <c r="AF81" s="138"/>
      <c r="AG81" s="138"/>
      <c r="AH81" s="138">
        <v>0</v>
      </c>
      <c r="AI81" s="138"/>
      <c r="AJ81" s="138"/>
      <c r="AK81" s="138"/>
      <c r="AL81" s="138"/>
      <c r="AM81" s="138"/>
      <c r="AN81" s="138"/>
      <c r="AO81" s="138">
        <v>0</v>
      </c>
      <c r="AP81" s="138"/>
      <c r="AQ81" s="138"/>
      <c r="AR81" s="138"/>
      <c r="AS81" s="138"/>
      <c r="AT81" s="138"/>
      <c r="AU81" s="138"/>
      <c r="AV81" s="110"/>
      <c r="AW81" s="111"/>
      <c r="AX81" s="111"/>
      <c r="AY81" s="111"/>
      <c r="AZ81" s="111"/>
      <c r="BA81" s="111"/>
      <c r="BB81" s="111"/>
      <c r="BC81" s="111"/>
      <c r="BD81" s="111"/>
      <c r="BE81" s="111"/>
      <c r="BF81" s="111"/>
      <c r="BG81" s="111"/>
      <c r="BH81" s="111"/>
      <c r="BI81" s="111"/>
      <c r="BJ81" s="111"/>
      <c r="BK81" s="111"/>
      <c r="BL81" s="111"/>
      <c r="BM81" s="111"/>
      <c r="BN81" s="111"/>
      <c r="BO81" s="111"/>
      <c r="BP81" s="111"/>
      <c r="BQ81" s="112"/>
    </row>
    <row r="82" spans="1:69" s="18" customFormat="1" ht="13.2" customHeight="1" x14ac:dyDescent="0.25">
      <c r="A82" s="51">
        <v>2271</v>
      </c>
      <c r="B82" s="51"/>
      <c r="C82" s="51"/>
      <c r="D82" s="51"/>
      <c r="E82" s="51"/>
      <c r="F82" s="51"/>
      <c r="G82" s="110" t="s">
        <v>51</v>
      </c>
      <c r="H82" s="111"/>
      <c r="I82" s="111"/>
      <c r="J82" s="111"/>
      <c r="K82" s="111"/>
      <c r="L82" s="111"/>
      <c r="M82" s="111"/>
      <c r="N82" s="111"/>
      <c r="O82" s="111"/>
      <c r="P82" s="111"/>
      <c r="Q82" s="111"/>
      <c r="R82" s="111"/>
      <c r="S82" s="112"/>
      <c r="T82" s="138">
        <v>7542963</v>
      </c>
      <c r="U82" s="138"/>
      <c r="V82" s="138"/>
      <c r="W82" s="138"/>
      <c r="X82" s="138"/>
      <c r="Y82" s="138"/>
      <c r="Z82" s="138"/>
      <c r="AA82" s="138">
        <f>AO30*1.057</f>
        <v>5902816.5</v>
      </c>
      <c r="AB82" s="138"/>
      <c r="AC82" s="138"/>
      <c r="AD82" s="138"/>
      <c r="AE82" s="138"/>
      <c r="AF82" s="138"/>
      <c r="AG82" s="138"/>
      <c r="AH82" s="138">
        <v>7942740</v>
      </c>
      <c r="AI82" s="138"/>
      <c r="AJ82" s="138"/>
      <c r="AK82" s="138"/>
      <c r="AL82" s="138"/>
      <c r="AM82" s="138"/>
      <c r="AN82" s="138"/>
      <c r="AO82" s="138">
        <f>AA82*1.053</f>
        <v>6215665.7744999994</v>
      </c>
      <c r="AP82" s="138"/>
      <c r="AQ82" s="138"/>
      <c r="AR82" s="138"/>
      <c r="AS82" s="138"/>
      <c r="AT82" s="138"/>
      <c r="AU82" s="138"/>
      <c r="AV82" s="110" t="s">
        <v>90</v>
      </c>
      <c r="AW82" s="111"/>
      <c r="AX82" s="111"/>
      <c r="AY82" s="111"/>
      <c r="AZ82" s="111"/>
      <c r="BA82" s="111"/>
      <c r="BB82" s="111"/>
      <c r="BC82" s="111"/>
      <c r="BD82" s="111"/>
      <c r="BE82" s="111"/>
      <c r="BF82" s="111"/>
      <c r="BG82" s="111"/>
      <c r="BH82" s="111"/>
      <c r="BI82" s="111"/>
      <c r="BJ82" s="111"/>
      <c r="BK82" s="111"/>
      <c r="BL82" s="111"/>
      <c r="BM82" s="111"/>
      <c r="BN82" s="111"/>
      <c r="BO82" s="111"/>
      <c r="BP82" s="111"/>
      <c r="BQ82" s="112"/>
    </row>
    <row r="83" spans="1:69" s="18" customFormat="1" ht="18" customHeight="1" x14ac:dyDescent="0.25">
      <c r="A83" s="51">
        <v>2272</v>
      </c>
      <c r="B83" s="51"/>
      <c r="C83" s="51"/>
      <c r="D83" s="51"/>
      <c r="E83" s="51"/>
      <c r="F83" s="51"/>
      <c r="G83" s="110" t="s">
        <v>53</v>
      </c>
      <c r="H83" s="111"/>
      <c r="I83" s="111"/>
      <c r="J83" s="111"/>
      <c r="K83" s="111"/>
      <c r="L83" s="111"/>
      <c r="M83" s="111"/>
      <c r="N83" s="111"/>
      <c r="O83" s="111"/>
      <c r="P83" s="111"/>
      <c r="Q83" s="111"/>
      <c r="R83" s="111"/>
      <c r="S83" s="112"/>
      <c r="T83" s="138">
        <v>1642895</v>
      </c>
      <c r="U83" s="138"/>
      <c r="V83" s="138"/>
      <c r="W83" s="138"/>
      <c r="X83" s="138"/>
      <c r="Y83" s="138"/>
      <c r="Z83" s="138"/>
      <c r="AA83" s="138">
        <v>0</v>
      </c>
      <c r="AB83" s="138"/>
      <c r="AC83" s="138"/>
      <c r="AD83" s="138"/>
      <c r="AE83" s="138"/>
      <c r="AF83" s="138"/>
      <c r="AG83" s="138"/>
      <c r="AH83" s="138">
        <v>1736540</v>
      </c>
      <c r="AI83" s="138"/>
      <c r="AJ83" s="138"/>
      <c r="AK83" s="138"/>
      <c r="AL83" s="138"/>
      <c r="AM83" s="138"/>
      <c r="AN83" s="138"/>
      <c r="AO83" s="138">
        <v>0</v>
      </c>
      <c r="AP83" s="138"/>
      <c r="AQ83" s="138"/>
      <c r="AR83" s="138"/>
      <c r="AS83" s="138"/>
      <c r="AT83" s="138"/>
      <c r="AU83" s="138"/>
      <c r="AV83" s="110"/>
      <c r="AW83" s="111"/>
      <c r="AX83" s="111"/>
      <c r="AY83" s="111"/>
      <c r="AZ83" s="111"/>
      <c r="BA83" s="111"/>
      <c r="BB83" s="111"/>
      <c r="BC83" s="111"/>
      <c r="BD83" s="111"/>
      <c r="BE83" s="111"/>
      <c r="BF83" s="111"/>
      <c r="BG83" s="111"/>
      <c r="BH83" s="111"/>
      <c r="BI83" s="111"/>
      <c r="BJ83" s="111"/>
      <c r="BK83" s="111"/>
      <c r="BL83" s="111"/>
      <c r="BM83" s="111"/>
      <c r="BN83" s="111"/>
      <c r="BO83" s="111"/>
      <c r="BP83" s="111"/>
      <c r="BQ83" s="112"/>
    </row>
    <row r="84" spans="1:69" s="18" customFormat="1" ht="13.2" customHeight="1" x14ac:dyDescent="0.25">
      <c r="A84" s="51">
        <v>2273</v>
      </c>
      <c r="B84" s="51"/>
      <c r="C84" s="51"/>
      <c r="D84" s="51"/>
      <c r="E84" s="51"/>
      <c r="F84" s="51"/>
      <c r="G84" s="110" t="s">
        <v>55</v>
      </c>
      <c r="H84" s="111"/>
      <c r="I84" s="111"/>
      <c r="J84" s="111"/>
      <c r="K84" s="111"/>
      <c r="L84" s="111"/>
      <c r="M84" s="111"/>
      <c r="N84" s="111"/>
      <c r="O84" s="111"/>
      <c r="P84" s="111"/>
      <c r="Q84" s="111"/>
      <c r="R84" s="111"/>
      <c r="S84" s="112"/>
      <c r="T84" s="138">
        <v>4428090</v>
      </c>
      <c r="U84" s="138"/>
      <c r="V84" s="138"/>
      <c r="W84" s="138"/>
      <c r="X84" s="138"/>
      <c r="Y84" s="138"/>
      <c r="Z84" s="138"/>
      <c r="AA84" s="138">
        <v>0</v>
      </c>
      <c r="AB84" s="138"/>
      <c r="AC84" s="138"/>
      <c r="AD84" s="138"/>
      <c r="AE84" s="138"/>
      <c r="AF84" s="138"/>
      <c r="AG84" s="138"/>
      <c r="AH84" s="138">
        <v>4680491</v>
      </c>
      <c r="AI84" s="138"/>
      <c r="AJ84" s="138"/>
      <c r="AK84" s="138"/>
      <c r="AL84" s="138"/>
      <c r="AM84" s="138"/>
      <c r="AN84" s="138"/>
      <c r="AO84" s="138">
        <v>0</v>
      </c>
      <c r="AP84" s="138"/>
      <c r="AQ84" s="138"/>
      <c r="AR84" s="138"/>
      <c r="AS84" s="138"/>
      <c r="AT84" s="138"/>
      <c r="AU84" s="138"/>
      <c r="AV84" s="110"/>
      <c r="AW84" s="111"/>
      <c r="AX84" s="111"/>
      <c r="AY84" s="111"/>
      <c r="AZ84" s="111"/>
      <c r="BA84" s="111"/>
      <c r="BB84" s="111"/>
      <c r="BC84" s="111"/>
      <c r="BD84" s="111"/>
      <c r="BE84" s="111"/>
      <c r="BF84" s="111"/>
      <c r="BG84" s="111"/>
      <c r="BH84" s="111"/>
      <c r="BI84" s="111"/>
      <c r="BJ84" s="111"/>
      <c r="BK84" s="111"/>
      <c r="BL84" s="111"/>
      <c r="BM84" s="111"/>
      <c r="BN84" s="111"/>
      <c r="BO84" s="111"/>
      <c r="BP84" s="111"/>
      <c r="BQ84" s="112"/>
    </row>
    <row r="85" spans="1:69" s="15" customFormat="1" ht="15" customHeight="1" x14ac:dyDescent="0.25">
      <c r="A85" s="52">
        <v>1</v>
      </c>
      <c r="B85" s="52"/>
      <c r="C85" s="52"/>
      <c r="D85" s="52"/>
      <c r="E85" s="52"/>
      <c r="F85" s="52"/>
      <c r="G85" s="52">
        <v>2</v>
      </c>
      <c r="H85" s="52"/>
      <c r="I85" s="52"/>
      <c r="J85" s="52"/>
      <c r="K85" s="52"/>
      <c r="L85" s="52"/>
      <c r="M85" s="52"/>
      <c r="N85" s="52"/>
      <c r="O85" s="52"/>
      <c r="P85" s="52"/>
      <c r="Q85" s="52"/>
      <c r="R85" s="52"/>
      <c r="S85" s="52"/>
      <c r="T85" s="52">
        <v>3</v>
      </c>
      <c r="U85" s="52"/>
      <c r="V85" s="52"/>
      <c r="W85" s="52"/>
      <c r="X85" s="52"/>
      <c r="Y85" s="52"/>
      <c r="Z85" s="52"/>
      <c r="AA85" s="52">
        <v>4</v>
      </c>
      <c r="AB85" s="52"/>
      <c r="AC85" s="52"/>
      <c r="AD85" s="52"/>
      <c r="AE85" s="52"/>
      <c r="AF85" s="52"/>
      <c r="AG85" s="52"/>
      <c r="AH85" s="52">
        <v>5</v>
      </c>
      <c r="AI85" s="52"/>
      <c r="AJ85" s="52"/>
      <c r="AK85" s="52"/>
      <c r="AL85" s="52"/>
      <c r="AM85" s="52"/>
      <c r="AN85" s="52"/>
      <c r="AO85" s="52">
        <v>6</v>
      </c>
      <c r="AP85" s="52"/>
      <c r="AQ85" s="52"/>
      <c r="AR85" s="52"/>
      <c r="AS85" s="52"/>
      <c r="AT85" s="52"/>
      <c r="AU85" s="52"/>
      <c r="AV85" s="52">
        <v>7</v>
      </c>
      <c r="AW85" s="52"/>
      <c r="AX85" s="52"/>
      <c r="AY85" s="52"/>
      <c r="AZ85" s="52"/>
      <c r="BA85" s="52"/>
      <c r="BB85" s="52"/>
      <c r="BC85" s="52"/>
      <c r="BD85" s="52"/>
      <c r="BE85" s="52"/>
      <c r="BF85" s="52"/>
      <c r="BG85" s="52"/>
      <c r="BH85" s="52"/>
      <c r="BI85" s="52"/>
      <c r="BJ85" s="52"/>
      <c r="BK85" s="52"/>
      <c r="BL85" s="52"/>
      <c r="BM85" s="52"/>
      <c r="BN85" s="52"/>
      <c r="BO85" s="52"/>
      <c r="BP85" s="52"/>
      <c r="BQ85" s="52"/>
    </row>
    <row r="86" spans="1:69" s="18" customFormat="1" ht="13.2" customHeight="1" x14ac:dyDescent="0.25">
      <c r="A86" s="51">
        <v>2274</v>
      </c>
      <c r="B86" s="51"/>
      <c r="C86" s="51"/>
      <c r="D86" s="51"/>
      <c r="E86" s="51"/>
      <c r="F86" s="51"/>
      <c r="G86" s="110" t="s">
        <v>91</v>
      </c>
      <c r="H86" s="111"/>
      <c r="I86" s="111"/>
      <c r="J86" s="111"/>
      <c r="K86" s="111"/>
      <c r="L86" s="111"/>
      <c r="M86" s="111"/>
      <c r="N86" s="111"/>
      <c r="O86" s="111"/>
      <c r="P86" s="111"/>
      <c r="Q86" s="111"/>
      <c r="R86" s="111"/>
      <c r="S86" s="112"/>
      <c r="T86" s="138">
        <v>63209</v>
      </c>
      <c r="U86" s="138"/>
      <c r="V86" s="138"/>
      <c r="W86" s="138"/>
      <c r="X86" s="138"/>
      <c r="Y86" s="138"/>
      <c r="Z86" s="138"/>
      <c r="AA86" s="138">
        <v>0</v>
      </c>
      <c r="AB86" s="138"/>
      <c r="AC86" s="138"/>
      <c r="AD86" s="138"/>
      <c r="AE86" s="138"/>
      <c r="AF86" s="138"/>
      <c r="AG86" s="138"/>
      <c r="AH86" s="138">
        <v>66558</v>
      </c>
      <c r="AI86" s="138"/>
      <c r="AJ86" s="138"/>
      <c r="AK86" s="138"/>
      <c r="AL86" s="138"/>
      <c r="AM86" s="138"/>
      <c r="AN86" s="138"/>
      <c r="AO86" s="138">
        <v>0</v>
      </c>
      <c r="AP86" s="138"/>
      <c r="AQ86" s="138"/>
      <c r="AR86" s="138"/>
      <c r="AS86" s="138"/>
      <c r="AT86" s="138"/>
      <c r="AU86" s="138"/>
      <c r="AV86" s="110"/>
      <c r="AW86" s="111"/>
      <c r="AX86" s="111"/>
      <c r="AY86" s="111"/>
      <c r="AZ86" s="111"/>
      <c r="BA86" s="111"/>
      <c r="BB86" s="111"/>
      <c r="BC86" s="111"/>
      <c r="BD86" s="111"/>
      <c r="BE86" s="111"/>
      <c r="BF86" s="111"/>
      <c r="BG86" s="111"/>
      <c r="BH86" s="111"/>
      <c r="BI86" s="111"/>
      <c r="BJ86" s="111"/>
      <c r="BK86" s="111"/>
      <c r="BL86" s="111"/>
      <c r="BM86" s="111"/>
      <c r="BN86" s="111"/>
      <c r="BO86" s="111"/>
      <c r="BP86" s="111"/>
      <c r="BQ86" s="112"/>
    </row>
    <row r="87" spans="1:69" s="18" customFormat="1" ht="26.4" customHeight="1" x14ac:dyDescent="0.25">
      <c r="A87" s="51">
        <v>2275</v>
      </c>
      <c r="B87" s="51"/>
      <c r="C87" s="51"/>
      <c r="D87" s="51"/>
      <c r="E87" s="51"/>
      <c r="F87" s="51"/>
      <c r="G87" s="110" t="s">
        <v>92</v>
      </c>
      <c r="H87" s="111"/>
      <c r="I87" s="111"/>
      <c r="J87" s="111"/>
      <c r="K87" s="111"/>
      <c r="L87" s="111"/>
      <c r="M87" s="111"/>
      <c r="N87" s="111"/>
      <c r="O87" s="111"/>
      <c r="P87" s="111"/>
      <c r="Q87" s="111"/>
      <c r="R87" s="111"/>
      <c r="S87" s="112"/>
      <c r="T87" s="138">
        <v>0</v>
      </c>
      <c r="U87" s="138"/>
      <c r="V87" s="138"/>
      <c r="W87" s="138"/>
      <c r="X87" s="138"/>
      <c r="Y87" s="138"/>
      <c r="Z87" s="138"/>
      <c r="AA87" s="138">
        <v>115636</v>
      </c>
      <c r="AB87" s="138"/>
      <c r="AC87" s="138"/>
      <c r="AD87" s="138"/>
      <c r="AE87" s="138"/>
      <c r="AF87" s="138"/>
      <c r="AG87" s="138"/>
      <c r="AH87" s="138">
        <v>0</v>
      </c>
      <c r="AI87" s="138"/>
      <c r="AJ87" s="138"/>
      <c r="AK87" s="138"/>
      <c r="AL87" s="138"/>
      <c r="AM87" s="138"/>
      <c r="AN87" s="138"/>
      <c r="AO87" s="138">
        <v>121765</v>
      </c>
      <c r="AP87" s="138"/>
      <c r="AQ87" s="138"/>
      <c r="AR87" s="138"/>
      <c r="AS87" s="138"/>
      <c r="AT87" s="138"/>
      <c r="AU87" s="138"/>
      <c r="AV87" s="110" t="s">
        <v>93</v>
      </c>
      <c r="AW87" s="111"/>
      <c r="AX87" s="111"/>
      <c r="AY87" s="111"/>
      <c r="AZ87" s="111"/>
      <c r="BA87" s="111"/>
      <c r="BB87" s="111"/>
      <c r="BC87" s="111"/>
      <c r="BD87" s="111"/>
      <c r="BE87" s="111"/>
      <c r="BF87" s="111"/>
      <c r="BG87" s="111"/>
      <c r="BH87" s="111"/>
      <c r="BI87" s="111"/>
      <c r="BJ87" s="111"/>
      <c r="BK87" s="111"/>
      <c r="BL87" s="111"/>
      <c r="BM87" s="111"/>
      <c r="BN87" s="111"/>
      <c r="BO87" s="111"/>
      <c r="BP87" s="111"/>
      <c r="BQ87" s="112"/>
    </row>
    <row r="88" spans="1:69" s="18" customFormat="1" ht="39.6" customHeight="1" x14ac:dyDescent="0.25">
      <c r="A88" s="51">
        <v>2282</v>
      </c>
      <c r="B88" s="51"/>
      <c r="C88" s="51"/>
      <c r="D88" s="51"/>
      <c r="E88" s="51"/>
      <c r="F88" s="51"/>
      <c r="G88" s="110" t="s">
        <v>94</v>
      </c>
      <c r="H88" s="111"/>
      <c r="I88" s="111"/>
      <c r="J88" s="111"/>
      <c r="K88" s="111"/>
      <c r="L88" s="111"/>
      <c r="M88" s="111"/>
      <c r="N88" s="111"/>
      <c r="O88" s="111"/>
      <c r="P88" s="111"/>
      <c r="Q88" s="111"/>
      <c r="R88" s="111"/>
      <c r="S88" s="112"/>
      <c r="T88" s="138">
        <v>0</v>
      </c>
      <c r="U88" s="138"/>
      <c r="V88" s="138"/>
      <c r="W88" s="138"/>
      <c r="X88" s="138"/>
      <c r="Y88" s="138"/>
      <c r="Z88" s="138"/>
      <c r="AA88" s="138">
        <v>0</v>
      </c>
      <c r="AB88" s="138"/>
      <c r="AC88" s="138"/>
      <c r="AD88" s="138"/>
      <c r="AE88" s="138"/>
      <c r="AF88" s="138"/>
      <c r="AG88" s="138"/>
      <c r="AH88" s="138">
        <v>0</v>
      </c>
      <c r="AI88" s="138"/>
      <c r="AJ88" s="138"/>
      <c r="AK88" s="138"/>
      <c r="AL88" s="138"/>
      <c r="AM88" s="138"/>
      <c r="AN88" s="138"/>
      <c r="AO88" s="138">
        <v>0</v>
      </c>
      <c r="AP88" s="138"/>
      <c r="AQ88" s="138"/>
      <c r="AR88" s="138"/>
      <c r="AS88" s="138"/>
      <c r="AT88" s="138"/>
      <c r="AU88" s="138"/>
      <c r="AV88" s="110"/>
      <c r="AW88" s="111"/>
      <c r="AX88" s="111"/>
      <c r="AY88" s="111"/>
      <c r="AZ88" s="111"/>
      <c r="BA88" s="111"/>
      <c r="BB88" s="111"/>
      <c r="BC88" s="111"/>
      <c r="BD88" s="111"/>
      <c r="BE88" s="111"/>
      <c r="BF88" s="111"/>
      <c r="BG88" s="111"/>
      <c r="BH88" s="111"/>
      <c r="BI88" s="111"/>
      <c r="BJ88" s="111"/>
      <c r="BK88" s="111"/>
      <c r="BL88" s="111"/>
      <c r="BM88" s="111"/>
      <c r="BN88" s="111"/>
      <c r="BO88" s="111"/>
      <c r="BP88" s="111"/>
      <c r="BQ88" s="112"/>
    </row>
    <row r="89" spans="1:69" s="18" customFormat="1" ht="16.95" customHeight="1" x14ac:dyDescent="0.25">
      <c r="A89" s="51">
        <v>2710</v>
      </c>
      <c r="B89" s="51"/>
      <c r="C89" s="51"/>
      <c r="D89" s="51"/>
      <c r="E89" s="51"/>
      <c r="F89" s="51"/>
      <c r="G89" s="110" t="s">
        <v>95</v>
      </c>
      <c r="H89" s="111"/>
      <c r="I89" s="111"/>
      <c r="J89" s="111"/>
      <c r="K89" s="111"/>
      <c r="L89" s="111"/>
      <c r="M89" s="111"/>
      <c r="N89" s="111"/>
      <c r="O89" s="111"/>
      <c r="P89" s="111"/>
      <c r="Q89" s="111"/>
      <c r="R89" s="111"/>
      <c r="S89" s="112"/>
      <c r="T89" s="138">
        <v>0</v>
      </c>
      <c r="U89" s="138"/>
      <c r="V89" s="138"/>
      <c r="W89" s="138"/>
      <c r="X89" s="138"/>
      <c r="Y89" s="138"/>
      <c r="Z89" s="138"/>
      <c r="AA89" s="138">
        <v>0</v>
      </c>
      <c r="AB89" s="138"/>
      <c r="AC89" s="138"/>
      <c r="AD89" s="138"/>
      <c r="AE89" s="138"/>
      <c r="AF89" s="138"/>
      <c r="AG89" s="138"/>
      <c r="AH89" s="138">
        <v>0</v>
      </c>
      <c r="AI89" s="138"/>
      <c r="AJ89" s="138"/>
      <c r="AK89" s="138"/>
      <c r="AL89" s="138"/>
      <c r="AM89" s="138"/>
      <c r="AN89" s="138"/>
      <c r="AO89" s="138">
        <v>0</v>
      </c>
      <c r="AP89" s="138"/>
      <c r="AQ89" s="138"/>
      <c r="AR89" s="138"/>
      <c r="AS89" s="138"/>
      <c r="AT89" s="138"/>
      <c r="AU89" s="138"/>
      <c r="AV89" s="110"/>
      <c r="AW89" s="111"/>
      <c r="AX89" s="111"/>
      <c r="AY89" s="111"/>
      <c r="AZ89" s="111"/>
      <c r="BA89" s="111"/>
      <c r="BB89" s="111"/>
      <c r="BC89" s="111"/>
      <c r="BD89" s="111"/>
      <c r="BE89" s="111"/>
      <c r="BF89" s="111"/>
      <c r="BG89" s="111"/>
      <c r="BH89" s="111"/>
      <c r="BI89" s="111"/>
      <c r="BJ89" s="111"/>
      <c r="BK89" s="111"/>
      <c r="BL89" s="111"/>
      <c r="BM89" s="111"/>
      <c r="BN89" s="111"/>
      <c r="BO89" s="111"/>
      <c r="BP89" s="111"/>
      <c r="BQ89" s="112"/>
    </row>
    <row r="90" spans="1:69" s="18" customFormat="1" ht="41.4" customHeight="1" x14ac:dyDescent="0.25">
      <c r="A90" s="51">
        <v>2730</v>
      </c>
      <c r="B90" s="51"/>
      <c r="C90" s="51"/>
      <c r="D90" s="51"/>
      <c r="E90" s="51"/>
      <c r="F90" s="51"/>
      <c r="G90" s="110" t="s">
        <v>96</v>
      </c>
      <c r="H90" s="111"/>
      <c r="I90" s="111"/>
      <c r="J90" s="111"/>
      <c r="K90" s="111"/>
      <c r="L90" s="111"/>
      <c r="M90" s="111"/>
      <c r="N90" s="111"/>
      <c r="O90" s="111"/>
      <c r="P90" s="111"/>
      <c r="Q90" s="111"/>
      <c r="R90" s="111"/>
      <c r="S90" s="112"/>
      <c r="T90" s="138">
        <v>0</v>
      </c>
      <c r="U90" s="138"/>
      <c r="V90" s="138"/>
      <c r="W90" s="138"/>
      <c r="X90" s="138"/>
      <c r="Y90" s="138"/>
      <c r="Z90" s="138"/>
      <c r="AA90" s="138">
        <f>(AO37-20152)*1.057</f>
        <v>4191827.3459999999</v>
      </c>
      <c r="AB90" s="138"/>
      <c r="AC90" s="138"/>
      <c r="AD90" s="138"/>
      <c r="AE90" s="138"/>
      <c r="AF90" s="138"/>
      <c r="AG90" s="138"/>
      <c r="AH90" s="138">
        <v>0</v>
      </c>
      <c r="AI90" s="138"/>
      <c r="AJ90" s="138"/>
      <c r="AK90" s="138"/>
      <c r="AL90" s="138"/>
      <c r="AM90" s="138"/>
      <c r="AN90" s="138"/>
      <c r="AO90" s="138">
        <f>AA90*1.053</f>
        <v>4413994.1953379996</v>
      </c>
      <c r="AP90" s="138"/>
      <c r="AQ90" s="138"/>
      <c r="AR90" s="138"/>
      <c r="AS90" s="138"/>
      <c r="AT90" s="138"/>
      <c r="AU90" s="138"/>
      <c r="AV90" s="110" t="s">
        <v>171</v>
      </c>
      <c r="AW90" s="111"/>
      <c r="AX90" s="111"/>
      <c r="AY90" s="111"/>
      <c r="AZ90" s="111"/>
      <c r="BA90" s="111"/>
      <c r="BB90" s="111"/>
      <c r="BC90" s="111"/>
      <c r="BD90" s="111"/>
      <c r="BE90" s="111"/>
      <c r="BF90" s="111"/>
      <c r="BG90" s="111"/>
      <c r="BH90" s="111"/>
      <c r="BI90" s="111"/>
      <c r="BJ90" s="111"/>
      <c r="BK90" s="111"/>
      <c r="BL90" s="111"/>
      <c r="BM90" s="111"/>
      <c r="BN90" s="111"/>
      <c r="BO90" s="111"/>
      <c r="BP90" s="111"/>
      <c r="BQ90" s="112"/>
    </row>
    <row r="91" spans="1:69" s="18" customFormat="1" ht="13.2" customHeight="1" x14ac:dyDescent="0.25">
      <c r="A91" s="51">
        <v>2800</v>
      </c>
      <c r="B91" s="51"/>
      <c r="C91" s="51"/>
      <c r="D91" s="51"/>
      <c r="E91" s="51"/>
      <c r="F91" s="51"/>
      <c r="G91" s="110" t="s">
        <v>97</v>
      </c>
      <c r="H91" s="111"/>
      <c r="I91" s="111"/>
      <c r="J91" s="111"/>
      <c r="K91" s="111"/>
      <c r="L91" s="111"/>
      <c r="M91" s="111"/>
      <c r="N91" s="111"/>
      <c r="O91" s="111"/>
      <c r="P91" s="111"/>
      <c r="Q91" s="111"/>
      <c r="R91" s="111"/>
      <c r="S91" s="112"/>
      <c r="T91" s="138">
        <v>0</v>
      </c>
      <c r="U91" s="138"/>
      <c r="V91" s="138"/>
      <c r="W91" s="138"/>
      <c r="X91" s="138"/>
      <c r="Y91" s="138"/>
      <c r="Z91" s="138"/>
      <c r="AA91" s="138">
        <v>0</v>
      </c>
      <c r="AB91" s="138"/>
      <c r="AC91" s="138"/>
      <c r="AD91" s="138"/>
      <c r="AE91" s="138"/>
      <c r="AF91" s="138"/>
      <c r="AG91" s="138"/>
      <c r="AH91" s="138">
        <v>0</v>
      </c>
      <c r="AI91" s="138"/>
      <c r="AJ91" s="138"/>
      <c r="AK91" s="138"/>
      <c r="AL91" s="138"/>
      <c r="AM91" s="138"/>
      <c r="AN91" s="138"/>
      <c r="AO91" s="138">
        <v>0</v>
      </c>
      <c r="AP91" s="138"/>
      <c r="AQ91" s="138"/>
      <c r="AR91" s="138"/>
      <c r="AS91" s="138"/>
      <c r="AT91" s="138"/>
      <c r="AU91" s="138"/>
      <c r="AV91" s="110"/>
      <c r="AW91" s="111"/>
      <c r="AX91" s="111"/>
      <c r="AY91" s="111"/>
      <c r="AZ91" s="111"/>
      <c r="BA91" s="111"/>
      <c r="BB91" s="111"/>
      <c r="BC91" s="111"/>
      <c r="BD91" s="111"/>
      <c r="BE91" s="111"/>
      <c r="BF91" s="111"/>
      <c r="BG91" s="111"/>
      <c r="BH91" s="111"/>
      <c r="BI91" s="111"/>
      <c r="BJ91" s="111"/>
      <c r="BK91" s="111"/>
      <c r="BL91" s="111"/>
      <c r="BM91" s="111"/>
      <c r="BN91" s="111"/>
      <c r="BO91" s="111"/>
      <c r="BP91" s="111"/>
      <c r="BQ91" s="112"/>
    </row>
    <row r="92" spans="1:69" s="18" customFormat="1" ht="26.4" customHeight="1" x14ac:dyDescent="0.25">
      <c r="A92" s="51">
        <v>3110</v>
      </c>
      <c r="B92" s="51"/>
      <c r="C92" s="51"/>
      <c r="D92" s="51"/>
      <c r="E92" s="51"/>
      <c r="F92" s="51"/>
      <c r="G92" s="110" t="s">
        <v>98</v>
      </c>
      <c r="H92" s="111"/>
      <c r="I92" s="111"/>
      <c r="J92" s="111"/>
      <c r="K92" s="111"/>
      <c r="L92" s="111"/>
      <c r="M92" s="111"/>
      <c r="N92" s="111"/>
      <c r="O92" s="111"/>
      <c r="P92" s="111"/>
      <c r="Q92" s="111"/>
      <c r="R92" s="111"/>
      <c r="S92" s="112"/>
      <c r="T92" s="138">
        <v>0</v>
      </c>
      <c r="U92" s="138"/>
      <c r="V92" s="138"/>
      <c r="W92" s="138"/>
      <c r="X92" s="138"/>
      <c r="Y92" s="138"/>
      <c r="Z92" s="138"/>
      <c r="AA92" s="138">
        <f>AO40*1.057</f>
        <v>25713639</v>
      </c>
      <c r="AB92" s="138"/>
      <c r="AC92" s="138"/>
      <c r="AD92" s="138"/>
      <c r="AE92" s="138"/>
      <c r="AF92" s="138"/>
      <c r="AG92" s="138"/>
      <c r="AH92" s="138">
        <v>0</v>
      </c>
      <c r="AI92" s="138"/>
      <c r="AJ92" s="138"/>
      <c r="AK92" s="138"/>
      <c r="AL92" s="138"/>
      <c r="AM92" s="138"/>
      <c r="AN92" s="138"/>
      <c r="AO92" s="138">
        <f>AA92*1.053</f>
        <v>27076461.866999999</v>
      </c>
      <c r="AP92" s="138"/>
      <c r="AQ92" s="138"/>
      <c r="AR92" s="138"/>
      <c r="AS92" s="138"/>
      <c r="AT92" s="138"/>
      <c r="AU92" s="138"/>
      <c r="AV92" s="110" t="s">
        <v>183</v>
      </c>
      <c r="AW92" s="111"/>
      <c r="AX92" s="111"/>
      <c r="AY92" s="111"/>
      <c r="AZ92" s="111"/>
      <c r="BA92" s="111"/>
      <c r="BB92" s="111"/>
      <c r="BC92" s="111"/>
      <c r="BD92" s="111"/>
      <c r="BE92" s="111"/>
      <c r="BF92" s="111"/>
      <c r="BG92" s="111"/>
      <c r="BH92" s="111"/>
      <c r="BI92" s="111"/>
      <c r="BJ92" s="111"/>
      <c r="BK92" s="111"/>
      <c r="BL92" s="111"/>
      <c r="BM92" s="111"/>
      <c r="BN92" s="111"/>
      <c r="BO92" s="111"/>
      <c r="BP92" s="111"/>
      <c r="BQ92" s="112"/>
    </row>
    <row r="93" spans="1:69" s="18" customFormat="1" ht="18" customHeight="1" x14ac:dyDescent="0.25">
      <c r="A93" s="51">
        <v>3132</v>
      </c>
      <c r="B93" s="51"/>
      <c r="C93" s="51"/>
      <c r="D93" s="51"/>
      <c r="E93" s="51"/>
      <c r="F93" s="51"/>
      <c r="G93" s="110" t="s">
        <v>99</v>
      </c>
      <c r="H93" s="111"/>
      <c r="I93" s="111"/>
      <c r="J93" s="111"/>
      <c r="K93" s="111"/>
      <c r="L93" s="111"/>
      <c r="M93" s="111"/>
      <c r="N93" s="111"/>
      <c r="O93" s="111"/>
      <c r="P93" s="111"/>
      <c r="Q93" s="111"/>
      <c r="R93" s="111"/>
      <c r="S93" s="112"/>
      <c r="T93" s="138">
        <v>0</v>
      </c>
      <c r="U93" s="138"/>
      <c r="V93" s="138"/>
      <c r="W93" s="138"/>
      <c r="X93" s="138"/>
      <c r="Y93" s="138"/>
      <c r="Z93" s="138"/>
      <c r="AA93" s="138">
        <f>AO41*1.057</f>
        <v>38529341.199999996</v>
      </c>
      <c r="AB93" s="138"/>
      <c r="AC93" s="138"/>
      <c r="AD93" s="138"/>
      <c r="AE93" s="138"/>
      <c r="AF93" s="138"/>
      <c r="AG93" s="138"/>
      <c r="AH93" s="138">
        <v>0</v>
      </c>
      <c r="AI93" s="138"/>
      <c r="AJ93" s="138"/>
      <c r="AK93" s="138"/>
      <c r="AL93" s="138"/>
      <c r="AM93" s="138"/>
      <c r="AN93" s="138"/>
      <c r="AO93" s="138">
        <f>AA93*1.053</f>
        <v>40571396.283599995</v>
      </c>
      <c r="AP93" s="138"/>
      <c r="AQ93" s="138"/>
      <c r="AR93" s="138"/>
      <c r="AS93" s="138"/>
      <c r="AT93" s="138"/>
      <c r="AU93" s="138"/>
      <c r="AV93" s="110" t="s">
        <v>183</v>
      </c>
      <c r="AW93" s="111"/>
      <c r="AX93" s="111"/>
      <c r="AY93" s="111"/>
      <c r="AZ93" s="111"/>
      <c r="BA93" s="111"/>
      <c r="BB93" s="111"/>
      <c r="BC93" s="111"/>
      <c r="BD93" s="111"/>
      <c r="BE93" s="111"/>
      <c r="BF93" s="111"/>
      <c r="BG93" s="111"/>
      <c r="BH93" s="111"/>
      <c r="BI93" s="111"/>
      <c r="BJ93" s="111"/>
      <c r="BK93" s="111"/>
      <c r="BL93" s="111"/>
      <c r="BM93" s="111"/>
      <c r="BN93" s="111"/>
      <c r="BO93" s="111"/>
      <c r="BP93" s="111"/>
      <c r="BQ93" s="112"/>
    </row>
    <row r="94" spans="1:69" s="15" customFormat="1" x14ac:dyDescent="0.25"/>
    <row r="95" spans="1:69" s="15" customFormat="1" ht="15" customHeight="1" x14ac:dyDescent="0.25">
      <c r="A95" s="49" t="s">
        <v>151</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row>
    <row r="96" spans="1:69" s="15" customFormat="1" x14ac:dyDescent="0.25"/>
    <row r="97" spans="1:79" s="15" customFormat="1" ht="79.2" customHeight="1" x14ac:dyDescent="0.25">
      <c r="A97" s="52" t="s">
        <v>4</v>
      </c>
      <c r="B97" s="52"/>
      <c r="C97" s="52"/>
      <c r="D97" s="52"/>
      <c r="E97" s="52"/>
      <c r="F97" s="52"/>
      <c r="G97" s="70" t="s">
        <v>7</v>
      </c>
      <c r="H97" s="71"/>
      <c r="I97" s="71"/>
      <c r="J97" s="71"/>
      <c r="K97" s="71"/>
      <c r="L97" s="71"/>
      <c r="M97" s="71"/>
      <c r="N97" s="71"/>
      <c r="O97" s="71"/>
      <c r="P97" s="71"/>
      <c r="Q97" s="71"/>
      <c r="R97" s="71"/>
      <c r="S97" s="71"/>
      <c r="T97" s="71"/>
      <c r="U97" s="71"/>
      <c r="V97" s="71"/>
      <c r="W97" s="71"/>
      <c r="X97" s="71"/>
      <c r="Y97" s="71"/>
      <c r="Z97" s="71"/>
      <c r="AA97" s="71"/>
      <c r="AB97" s="71"/>
      <c r="AC97" s="71"/>
      <c r="AD97" s="71"/>
      <c r="AE97" s="72"/>
      <c r="AF97" s="52" t="s">
        <v>6</v>
      </c>
      <c r="AG97" s="52"/>
      <c r="AH97" s="52"/>
      <c r="AI97" s="52"/>
      <c r="AJ97" s="52"/>
      <c r="AK97" s="52" t="s">
        <v>5</v>
      </c>
      <c r="AL97" s="52"/>
      <c r="AM97" s="52"/>
      <c r="AN97" s="52"/>
      <c r="AO97" s="52"/>
      <c r="AP97" s="52"/>
      <c r="AQ97" s="52"/>
      <c r="AR97" s="52"/>
      <c r="AS97" s="52"/>
      <c r="AT97" s="52"/>
      <c r="AU97" s="52" t="s">
        <v>78</v>
      </c>
      <c r="AV97" s="52"/>
      <c r="AW97" s="52"/>
      <c r="AX97" s="52"/>
      <c r="AY97" s="52"/>
      <c r="AZ97" s="52"/>
      <c r="BA97" s="52" t="s">
        <v>79</v>
      </c>
      <c r="BB97" s="52"/>
      <c r="BC97" s="52"/>
      <c r="BD97" s="52"/>
      <c r="BE97" s="52"/>
      <c r="BF97" s="52"/>
      <c r="BG97" s="52" t="s">
        <v>82</v>
      </c>
      <c r="BH97" s="52"/>
      <c r="BI97" s="52"/>
      <c r="BJ97" s="52"/>
      <c r="BK97" s="52"/>
      <c r="BL97" s="52"/>
      <c r="BM97" s="52" t="s">
        <v>83</v>
      </c>
      <c r="BN97" s="52"/>
      <c r="BO97" s="52"/>
      <c r="BP97" s="52"/>
      <c r="BQ97" s="52"/>
      <c r="BR97" s="52"/>
    </row>
    <row r="98" spans="1:79" s="15" customFormat="1" ht="15" customHeight="1" x14ac:dyDescent="0.25">
      <c r="A98" s="52">
        <v>1</v>
      </c>
      <c r="B98" s="52"/>
      <c r="C98" s="52"/>
      <c r="D98" s="52"/>
      <c r="E98" s="52"/>
      <c r="F98" s="52"/>
      <c r="G98" s="70">
        <v>2</v>
      </c>
      <c r="H98" s="71"/>
      <c r="I98" s="71"/>
      <c r="J98" s="71"/>
      <c r="K98" s="71"/>
      <c r="L98" s="71"/>
      <c r="M98" s="71"/>
      <c r="N98" s="71"/>
      <c r="O98" s="71"/>
      <c r="P98" s="71"/>
      <c r="Q98" s="71"/>
      <c r="R98" s="71"/>
      <c r="S98" s="71"/>
      <c r="T98" s="71"/>
      <c r="U98" s="71"/>
      <c r="V98" s="71"/>
      <c r="W98" s="71"/>
      <c r="X98" s="71"/>
      <c r="Y98" s="71"/>
      <c r="Z98" s="71"/>
      <c r="AA98" s="71"/>
      <c r="AB98" s="71"/>
      <c r="AC98" s="71"/>
      <c r="AD98" s="71"/>
      <c r="AE98" s="72"/>
      <c r="AF98" s="52">
        <v>3</v>
      </c>
      <c r="AG98" s="52"/>
      <c r="AH98" s="52"/>
      <c r="AI98" s="52"/>
      <c r="AJ98" s="52"/>
      <c r="AK98" s="52">
        <v>4</v>
      </c>
      <c r="AL98" s="52"/>
      <c r="AM98" s="52"/>
      <c r="AN98" s="52"/>
      <c r="AO98" s="52"/>
      <c r="AP98" s="52"/>
      <c r="AQ98" s="52"/>
      <c r="AR98" s="52"/>
      <c r="AS98" s="52"/>
      <c r="AT98" s="52"/>
      <c r="AU98" s="52">
        <v>5</v>
      </c>
      <c r="AV98" s="52"/>
      <c r="AW98" s="52"/>
      <c r="AX98" s="52"/>
      <c r="AY98" s="52"/>
      <c r="AZ98" s="52"/>
      <c r="BA98" s="52">
        <v>6</v>
      </c>
      <c r="BB98" s="52"/>
      <c r="BC98" s="52"/>
      <c r="BD98" s="52"/>
      <c r="BE98" s="52"/>
      <c r="BF98" s="52"/>
      <c r="BG98" s="52">
        <v>7</v>
      </c>
      <c r="BH98" s="52"/>
      <c r="BI98" s="52"/>
      <c r="BJ98" s="52"/>
      <c r="BK98" s="52"/>
      <c r="BL98" s="52"/>
      <c r="BM98" s="52">
        <v>8</v>
      </c>
      <c r="BN98" s="52"/>
      <c r="BO98" s="52"/>
      <c r="BP98" s="52"/>
      <c r="BQ98" s="52"/>
      <c r="BR98" s="52"/>
    </row>
    <row r="99" spans="1:79" s="12" customFormat="1" ht="9.75" hidden="1" customHeight="1" x14ac:dyDescent="0.25">
      <c r="A99" s="133" t="s">
        <v>39</v>
      </c>
      <c r="B99" s="133"/>
      <c r="C99" s="133"/>
      <c r="D99" s="133"/>
      <c r="E99" s="133"/>
      <c r="F99" s="133"/>
      <c r="G99" s="135" t="s">
        <v>18</v>
      </c>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7"/>
      <c r="AF99" s="133" t="s">
        <v>19</v>
      </c>
      <c r="AG99" s="133"/>
      <c r="AH99" s="133"/>
      <c r="AI99" s="133"/>
      <c r="AJ99" s="133"/>
      <c r="AK99" s="133" t="s">
        <v>20</v>
      </c>
      <c r="AL99" s="133"/>
      <c r="AM99" s="133"/>
      <c r="AN99" s="133"/>
      <c r="AO99" s="133"/>
      <c r="AP99" s="133"/>
      <c r="AQ99" s="133"/>
      <c r="AR99" s="133"/>
      <c r="AS99" s="133"/>
      <c r="AT99" s="133"/>
      <c r="AU99" s="133" t="s">
        <v>34</v>
      </c>
      <c r="AV99" s="133"/>
      <c r="AW99" s="133"/>
      <c r="AX99" s="133"/>
      <c r="AY99" s="133"/>
      <c r="AZ99" s="133"/>
      <c r="BA99" s="133" t="s">
        <v>35</v>
      </c>
      <c r="BB99" s="133"/>
      <c r="BC99" s="133"/>
      <c r="BD99" s="133"/>
      <c r="BE99" s="133"/>
      <c r="BF99" s="133"/>
      <c r="BG99" s="133" t="s">
        <v>32</v>
      </c>
      <c r="BH99" s="133"/>
      <c r="BI99" s="133"/>
      <c r="BJ99" s="133"/>
      <c r="BK99" s="133"/>
      <c r="BL99" s="133"/>
      <c r="BM99" s="133" t="s">
        <v>33</v>
      </c>
      <c r="BN99" s="133"/>
      <c r="BO99" s="133"/>
      <c r="BP99" s="133"/>
      <c r="BQ99" s="133"/>
      <c r="BR99" s="133"/>
      <c r="CA99" s="12" t="s">
        <v>16</v>
      </c>
    </row>
    <row r="100" spans="1:79" s="19" customFormat="1" x14ac:dyDescent="0.25">
      <c r="A100" s="74">
        <v>0</v>
      </c>
      <c r="B100" s="74"/>
      <c r="C100" s="74"/>
      <c r="D100" s="74"/>
      <c r="E100" s="74"/>
      <c r="F100" s="74"/>
      <c r="G100" s="118" t="s">
        <v>148</v>
      </c>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20"/>
      <c r="AF100" s="74"/>
      <c r="AG100" s="74"/>
      <c r="AH100" s="74"/>
      <c r="AI100" s="74"/>
      <c r="AJ100" s="74"/>
      <c r="AK100" s="74"/>
      <c r="AL100" s="74"/>
      <c r="AM100" s="74"/>
      <c r="AN100" s="74"/>
      <c r="AO100" s="74"/>
      <c r="AP100" s="74"/>
      <c r="AQ100" s="74"/>
      <c r="AR100" s="74"/>
      <c r="AS100" s="74"/>
      <c r="AT100" s="74"/>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CA100" s="19" t="s">
        <v>17</v>
      </c>
    </row>
    <row r="101" spans="1:79" s="18" customFormat="1" ht="13.2" customHeight="1" x14ac:dyDescent="0.25">
      <c r="A101" s="65">
        <v>1</v>
      </c>
      <c r="B101" s="65"/>
      <c r="C101" s="65"/>
      <c r="D101" s="65"/>
      <c r="E101" s="65"/>
      <c r="F101" s="65"/>
      <c r="G101" s="110" t="s">
        <v>196</v>
      </c>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2"/>
      <c r="AF101" s="65" t="s">
        <v>198</v>
      </c>
      <c r="AG101" s="65"/>
      <c r="AH101" s="65"/>
      <c r="AI101" s="65"/>
      <c r="AJ101" s="65"/>
      <c r="AK101" s="121" t="s">
        <v>199</v>
      </c>
      <c r="AL101" s="121"/>
      <c r="AM101" s="121"/>
      <c r="AN101" s="121"/>
      <c r="AO101" s="121"/>
      <c r="AP101" s="121"/>
      <c r="AQ101" s="121"/>
      <c r="AR101" s="121"/>
      <c r="AS101" s="121"/>
      <c r="AT101" s="121"/>
      <c r="AU101" s="113">
        <v>0</v>
      </c>
      <c r="AV101" s="113"/>
      <c r="AW101" s="113"/>
      <c r="AX101" s="113"/>
      <c r="AY101" s="113"/>
      <c r="AZ101" s="113"/>
      <c r="BA101" s="113">
        <f>BE49</f>
        <v>57</v>
      </c>
      <c r="BB101" s="113"/>
      <c r="BC101" s="113"/>
      <c r="BD101" s="113"/>
      <c r="BE101" s="113"/>
      <c r="BF101" s="113"/>
      <c r="BG101" s="113">
        <v>0</v>
      </c>
      <c r="BH101" s="113"/>
      <c r="BI101" s="113"/>
      <c r="BJ101" s="113"/>
      <c r="BK101" s="113"/>
      <c r="BL101" s="113"/>
      <c r="BM101" s="113">
        <f>BA101</f>
        <v>57</v>
      </c>
      <c r="BN101" s="113"/>
      <c r="BO101" s="113"/>
      <c r="BP101" s="113"/>
      <c r="BQ101" s="113"/>
      <c r="BR101" s="113"/>
    </row>
    <row r="102" spans="1:79" s="18" customFormat="1" ht="30.6" customHeight="1" x14ac:dyDescent="0.25">
      <c r="A102" s="65">
        <v>2</v>
      </c>
      <c r="B102" s="65"/>
      <c r="C102" s="65"/>
      <c r="D102" s="65"/>
      <c r="E102" s="65"/>
      <c r="F102" s="65"/>
      <c r="G102" s="110" t="s">
        <v>197</v>
      </c>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2"/>
      <c r="AF102" s="65" t="s">
        <v>198</v>
      </c>
      <c r="AG102" s="65"/>
      <c r="AH102" s="65"/>
      <c r="AI102" s="65"/>
      <c r="AJ102" s="65"/>
      <c r="AK102" s="81" t="s">
        <v>200</v>
      </c>
      <c r="AL102" s="81"/>
      <c r="AM102" s="81"/>
      <c r="AN102" s="81"/>
      <c r="AO102" s="81"/>
      <c r="AP102" s="81"/>
      <c r="AQ102" s="81"/>
      <c r="AR102" s="81"/>
      <c r="AS102" s="81"/>
      <c r="AT102" s="81"/>
      <c r="AU102" s="113">
        <v>0</v>
      </c>
      <c r="AV102" s="113"/>
      <c r="AW102" s="113"/>
      <c r="AX102" s="113"/>
      <c r="AY102" s="113"/>
      <c r="AZ102" s="113"/>
      <c r="BA102" s="113">
        <f>BE50</f>
        <v>28</v>
      </c>
      <c r="BB102" s="113"/>
      <c r="BC102" s="113"/>
      <c r="BD102" s="113"/>
      <c r="BE102" s="113"/>
      <c r="BF102" s="113"/>
      <c r="BG102" s="113">
        <v>0</v>
      </c>
      <c r="BH102" s="113"/>
      <c r="BI102" s="113"/>
      <c r="BJ102" s="113"/>
      <c r="BK102" s="113"/>
      <c r="BL102" s="113"/>
      <c r="BM102" s="113">
        <f>BA102</f>
        <v>28</v>
      </c>
      <c r="BN102" s="113"/>
      <c r="BO102" s="113"/>
      <c r="BP102" s="113"/>
      <c r="BQ102" s="113"/>
      <c r="BR102" s="113"/>
    </row>
    <row r="103" spans="1:79" s="18" customFormat="1" ht="13.2" customHeight="1" x14ac:dyDescent="0.25">
      <c r="A103" s="65"/>
      <c r="B103" s="65"/>
      <c r="C103" s="65"/>
      <c r="D103" s="65"/>
      <c r="E103" s="65"/>
      <c r="F103" s="65"/>
      <c r="G103" s="118" t="s">
        <v>57</v>
      </c>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20"/>
      <c r="AF103" s="65"/>
      <c r="AG103" s="65"/>
      <c r="AH103" s="65"/>
      <c r="AI103" s="65"/>
      <c r="AJ103" s="65"/>
      <c r="AK103" s="65"/>
      <c r="AL103" s="65"/>
      <c r="AM103" s="65"/>
      <c r="AN103" s="65"/>
      <c r="AO103" s="65"/>
      <c r="AP103" s="65"/>
      <c r="AQ103" s="65"/>
      <c r="AR103" s="65"/>
      <c r="AS103" s="65"/>
      <c r="AT103" s="65"/>
      <c r="AU103" s="113">
        <v>0</v>
      </c>
      <c r="AV103" s="113"/>
      <c r="AW103" s="113"/>
      <c r="AX103" s="113"/>
      <c r="AY103" s="113"/>
      <c r="AZ103" s="113"/>
      <c r="BA103" s="113">
        <v>0</v>
      </c>
      <c r="BB103" s="113"/>
      <c r="BC103" s="113"/>
      <c r="BD103" s="113"/>
      <c r="BE103" s="113"/>
      <c r="BF103" s="113"/>
      <c r="BG103" s="113">
        <v>0</v>
      </c>
      <c r="BH103" s="113"/>
      <c r="BI103" s="113"/>
      <c r="BJ103" s="113"/>
      <c r="BK103" s="113"/>
      <c r="BL103" s="113"/>
      <c r="BM103" s="113">
        <v>0</v>
      </c>
      <c r="BN103" s="113"/>
      <c r="BO103" s="113"/>
      <c r="BP103" s="113"/>
      <c r="BQ103" s="113"/>
      <c r="BR103" s="113"/>
    </row>
    <row r="104" spans="1:79" s="18" customFormat="1" ht="26.4" customHeight="1" x14ac:dyDescent="0.25">
      <c r="A104" s="65">
        <v>1</v>
      </c>
      <c r="B104" s="65"/>
      <c r="C104" s="65"/>
      <c r="D104" s="65"/>
      <c r="E104" s="65"/>
      <c r="F104" s="65"/>
      <c r="G104" s="110" t="s">
        <v>195</v>
      </c>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2"/>
      <c r="AF104" s="65" t="s">
        <v>100</v>
      </c>
      <c r="AG104" s="65"/>
      <c r="AH104" s="65"/>
      <c r="AI104" s="65"/>
      <c r="AJ104" s="65"/>
      <c r="AK104" s="65" t="s">
        <v>101</v>
      </c>
      <c r="AL104" s="65"/>
      <c r="AM104" s="65"/>
      <c r="AN104" s="65"/>
      <c r="AO104" s="65"/>
      <c r="AP104" s="65"/>
      <c r="AQ104" s="65"/>
      <c r="AR104" s="65"/>
      <c r="AS104" s="65"/>
      <c r="AT104" s="65"/>
      <c r="AU104" s="113">
        <v>430</v>
      </c>
      <c r="AV104" s="113"/>
      <c r="AW104" s="113"/>
      <c r="AX104" s="113"/>
      <c r="AY104" s="113"/>
      <c r="AZ104" s="113"/>
      <c r="BA104" s="114">
        <f>AU104+(AA82+AA843)*0.917/29150</f>
        <v>615.69065970840484</v>
      </c>
      <c r="BB104" s="114"/>
      <c r="BC104" s="114"/>
      <c r="BD104" s="114"/>
      <c r="BE104" s="114"/>
      <c r="BF104" s="114"/>
      <c r="BG104" s="113">
        <v>454</v>
      </c>
      <c r="BH104" s="113"/>
      <c r="BI104" s="113"/>
      <c r="BJ104" s="113"/>
      <c r="BK104" s="113"/>
      <c r="BL104" s="113"/>
      <c r="BM104" s="114">
        <f>BG104+(AO82+AO87)*0.917/29150</f>
        <v>653.36274511891941</v>
      </c>
      <c r="BN104" s="114"/>
      <c r="BO104" s="114"/>
      <c r="BP104" s="114"/>
      <c r="BQ104" s="114"/>
      <c r="BR104" s="114"/>
    </row>
    <row r="105" spans="1:79" s="18" customFormat="1" ht="15" customHeight="1" x14ac:dyDescent="0.25">
      <c r="A105" s="65">
        <v>2</v>
      </c>
      <c r="B105" s="65"/>
      <c r="C105" s="65"/>
      <c r="D105" s="65"/>
      <c r="E105" s="65"/>
      <c r="F105" s="65"/>
      <c r="G105" s="110" t="s">
        <v>207</v>
      </c>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2"/>
      <c r="AF105" s="65" t="s">
        <v>100</v>
      </c>
      <c r="AG105" s="65"/>
      <c r="AH105" s="65"/>
      <c r="AI105" s="65"/>
      <c r="AJ105" s="65"/>
      <c r="AK105" s="65" t="s">
        <v>101</v>
      </c>
      <c r="AL105" s="65"/>
      <c r="AM105" s="65"/>
      <c r="AN105" s="65"/>
      <c r="AO105" s="65"/>
      <c r="AP105" s="65"/>
      <c r="AQ105" s="65"/>
      <c r="AR105" s="65"/>
      <c r="AS105" s="65"/>
      <c r="AT105" s="65"/>
      <c r="AU105" s="113">
        <v>6</v>
      </c>
      <c r="AV105" s="113"/>
      <c r="AW105" s="113"/>
      <c r="AX105" s="113"/>
      <c r="AY105" s="113"/>
      <c r="AZ105" s="113"/>
      <c r="BA105" s="114">
        <f>AU105+(AA82+AA87)*0.083/185281</f>
        <v>8.6960754610564486</v>
      </c>
      <c r="BB105" s="114"/>
      <c r="BC105" s="114"/>
      <c r="BD105" s="114"/>
      <c r="BE105" s="114"/>
      <c r="BF105" s="114"/>
      <c r="BG105" s="113">
        <v>6</v>
      </c>
      <c r="BH105" s="113"/>
      <c r="BI105" s="113"/>
      <c r="BJ105" s="113"/>
      <c r="BK105" s="113"/>
      <c r="BL105" s="113"/>
      <c r="BM105" s="114">
        <f>BG105+(AO82+AO87)*0.083/185281</f>
        <v>8.8389675912991628</v>
      </c>
      <c r="BN105" s="114"/>
      <c r="BO105" s="114"/>
      <c r="BP105" s="114"/>
      <c r="BQ105" s="114"/>
      <c r="BR105" s="114"/>
    </row>
    <row r="106" spans="1:79" s="18" customFormat="1" ht="16.95" customHeight="1" x14ac:dyDescent="0.25">
      <c r="A106" s="65">
        <v>3</v>
      </c>
      <c r="B106" s="65"/>
      <c r="C106" s="65"/>
      <c r="D106" s="65"/>
      <c r="E106" s="65"/>
      <c r="F106" s="65"/>
      <c r="G106" s="110" t="s">
        <v>201</v>
      </c>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2"/>
      <c r="AF106" s="65" t="s">
        <v>100</v>
      </c>
      <c r="AG106" s="65"/>
      <c r="AH106" s="65"/>
      <c r="AI106" s="65"/>
      <c r="AJ106" s="65"/>
      <c r="AK106" s="65" t="s">
        <v>101</v>
      </c>
      <c r="AL106" s="65"/>
      <c r="AM106" s="65"/>
      <c r="AN106" s="65"/>
      <c r="AO106" s="65"/>
      <c r="AP106" s="65"/>
      <c r="AQ106" s="65"/>
      <c r="AR106" s="65"/>
      <c r="AS106" s="65"/>
      <c r="AT106" s="65"/>
      <c r="AU106" s="113">
        <v>0</v>
      </c>
      <c r="AV106" s="113"/>
      <c r="AW106" s="113"/>
      <c r="AX106" s="113"/>
      <c r="AY106" s="113"/>
      <c r="AZ106" s="113"/>
      <c r="BA106" s="114">
        <f>AA92/BA101</f>
        <v>451116.4736842105</v>
      </c>
      <c r="BB106" s="114"/>
      <c r="BC106" s="114"/>
      <c r="BD106" s="114"/>
      <c r="BE106" s="114"/>
      <c r="BF106" s="114"/>
      <c r="BG106" s="113">
        <v>0</v>
      </c>
      <c r="BH106" s="113"/>
      <c r="BI106" s="113"/>
      <c r="BJ106" s="113"/>
      <c r="BK106" s="113"/>
      <c r="BL106" s="113"/>
      <c r="BM106" s="114">
        <f>AO92/BM101</f>
        <v>475025.64678947366</v>
      </c>
      <c r="BN106" s="114"/>
      <c r="BO106" s="114"/>
      <c r="BP106" s="114"/>
      <c r="BQ106" s="114"/>
      <c r="BR106" s="114"/>
    </row>
    <row r="107" spans="1:79" s="18" customFormat="1" ht="16.2" customHeight="1" x14ac:dyDescent="0.25">
      <c r="A107" s="65">
        <v>4</v>
      </c>
      <c r="B107" s="65"/>
      <c r="C107" s="65"/>
      <c r="D107" s="65"/>
      <c r="E107" s="65"/>
      <c r="F107" s="65"/>
      <c r="G107" s="110" t="s">
        <v>202</v>
      </c>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2"/>
      <c r="AF107" s="65" t="s">
        <v>100</v>
      </c>
      <c r="AG107" s="65"/>
      <c r="AH107" s="65"/>
      <c r="AI107" s="65"/>
      <c r="AJ107" s="65"/>
      <c r="AK107" s="65" t="s">
        <v>101</v>
      </c>
      <c r="AL107" s="65"/>
      <c r="AM107" s="65"/>
      <c r="AN107" s="65"/>
      <c r="AO107" s="65"/>
      <c r="AP107" s="65"/>
      <c r="AQ107" s="65"/>
      <c r="AR107" s="65"/>
      <c r="AS107" s="65"/>
      <c r="AT107" s="65"/>
      <c r="AU107" s="113">
        <v>0</v>
      </c>
      <c r="AV107" s="113"/>
      <c r="AW107" s="113"/>
      <c r="AX107" s="113"/>
      <c r="AY107" s="113"/>
      <c r="AZ107" s="113"/>
      <c r="BA107" s="114">
        <f>AA93/BA102</f>
        <v>1376047.9</v>
      </c>
      <c r="BB107" s="114"/>
      <c r="BC107" s="114"/>
      <c r="BD107" s="114"/>
      <c r="BE107" s="114"/>
      <c r="BF107" s="114"/>
      <c r="BG107" s="113">
        <v>0</v>
      </c>
      <c r="BH107" s="113"/>
      <c r="BI107" s="113"/>
      <c r="BJ107" s="113"/>
      <c r="BK107" s="113"/>
      <c r="BL107" s="113"/>
      <c r="BM107" s="114">
        <f>AO93/BM102</f>
        <v>1448978.4386999998</v>
      </c>
      <c r="BN107" s="114"/>
      <c r="BO107" s="114"/>
      <c r="BP107" s="114"/>
      <c r="BQ107" s="114"/>
      <c r="BR107" s="114"/>
    </row>
    <row r="108" spans="1:79" s="18" customFormat="1" x14ac:dyDescent="0.25">
      <c r="A108" s="65">
        <v>5</v>
      </c>
      <c r="B108" s="65"/>
      <c r="C108" s="65"/>
      <c r="D108" s="65"/>
      <c r="E108" s="65"/>
      <c r="F108" s="65"/>
      <c r="G108" s="115" t="s">
        <v>193</v>
      </c>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7"/>
      <c r="AF108" s="65" t="s">
        <v>100</v>
      </c>
      <c r="AG108" s="65"/>
      <c r="AH108" s="65"/>
      <c r="AI108" s="65"/>
      <c r="AJ108" s="65"/>
      <c r="AK108" s="65" t="s">
        <v>101</v>
      </c>
      <c r="AL108" s="65"/>
      <c r="AM108" s="65"/>
      <c r="AN108" s="65"/>
      <c r="AO108" s="65"/>
      <c r="AP108" s="65"/>
      <c r="AQ108" s="65"/>
      <c r="AR108" s="65"/>
      <c r="AS108" s="65"/>
      <c r="AT108" s="65"/>
      <c r="AU108" s="113">
        <v>0</v>
      </c>
      <c r="AV108" s="113"/>
      <c r="AW108" s="113"/>
      <c r="AX108" s="113"/>
      <c r="AY108" s="113"/>
      <c r="AZ108" s="113"/>
      <c r="BA108" s="114">
        <f>(600400-AA79)/5971</f>
        <v>47.072517166303804</v>
      </c>
      <c r="BB108" s="114"/>
      <c r="BC108" s="114"/>
      <c r="BD108" s="114"/>
      <c r="BE108" s="114"/>
      <c r="BF108" s="114"/>
      <c r="BG108" s="113">
        <v>0</v>
      </c>
      <c r="BH108" s="113"/>
      <c r="BI108" s="113"/>
      <c r="BJ108" s="113"/>
      <c r="BK108" s="113"/>
      <c r="BL108" s="113"/>
      <c r="BM108" s="114">
        <f>(603100-AO79)/5971</f>
        <v>37.090939541115389</v>
      </c>
      <c r="BN108" s="114"/>
      <c r="BO108" s="114"/>
      <c r="BP108" s="114"/>
      <c r="BQ108" s="114"/>
      <c r="BR108" s="114"/>
      <c r="CA108" s="18" t="s">
        <v>13</v>
      </c>
    </row>
    <row r="109" spans="1:79" s="18" customFormat="1" x14ac:dyDescent="0.25">
      <c r="A109" s="65">
        <v>6</v>
      </c>
      <c r="B109" s="65"/>
      <c r="C109" s="65"/>
      <c r="D109" s="65"/>
      <c r="E109" s="65"/>
      <c r="F109" s="65"/>
      <c r="G109" s="115" t="s">
        <v>194</v>
      </c>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7"/>
      <c r="AF109" s="65" t="s">
        <v>100</v>
      </c>
      <c r="AG109" s="65"/>
      <c r="AH109" s="65"/>
      <c r="AI109" s="65"/>
      <c r="AJ109" s="65"/>
      <c r="AK109" s="65" t="s">
        <v>101</v>
      </c>
      <c r="AL109" s="65"/>
      <c r="AM109" s="65"/>
      <c r="AN109" s="65"/>
      <c r="AO109" s="65"/>
      <c r="AP109" s="65"/>
      <c r="AQ109" s="65"/>
      <c r="AR109" s="65"/>
      <c r="AS109" s="65"/>
      <c r="AT109" s="65"/>
      <c r="AU109" s="113">
        <v>0</v>
      </c>
      <c r="AV109" s="113"/>
      <c r="AW109" s="113"/>
      <c r="AX109" s="113"/>
      <c r="AY109" s="113"/>
      <c r="AZ109" s="113"/>
      <c r="BA109" s="114">
        <f>AA79/5971</f>
        <v>53.480154078043881</v>
      </c>
      <c r="BB109" s="114"/>
      <c r="BC109" s="114"/>
      <c r="BD109" s="114"/>
      <c r="BE109" s="114"/>
      <c r="BF109" s="114"/>
      <c r="BG109" s="113">
        <v>0</v>
      </c>
      <c r="BH109" s="113"/>
      <c r="BI109" s="113"/>
      <c r="BJ109" s="113"/>
      <c r="BK109" s="113"/>
      <c r="BL109" s="113"/>
      <c r="BM109" s="114">
        <f>AO79/5971</f>
        <v>63.913917266789483</v>
      </c>
      <c r="BN109" s="114"/>
      <c r="BO109" s="114"/>
      <c r="BP109" s="114"/>
      <c r="BQ109" s="114"/>
      <c r="BR109" s="114"/>
      <c r="CA109" s="18" t="s">
        <v>13</v>
      </c>
    </row>
    <row r="110" spans="1:79" s="15" customFormat="1" x14ac:dyDescent="0.25"/>
    <row r="111" spans="1:79" s="15" customFormat="1" ht="28.5" customHeight="1" x14ac:dyDescent="0.25">
      <c r="A111" s="90" t="s">
        <v>84</v>
      </c>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row>
    <row r="112" spans="1:79" s="15" customFormat="1" ht="27.6" customHeight="1" x14ac:dyDescent="0.25">
      <c r="A112" s="76" t="s">
        <v>191</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row>
    <row r="113" spans="1:79" s="27" customFormat="1" ht="1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3"/>
      <c r="AF113" s="33"/>
      <c r="AG113" s="33"/>
      <c r="AH113" s="33"/>
      <c r="AI113" s="33"/>
      <c r="AJ113" s="33"/>
      <c r="AK113" s="33"/>
      <c r="AL113" s="33"/>
      <c r="AM113" s="33"/>
      <c r="AN113" s="33"/>
      <c r="AO113" s="33"/>
      <c r="AP113" s="33"/>
      <c r="AQ113" s="33"/>
      <c r="AR113" s="33"/>
      <c r="AS113" s="33"/>
      <c r="AT113" s="33"/>
      <c r="AU113" s="33"/>
      <c r="AV113" s="32"/>
      <c r="AW113" s="32"/>
      <c r="AX113" s="32"/>
      <c r="AY113" s="32"/>
      <c r="AZ113" s="32"/>
      <c r="BA113" s="32"/>
      <c r="BB113" s="32"/>
      <c r="BC113" s="32"/>
      <c r="BD113" s="32"/>
      <c r="BE113" s="32"/>
      <c r="BF113" s="32"/>
      <c r="BG113" s="32"/>
      <c r="BH113" s="32"/>
      <c r="BI113" s="32"/>
      <c r="BJ113" s="32"/>
      <c r="BK113" s="32"/>
      <c r="BL113" s="32"/>
    </row>
    <row r="114" spans="1:79" s="15" customFormat="1" ht="15.75" hidden="1" customHeight="1" x14ac:dyDescent="0.25">
      <c r="A114" s="51"/>
      <c r="B114" s="51"/>
      <c r="C114" s="51"/>
      <c r="D114" s="51"/>
      <c r="E114" s="51"/>
      <c r="F114" s="51"/>
      <c r="G114" s="92" t="s">
        <v>0</v>
      </c>
      <c r="H114" s="93"/>
      <c r="I114" s="93"/>
      <c r="J114" s="93"/>
      <c r="K114" s="93"/>
      <c r="L114" s="93"/>
      <c r="M114" s="93"/>
      <c r="N114" s="93"/>
      <c r="O114" s="93"/>
      <c r="P114" s="93"/>
      <c r="Q114" s="93"/>
      <c r="R114" s="93"/>
      <c r="S114" s="93"/>
      <c r="T114" s="93" t="s">
        <v>21</v>
      </c>
      <c r="U114" s="93"/>
      <c r="V114" s="93"/>
      <c r="W114" s="93"/>
      <c r="X114" s="93"/>
      <c r="Y114" s="93"/>
      <c r="Z114" s="93"/>
      <c r="AA114" s="93" t="s">
        <v>22</v>
      </c>
      <c r="AB114" s="93"/>
      <c r="AC114" s="93"/>
      <c r="AD114" s="93"/>
      <c r="AE114" s="93"/>
      <c r="AF114" s="93"/>
      <c r="AG114" s="93"/>
      <c r="AH114" s="93" t="s">
        <v>23</v>
      </c>
      <c r="AI114" s="93"/>
      <c r="AJ114" s="93"/>
      <c r="AK114" s="93"/>
      <c r="AL114" s="93"/>
      <c r="AM114" s="93"/>
      <c r="AN114" s="93"/>
      <c r="AO114" s="94" t="s">
        <v>24</v>
      </c>
      <c r="AP114" s="94"/>
      <c r="AQ114" s="94"/>
      <c r="AR114" s="94"/>
      <c r="AS114" s="94"/>
      <c r="AT114" s="94"/>
      <c r="AU114" s="95"/>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9"/>
      <c r="CA114" s="15" t="s">
        <v>30</v>
      </c>
    </row>
    <row r="115" spans="1:79" s="19" customFormat="1" ht="15" customHeight="1" x14ac:dyDescent="0.25">
      <c r="A115" s="73" t="s">
        <v>37</v>
      </c>
      <c r="B115" s="73"/>
      <c r="C115" s="73"/>
      <c r="D115" s="73"/>
      <c r="E115" s="73"/>
      <c r="F115" s="73"/>
      <c r="G115" s="87"/>
      <c r="H115" s="87"/>
      <c r="I115" s="87"/>
      <c r="J115" s="87"/>
      <c r="K115" s="87"/>
      <c r="L115" s="87"/>
      <c r="M115" s="87"/>
      <c r="N115" s="87"/>
      <c r="O115" s="87"/>
      <c r="P115" s="87"/>
      <c r="Q115" s="87"/>
      <c r="R115" s="87"/>
      <c r="S115" s="87"/>
      <c r="T115" s="142">
        <f>T75+T76+T77+T78+T79+T80+T81+T82+T83+T84+T86+T87+T88+T89+T90+T91+T92+T93</f>
        <v>13677157</v>
      </c>
      <c r="U115" s="142"/>
      <c r="V115" s="142"/>
      <c r="W115" s="142"/>
      <c r="X115" s="142"/>
      <c r="Y115" s="142"/>
      <c r="Z115" s="142"/>
      <c r="AA115" s="142">
        <f t="shared" ref="AA115" si="0">AA75+AA76+AA77+AA78+AA79+AA80+AA81+AA82+AA83+AA84+AA86+AA87+AA88+AA89+AA90+AA91+AA92+AA93</f>
        <v>75707392.046000004</v>
      </c>
      <c r="AB115" s="142"/>
      <c r="AC115" s="142"/>
      <c r="AD115" s="142"/>
      <c r="AE115" s="142"/>
      <c r="AF115" s="142"/>
      <c r="AG115" s="142"/>
      <c r="AH115" s="142">
        <f t="shared" ref="AH115" si="1">AH75+AH76+AH77+AH78+AH79+AH80+AH81+AH82+AH83+AH84+AH86+AH87+AH88+AH89+AH90+AH91+AH92+AH93</f>
        <v>14426329</v>
      </c>
      <c r="AI115" s="142"/>
      <c r="AJ115" s="142"/>
      <c r="AK115" s="142"/>
      <c r="AL115" s="142"/>
      <c r="AM115" s="142"/>
      <c r="AN115" s="142"/>
      <c r="AO115" s="142">
        <f t="shared" ref="AO115" si="2">AO75+AO76+AO77+AO78+AO79+AO80+AO81+AO82+AO83+AO84+AO86+AO87+AO88+AO89+AO90+AO91+AO92+AO93</f>
        <v>79690339.120437995</v>
      </c>
      <c r="AP115" s="142"/>
      <c r="AQ115" s="142"/>
      <c r="AR115" s="142"/>
      <c r="AS115" s="142"/>
      <c r="AT115" s="142"/>
      <c r="AU115" s="142"/>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1"/>
      <c r="CA115" s="19" t="s">
        <v>31</v>
      </c>
    </row>
    <row r="116" spans="1:79" s="11" customFormat="1"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79" s="11" customFormat="1"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9" spans="1:79" s="15" customFormat="1" ht="18.899999999999999" customHeight="1" x14ac:dyDescent="0.25">
      <c r="A119" s="100" t="s">
        <v>185</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101" t="s">
        <v>1</v>
      </c>
      <c r="AC119" s="101"/>
      <c r="AD119" s="101"/>
      <c r="AE119" s="101"/>
      <c r="AF119" s="101"/>
      <c r="AG119" s="101"/>
      <c r="AH119" s="101"/>
      <c r="AI119" s="101"/>
      <c r="AJ119" s="101"/>
      <c r="AK119" s="101"/>
      <c r="AL119" s="101"/>
      <c r="AM119" s="101"/>
      <c r="AN119" s="101"/>
      <c r="AO119" s="101"/>
      <c r="AP119" s="101"/>
      <c r="AQ119" s="101"/>
      <c r="AR119" s="101"/>
      <c r="AS119" s="101"/>
      <c r="AT119" s="101"/>
      <c r="AU119" s="143" t="s">
        <v>186</v>
      </c>
      <c r="AV119" s="144"/>
      <c r="AW119" s="144"/>
      <c r="AX119" s="144"/>
      <c r="AY119" s="144"/>
      <c r="AZ119" s="144"/>
      <c r="BA119" s="144"/>
      <c r="BB119" s="144"/>
      <c r="BC119" s="144"/>
      <c r="BD119" s="144"/>
      <c r="BE119" s="144"/>
      <c r="BF119" s="144"/>
    </row>
    <row r="120" spans="1:79" s="15" customFormat="1" ht="20.100000000000001" customHeight="1" x14ac:dyDescent="0.25">
      <c r="AB120" s="99" t="s">
        <v>2</v>
      </c>
      <c r="AC120" s="99"/>
      <c r="AD120" s="99"/>
      <c r="AE120" s="99"/>
      <c r="AF120" s="99"/>
      <c r="AG120" s="99"/>
      <c r="AH120" s="99"/>
      <c r="AI120" s="99"/>
      <c r="AJ120" s="99"/>
      <c r="AK120" s="99"/>
      <c r="AL120" s="99"/>
      <c r="AM120" s="99"/>
      <c r="AN120" s="99"/>
      <c r="AO120" s="99"/>
      <c r="AP120" s="99"/>
      <c r="AQ120" s="99"/>
      <c r="AR120" s="99"/>
      <c r="AS120" s="99"/>
      <c r="AT120" s="99"/>
      <c r="AU120" s="99" t="s">
        <v>36</v>
      </c>
      <c r="AV120" s="99"/>
      <c r="AW120" s="99"/>
      <c r="AX120" s="99"/>
      <c r="AY120" s="99"/>
      <c r="AZ120" s="99"/>
      <c r="BA120" s="99"/>
      <c r="BB120" s="99"/>
      <c r="BC120" s="99"/>
      <c r="BD120" s="99"/>
      <c r="BE120" s="99"/>
      <c r="BF120" s="99"/>
    </row>
    <row r="121" spans="1:79" s="15" customFormat="1" ht="18" customHeight="1" x14ac:dyDescent="0.25">
      <c r="A121" s="100" t="s">
        <v>187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99" t="s">
        <v>1</v>
      </c>
      <c r="AC121" s="99"/>
      <c r="AD121" s="99"/>
      <c r="AE121" s="99"/>
      <c r="AF121" s="99"/>
      <c r="AG121" s="99"/>
      <c r="AH121" s="99"/>
      <c r="AI121" s="99"/>
      <c r="AJ121" s="99"/>
      <c r="AK121" s="99"/>
      <c r="AL121" s="99"/>
      <c r="AM121" s="99"/>
      <c r="AN121" s="99"/>
      <c r="AO121" s="99"/>
      <c r="AP121" s="99"/>
      <c r="AQ121" s="99"/>
      <c r="AR121" s="99"/>
      <c r="AS121" s="99"/>
      <c r="AT121" s="99"/>
      <c r="AU121" s="143" t="s">
        <v>188</v>
      </c>
      <c r="AV121" s="144"/>
      <c r="AW121" s="144"/>
      <c r="AX121" s="144"/>
      <c r="AY121" s="144"/>
      <c r="AZ121" s="144"/>
      <c r="BA121" s="144"/>
      <c r="BB121" s="144"/>
      <c r="BC121" s="144"/>
      <c r="BD121" s="144"/>
      <c r="BE121" s="144"/>
      <c r="BF121" s="144"/>
    </row>
    <row r="122" spans="1:79" s="15" customFormat="1" ht="20.100000000000001" customHeight="1" x14ac:dyDescent="0.25">
      <c r="AB122" s="99" t="s">
        <v>2</v>
      </c>
      <c r="AC122" s="99"/>
      <c r="AD122" s="99"/>
      <c r="AE122" s="99"/>
      <c r="AF122" s="99"/>
      <c r="AG122" s="99"/>
      <c r="AH122" s="99"/>
      <c r="AI122" s="99"/>
      <c r="AJ122" s="99"/>
      <c r="AK122" s="99"/>
      <c r="AL122" s="99"/>
      <c r="AM122" s="99"/>
      <c r="AN122" s="99"/>
      <c r="AO122" s="99"/>
      <c r="AP122" s="99"/>
      <c r="AQ122" s="99"/>
      <c r="AR122" s="99"/>
      <c r="AS122" s="99"/>
      <c r="AT122" s="99"/>
      <c r="AU122" s="99" t="s">
        <v>36</v>
      </c>
      <c r="AV122" s="99"/>
      <c r="AW122" s="99"/>
      <c r="AX122" s="99"/>
      <c r="AY122" s="99"/>
      <c r="AZ122" s="99"/>
      <c r="BA122" s="99"/>
      <c r="BB122" s="99"/>
      <c r="BC122" s="99"/>
      <c r="BD122" s="99"/>
      <c r="BE122" s="99"/>
      <c r="BF122" s="99"/>
    </row>
    <row r="123" spans="1:79" ht="20.100000000000001" customHeight="1" x14ac:dyDescent="0.25"/>
  </sheetData>
  <mergeCells count="586">
    <mergeCell ref="BG109:BL109"/>
    <mergeCell ref="BM109:BR109"/>
    <mergeCell ref="A105:F105"/>
    <mergeCell ref="G105:AE105"/>
    <mergeCell ref="AF105:AJ105"/>
    <mergeCell ref="AK105:AT105"/>
    <mergeCell ref="AU105:AZ105"/>
    <mergeCell ref="BA105:BF105"/>
    <mergeCell ref="BG105:BL105"/>
    <mergeCell ref="BM105:BR105"/>
    <mergeCell ref="A109:F109"/>
    <mergeCell ref="G109:AE109"/>
    <mergeCell ref="AF109:AJ109"/>
    <mergeCell ref="AK109:AT109"/>
    <mergeCell ref="AU109:AZ109"/>
    <mergeCell ref="BA109:BF109"/>
    <mergeCell ref="A108:F108"/>
    <mergeCell ref="G108:AE108"/>
    <mergeCell ref="AF108:AJ108"/>
    <mergeCell ref="AK108:AT108"/>
    <mergeCell ref="AU108:AZ108"/>
    <mergeCell ref="BA108:BF108"/>
    <mergeCell ref="BG108:BL108"/>
    <mergeCell ref="BM108:BR108"/>
    <mergeCell ref="AV93:BQ93"/>
    <mergeCell ref="A93:F93"/>
    <mergeCell ref="G93:S93"/>
    <mergeCell ref="T93:Z93"/>
    <mergeCell ref="AA93:AG93"/>
    <mergeCell ref="AH93:AN93"/>
    <mergeCell ref="AO93:AU93"/>
    <mergeCell ref="AV91:BQ91"/>
    <mergeCell ref="A92:F92"/>
    <mergeCell ref="G92:S92"/>
    <mergeCell ref="T92:Z92"/>
    <mergeCell ref="AA92:AG92"/>
    <mergeCell ref="AH92:AN92"/>
    <mergeCell ref="AO92:AU92"/>
    <mergeCell ref="AV92:BQ92"/>
    <mergeCell ref="A91:F91"/>
    <mergeCell ref="G91:S91"/>
    <mergeCell ref="T91:Z91"/>
    <mergeCell ref="AA91:AG91"/>
    <mergeCell ref="AH91:AN91"/>
    <mergeCell ref="AO91:AU91"/>
    <mergeCell ref="AV89:BQ89"/>
    <mergeCell ref="A90:F90"/>
    <mergeCell ref="G90:S90"/>
    <mergeCell ref="T90:Z90"/>
    <mergeCell ref="AA90:AG90"/>
    <mergeCell ref="AH90:AN90"/>
    <mergeCell ref="AO90:AU90"/>
    <mergeCell ref="AV90:BQ90"/>
    <mergeCell ref="A89:F89"/>
    <mergeCell ref="G89:S89"/>
    <mergeCell ref="T89:Z89"/>
    <mergeCell ref="AA89:AG89"/>
    <mergeCell ref="AH89:AN89"/>
    <mergeCell ref="AO89:AU89"/>
    <mergeCell ref="AV87:BQ87"/>
    <mergeCell ref="A88:F88"/>
    <mergeCell ref="G88:S88"/>
    <mergeCell ref="T88:Z88"/>
    <mergeCell ref="AA88:AG88"/>
    <mergeCell ref="AH88:AN88"/>
    <mergeCell ref="AO88:AU88"/>
    <mergeCell ref="AV88:BQ88"/>
    <mergeCell ref="A87:F87"/>
    <mergeCell ref="G87:S87"/>
    <mergeCell ref="T87:Z87"/>
    <mergeCell ref="AA87:AG87"/>
    <mergeCell ref="AH87:AN87"/>
    <mergeCell ref="AO87:AU87"/>
    <mergeCell ref="AV84:BQ84"/>
    <mergeCell ref="A86:F86"/>
    <mergeCell ref="G86:S86"/>
    <mergeCell ref="T86:Z86"/>
    <mergeCell ref="AA86:AG86"/>
    <mergeCell ref="AH86:AN86"/>
    <mergeCell ref="AO86:AU86"/>
    <mergeCell ref="AV86:BQ86"/>
    <mergeCell ref="A84:F84"/>
    <mergeCell ref="G84:S84"/>
    <mergeCell ref="T84:Z84"/>
    <mergeCell ref="AA84:AG84"/>
    <mergeCell ref="AH84:AN84"/>
    <mergeCell ref="AO84:AU84"/>
    <mergeCell ref="A85:F85"/>
    <mergeCell ref="G85:S85"/>
    <mergeCell ref="T85:Z85"/>
    <mergeCell ref="AA85:AG85"/>
    <mergeCell ref="AH85:AN85"/>
    <mergeCell ref="AO85:AU85"/>
    <mergeCell ref="AV85:BQ85"/>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60:F60"/>
    <mergeCell ref="G60:AE60"/>
    <mergeCell ref="AF60:AJ60"/>
    <mergeCell ref="AK60:AT60"/>
    <mergeCell ref="AU60:BD60"/>
    <mergeCell ref="BE60:BN60"/>
    <mergeCell ref="A76:F76"/>
    <mergeCell ref="G76:S76"/>
    <mergeCell ref="T76:Z76"/>
    <mergeCell ref="AA76:AG76"/>
    <mergeCell ref="AH76:AN76"/>
    <mergeCell ref="AO76:AU76"/>
    <mergeCell ref="AV75:BQ75"/>
    <mergeCell ref="A75:F75"/>
    <mergeCell ref="G75:S75"/>
    <mergeCell ref="T75:Z75"/>
    <mergeCell ref="AA75:AG75"/>
    <mergeCell ref="AH75:AN75"/>
    <mergeCell ref="AO75:AU75"/>
    <mergeCell ref="AV76:BQ76"/>
    <mergeCell ref="T65:Z65"/>
    <mergeCell ref="AA65:AG65"/>
    <mergeCell ref="AH65:AN65"/>
    <mergeCell ref="AO65:AU65"/>
    <mergeCell ref="AV41:BL41"/>
    <mergeCell ref="A41:F41"/>
    <mergeCell ref="G41:S41"/>
    <mergeCell ref="T41:Z41"/>
    <mergeCell ref="AA41:AG41"/>
    <mergeCell ref="AH41:AN41"/>
    <mergeCell ref="AO41:AU41"/>
    <mergeCell ref="BE50:BN50"/>
    <mergeCell ref="A53:F53"/>
    <mergeCell ref="G53:AE53"/>
    <mergeCell ref="AF53:AJ53"/>
    <mergeCell ref="AK53:AT53"/>
    <mergeCell ref="AU53:BD53"/>
    <mergeCell ref="BE53:BN53"/>
    <mergeCell ref="BE47:BN47"/>
    <mergeCell ref="A46:F46"/>
    <mergeCell ref="G46:AE46"/>
    <mergeCell ref="AF46:AJ46"/>
    <mergeCell ref="AK46:AT46"/>
    <mergeCell ref="AU46:BD46"/>
    <mergeCell ref="BE46:BN46"/>
    <mergeCell ref="A50:F50"/>
    <mergeCell ref="G50:AE50"/>
    <mergeCell ref="AF50:AJ50"/>
    <mergeCell ref="AV38:BL38"/>
    <mergeCell ref="A40:F40"/>
    <mergeCell ref="G40:S40"/>
    <mergeCell ref="T40:Z40"/>
    <mergeCell ref="AA40:AG40"/>
    <mergeCell ref="AH40:AN40"/>
    <mergeCell ref="AO40:AU40"/>
    <mergeCell ref="AV40:BL40"/>
    <mergeCell ref="A38:F38"/>
    <mergeCell ref="G38:S38"/>
    <mergeCell ref="T38:Z38"/>
    <mergeCell ref="AA38:AG38"/>
    <mergeCell ref="AH38:AN38"/>
    <mergeCell ref="AO38:AU38"/>
    <mergeCell ref="A39:F39"/>
    <mergeCell ref="G39:S39"/>
    <mergeCell ref="T39:Z39"/>
    <mergeCell ref="AA39:AG39"/>
    <mergeCell ref="AH39:AN39"/>
    <mergeCell ref="AO39:AU39"/>
    <mergeCell ref="AV39:BL39"/>
    <mergeCell ref="AV36:BL36"/>
    <mergeCell ref="A37:F37"/>
    <mergeCell ref="G37:S37"/>
    <mergeCell ref="T37:Z37"/>
    <mergeCell ref="AA37:AG37"/>
    <mergeCell ref="AH37:AN37"/>
    <mergeCell ref="AO37:AU37"/>
    <mergeCell ref="AV37:BL37"/>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B122:AT122"/>
    <mergeCell ref="AU122:BF122"/>
    <mergeCell ref="A23:F23"/>
    <mergeCell ref="G23:S23"/>
    <mergeCell ref="T23:Z23"/>
    <mergeCell ref="AA23:AG23"/>
    <mergeCell ref="AH23:AN23"/>
    <mergeCell ref="AO23:AU23"/>
    <mergeCell ref="AV23:BL23"/>
    <mergeCell ref="A24:F24"/>
    <mergeCell ref="A119:AA119"/>
    <mergeCell ref="AB119:AT119"/>
    <mergeCell ref="AU119:BF119"/>
    <mergeCell ref="AB120:AT120"/>
    <mergeCell ref="AU120:BF120"/>
    <mergeCell ref="A121:AA121"/>
    <mergeCell ref="AB121:AT121"/>
    <mergeCell ref="AU121:BF121"/>
    <mergeCell ref="AV25:BL25"/>
    <mergeCell ref="A27:F27"/>
    <mergeCell ref="G27:S27"/>
    <mergeCell ref="T27:Z27"/>
    <mergeCell ref="AA27:AG27"/>
    <mergeCell ref="AH27:AN27"/>
    <mergeCell ref="A115:F115"/>
    <mergeCell ref="G115:S115"/>
    <mergeCell ref="T115:Z115"/>
    <mergeCell ref="AA115:AG115"/>
    <mergeCell ref="AH115:AN115"/>
    <mergeCell ref="AO115:AU115"/>
    <mergeCell ref="A111:BL111"/>
    <mergeCell ref="A112:BL112"/>
    <mergeCell ref="A114:F114"/>
    <mergeCell ref="G114:S114"/>
    <mergeCell ref="T114:Z114"/>
    <mergeCell ref="AA114:AG114"/>
    <mergeCell ref="AH114:AN114"/>
    <mergeCell ref="AO114:AU114"/>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A95:BL95"/>
    <mergeCell ref="A97:F97"/>
    <mergeCell ref="G97:AE97"/>
    <mergeCell ref="AF97:AJ97"/>
    <mergeCell ref="AK97:AT97"/>
    <mergeCell ref="AU97:AZ97"/>
    <mergeCell ref="BA97:BF97"/>
    <mergeCell ref="BG97:BL97"/>
    <mergeCell ref="BM97:BR97"/>
    <mergeCell ref="A77:F77"/>
    <mergeCell ref="G77:S77"/>
    <mergeCell ref="T77:Z77"/>
    <mergeCell ref="AA77:AG77"/>
    <mergeCell ref="AH77:AN77"/>
    <mergeCell ref="AO77:AU77"/>
    <mergeCell ref="AV77:BQ77"/>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G24:S24"/>
    <mergeCell ref="T24:Z24"/>
    <mergeCell ref="AA24:AG24"/>
    <mergeCell ref="AH24:AN24"/>
    <mergeCell ref="AO24:AU24"/>
    <mergeCell ref="AV24:BL24"/>
    <mergeCell ref="AO27:AU27"/>
    <mergeCell ref="AV27:BL27"/>
    <mergeCell ref="A25:F25"/>
    <mergeCell ref="G25:S25"/>
    <mergeCell ref="T25:Z25"/>
    <mergeCell ref="AA25:AG25"/>
    <mergeCell ref="AH25:AN25"/>
    <mergeCell ref="AO25:AU25"/>
    <mergeCell ref="A26:F26"/>
    <mergeCell ref="G26:S26"/>
    <mergeCell ref="T21:Z21"/>
    <mergeCell ref="AA21:AG21"/>
    <mergeCell ref="AH21:AN21"/>
    <mergeCell ref="AO21:AU21"/>
    <mergeCell ref="A47:F47"/>
    <mergeCell ref="G47:AE47"/>
    <mergeCell ref="AF47:AJ47"/>
    <mergeCell ref="AK47:AT47"/>
    <mergeCell ref="AU47:BD47"/>
    <mergeCell ref="T26:Z26"/>
    <mergeCell ref="AA26:AG26"/>
    <mergeCell ref="AH26:AN26"/>
    <mergeCell ref="AO26:AU26"/>
    <mergeCell ref="AV26:BL26"/>
    <mergeCell ref="A29:F29"/>
    <mergeCell ref="G29:S29"/>
    <mergeCell ref="T29:Z29"/>
    <mergeCell ref="AA29:AG29"/>
    <mergeCell ref="AH29:AN29"/>
    <mergeCell ref="AO29:AU29"/>
    <mergeCell ref="AV29:BL29"/>
    <mergeCell ref="A28:F28"/>
    <mergeCell ref="G28:S28"/>
    <mergeCell ref="T28:Z28"/>
    <mergeCell ref="A20:F20"/>
    <mergeCell ref="G20:S20"/>
    <mergeCell ref="T20:Z20"/>
    <mergeCell ref="AA20:AG20"/>
    <mergeCell ref="AH20:AN20"/>
    <mergeCell ref="AO20:AU20"/>
    <mergeCell ref="AV20:BL20"/>
    <mergeCell ref="A43:BL43"/>
    <mergeCell ref="A45:F45"/>
    <mergeCell ref="G45:AE45"/>
    <mergeCell ref="AF45:AJ45"/>
    <mergeCell ref="AK45:AT45"/>
    <mergeCell ref="AU45:BD45"/>
    <mergeCell ref="BE45:BN45"/>
    <mergeCell ref="AV21:BL21"/>
    <mergeCell ref="A22:F22"/>
    <mergeCell ref="G22:S22"/>
    <mergeCell ref="T22:Z22"/>
    <mergeCell ref="AA22:AG22"/>
    <mergeCell ref="AH22:AN22"/>
    <mergeCell ref="AO22:AU22"/>
    <mergeCell ref="AV22:BL22"/>
    <mergeCell ref="A21:F21"/>
    <mergeCell ref="G21:S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I12:O12"/>
    <mergeCell ref="Q11:W11"/>
    <mergeCell ref="Q12:W12"/>
    <mergeCell ref="Y11:AO11"/>
    <mergeCell ref="Y12:AO12"/>
    <mergeCell ref="AQ11:AV11"/>
    <mergeCell ref="AQ12:AV12"/>
    <mergeCell ref="A12:G12"/>
    <mergeCell ref="AX1:BL1"/>
    <mergeCell ref="A3:BL3"/>
    <mergeCell ref="A6:AD6"/>
    <mergeCell ref="A7:AD7"/>
    <mergeCell ref="AE6:AK6"/>
    <mergeCell ref="AO6:AU6"/>
    <mergeCell ref="AE7:AK7"/>
    <mergeCell ref="AO7:AU7"/>
    <mergeCell ref="A14:BL14"/>
    <mergeCell ref="A11:G11"/>
    <mergeCell ref="I11:O11"/>
    <mergeCell ref="A48:F48"/>
    <mergeCell ref="G48:AE48"/>
    <mergeCell ref="AF48:AJ48"/>
    <mergeCell ref="AK48:AT48"/>
    <mergeCell ref="AU48:BD48"/>
    <mergeCell ref="BE54:BN54"/>
    <mergeCell ref="A56:F56"/>
    <mergeCell ref="G56:AE56"/>
    <mergeCell ref="AF56:AJ56"/>
    <mergeCell ref="AK56:AT56"/>
    <mergeCell ref="AU56:BD56"/>
    <mergeCell ref="BE56:BN56"/>
    <mergeCell ref="A55:F55"/>
    <mergeCell ref="G55:AE55"/>
    <mergeCell ref="AF55:AJ55"/>
    <mergeCell ref="AK55:AT55"/>
    <mergeCell ref="AU55:BD55"/>
    <mergeCell ref="BE55:BN55"/>
    <mergeCell ref="BE48:BN48"/>
    <mergeCell ref="A49:F49"/>
    <mergeCell ref="G49:AE49"/>
    <mergeCell ref="AF49:AJ49"/>
    <mergeCell ref="AK49:AT49"/>
    <mergeCell ref="AU49:BD49"/>
    <mergeCell ref="BE49:BN49"/>
    <mergeCell ref="A57:F57"/>
    <mergeCell ref="G57:AE57"/>
    <mergeCell ref="AF57:AJ57"/>
    <mergeCell ref="AK57:AT57"/>
    <mergeCell ref="AU57:BD57"/>
    <mergeCell ref="BE57:BN57"/>
    <mergeCell ref="A51:F51"/>
    <mergeCell ref="G51:AE51"/>
    <mergeCell ref="AF51:AJ51"/>
    <mergeCell ref="AK51:AT51"/>
    <mergeCell ref="AU51:BD51"/>
    <mergeCell ref="BE51:BN51"/>
    <mergeCell ref="AK50:AT50"/>
    <mergeCell ref="AU50:BD50"/>
    <mergeCell ref="A54:F54"/>
    <mergeCell ref="G54:AE54"/>
    <mergeCell ref="AF54:AJ54"/>
    <mergeCell ref="AK54:AT54"/>
    <mergeCell ref="AU54:BD54"/>
    <mergeCell ref="A58:F58"/>
    <mergeCell ref="G58:AE58"/>
    <mergeCell ref="AF58:AJ58"/>
    <mergeCell ref="AK58:AT58"/>
    <mergeCell ref="AU58:BD58"/>
    <mergeCell ref="BE58:BN58"/>
    <mergeCell ref="A107:F107"/>
    <mergeCell ref="G107:AE107"/>
    <mergeCell ref="AF107:AJ107"/>
    <mergeCell ref="AK107:AT107"/>
    <mergeCell ref="AU107:AZ107"/>
    <mergeCell ref="BA107:BF107"/>
    <mergeCell ref="BG107:BL107"/>
    <mergeCell ref="BM107:BR107"/>
    <mergeCell ref="A59:F59"/>
    <mergeCell ref="G59:AE59"/>
    <mergeCell ref="AF59:AJ59"/>
    <mergeCell ref="AK59:AT59"/>
    <mergeCell ref="AU59:BD59"/>
    <mergeCell ref="BE59:BN59"/>
    <mergeCell ref="A66:F66"/>
    <mergeCell ref="G66:S66"/>
    <mergeCell ref="T66:Z66"/>
    <mergeCell ref="AA66:AG66"/>
    <mergeCell ref="AH66:AN66"/>
    <mergeCell ref="AO66:AU66"/>
    <mergeCell ref="A62:BQ62"/>
    <mergeCell ref="A63:BL63"/>
    <mergeCell ref="A65:F65"/>
    <mergeCell ref="G65:S65"/>
    <mergeCell ref="A100:F100"/>
    <mergeCell ref="G100:AE100"/>
    <mergeCell ref="AF100:AJ100"/>
    <mergeCell ref="AK100:AT100"/>
    <mergeCell ref="AU100:AZ100"/>
    <mergeCell ref="BA100:BF100"/>
    <mergeCell ref="BG100:BL100"/>
    <mergeCell ref="BM100:BR100"/>
    <mergeCell ref="A69:BL69"/>
    <mergeCell ref="A71:F72"/>
    <mergeCell ref="G71:S72"/>
    <mergeCell ref="T71:AG71"/>
    <mergeCell ref="AH71:AU71"/>
    <mergeCell ref="AV71:BQ72"/>
    <mergeCell ref="T72:Z72"/>
    <mergeCell ref="AA72:AG72"/>
    <mergeCell ref="AH72:AN72"/>
    <mergeCell ref="AO72:AU72"/>
    <mergeCell ref="AF104:AJ104"/>
    <mergeCell ref="AK104:AT104"/>
    <mergeCell ref="AU104:AZ104"/>
    <mergeCell ref="BA104:BF104"/>
    <mergeCell ref="BG104:BL104"/>
    <mergeCell ref="BM104:BR104"/>
    <mergeCell ref="A101:F101"/>
    <mergeCell ref="G101:AE101"/>
    <mergeCell ref="AF101:AJ101"/>
    <mergeCell ref="AK101:AT101"/>
    <mergeCell ref="AU101:AZ101"/>
    <mergeCell ref="BA101:BF101"/>
    <mergeCell ref="BG101:BL101"/>
    <mergeCell ref="BM101:BR101"/>
    <mergeCell ref="A102:F102"/>
    <mergeCell ref="G102:AE102"/>
    <mergeCell ref="AF102:AJ102"/>
    <mergeCell ref="AK102:AT102"/>
    <mergeCell ref="AU102:AZ102"/>
    <mergeCell ref="BA102:BF102"/>
    <mergeCell ref="BG102:BL102"/>
    <mergeCell ref="BM102:BR102"/>
    <mergeCell ref="A106:F106"/>
    <mergeCell ref="G106:AE106"/>
    <mergeCell ref="AF106:AJ106"/>
    <mergeCell ref="AK106:AT106"/>
    <mergeCell ref="AU106:AZ106"/>
    <mergeCell ref="BA106:BF106"/>
    <mergeCell ref="BG106:BL106"/>
    <mergeCell ref="BM106:BR106"/>
    <mergeCell ref="A52:F52"/>
    <mergeCell ref="G52:AE52"/>
    <mergeCell ref="AF52:AJ52"/>
    <mergeCell ref="AK52:AT52"/>
    <mergeCell ref="AU52:BD52"/>
    <mergeCell ref="BE52:BN52"/>
    <mergeCell ref="A103:F103"/>
    <mergeCell ref="G103:AE103"/>
    <mergeCell ref="AF103:AJ103"/>
    <mergeCell ref="AK103:AT103"/>
    <mergeCell ref="AU103:AZ103"/>
    <mergeCell ref="BA103:BF103"/>
    <mergeCell ref="BG103:BL103"/>
    <mergeCell ref="BM103:BR103"/>
    <mergeCell ref="A104:F104"/>
    <mergeCell ref="G104:AE104"/>
  </mergeCells>
  <conditionalFormatting sqref="A59:F59">
    <cfRule type="cellIs" dxfId="119" priority="23" stopIfTrue="1" operator="equal">
      <formula>0</formula>
    </cfRule>
  </conditionalFormatting>
  <conditionalFormatting sqref="A58:F58">
    <cfRule type="cellIs" dxfId="118" priority="22" stopIfTrue="1" operator="equal">
      <formula>0</formula>
    </cfRule>
  </conditionalFormatting>
  <conditionalFormatting sqref="A56:F56">
    <cfRule type="cellIs" dxfId="117" priority="15" stopIfTrue="1" operator="equal">
      <formula>0</formula>
    </cfRule>
  </conditionalFormatting>
  <conditionalFormatting sqref="A106:F106">
    <cfRule type="cellIs" dxfId="116" priority="8" stopIfTrue="1" operator="equal">
      <formula>0</formula>
    </cfRule>
  </conditionalFormatting>
  <conditionalFormatting sqref="A48:F48">
    <cfRule type="cellIs" dxfId="115" priority="21" stopIfTrue="1" operator="equal">
      <formula>0</formula>
    </cfRule>
  </conditionalFormatting>
  <conditionalFormatting sqref="A49:F49">
    <cfRule type="cellIs" dxfId="114" priority="20" stopIfTrue="1" operator="equal">
      <formula>0</formula>
    </cfRule>
  </conditionalFormatting>
  <conditionalFormatting sqref="A53:F53">
    <cfRule type="cellIs" dxfId="113" priority="19" stopIfTrue="1" operator="equal">
      <formula>0</formula>
    </cfRule>
  </conditionalFormatting>
  <conditionalFormatting sqref="A50:F50">
    <cfRule type="cellIs" dxfId="112" priority="18" stopIfTrue="1" operator="equal">
      <formula>0</formula>
    </cfRule>
  </conditionalFormatting>
  <conditionalFormatting sqref="A54:F54">
    <cfRule type="cellIs" dxfId="111" priority="17" stopIfTrue="1" operator="equal">
      <formula>0</formula>
    </cfRule>
  </conditionalFormatting>
  <conditionalFormatting sqref="A57:F57">
    <cfRule type="cellIs" dxfId="110" priority="16" stopIfTrue="1" operator="equal">
      <formula>0</formula>
    </cfRule>
  </conditionalFormatting>
  <conditionalFormatting sqref="A100:F100">
    <cfRule type="cellIs" dxfId="109" priority="14" stopIfTrue="1" operator="equal">
      <formula>0</formula>
    </cfRule>
  </conditionalFormatting>
  <conditionalFormatting sqref="A104:F104">
    <cfRule type="cellIs" dxfId="108" priority="13" stopIfTrue="1" operator="equal">
      <formula>0</formula>
    </cfRule>
  </conditionalFormatting>
  <conditionalFormatting sqref="A103:F103">
    <cfRule type="cellIs" dxfId="107" priority="12" stopIfTrue="1" operator="equal">
      <formula>0</formula>
    </cfRule>
  </conditionalFormatting>
  <conditionalFormatting sqref="A102:F102">
    <cfRule type="cellIs" dxfId="106" priority="11" stopIfTrue="1" operator="equal">
      <formula>0</formula>
    </cfRule>
  </conditionalFormatting>
  <conditionalFormatting sqref="A101:F101">
    <cfRule type="cellIs" dxfId="105" priority="10" stopIfTrue="1" operator="equal">
      <formula>0</formula>
    </cfRule>
  </conditionalFormatting>
  <conditionalFormatting sqref="A107:F107">
    <cfRule type="cellIs" dxfId="104" priority="9" stopIfTrue="1" operator="equal">
      <formula>0</formula>
    </cfRule>
  </conditionalFormatting>
  <conditionalFormatting sqref="A109:F109">
    <cfRule type="cellIs" dxfId="103" priority="7" stopIfTrue="1" operator="equal">
      <formula>0</formula>
    </cfRule>
  </conditionalFormatting>
  <conditionalFormatting sqref="A108:F108">
    <cfRule type="cellIs" dxfId="102" priority="6" stopIfTrue="1" operator="equal">
      <formula>0</formula>
    </cfRule>
  </conditionalFormatting>
  <conditionalFormatting sqref="A52:F52">
    <cfRule type="cellIs" dxfId="101" priority="5" stopIfTrue="1" operator="equal">
      <formula>0</formula>
    </cfRule>
  </conditionalFormatting>
  <conditionalFormatting sqref="A51:F51">
    <cfRule type="cellIs" dxfId="100" priority="4" stopIfTrue="1" operator="equal">
      <formula>0</formula>
    </cfRule>
  </conditionalFormatting>
  <conditionalFormatting sqref="A60:F60">
    <cfRule type="cellIs" dxfId="99" priority="3" stopIfTrue="1" operator="equal">
      <formula>0</formula>
    </cfRule>
  </conditionalFormatting>
  <conditionalFormatting sqref="A55:F55">
    <cfRule type="cellIs" dxfId="98" priority="2" stopIfTrue="1" operator="equal">
      <formula>0</formula>
    </cfRule>
  </conditionalFormatting>
  <conditionalFormatting sqref="A105:F105">
    <cfRule type="cellIs" dxfId="97"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1" manualBreakCount="1">
    <brk id="3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CA111"/>
  <sheetViews>
    <sheetView view="pageBreakPreview" zoomScale="60" zoomScaleNormal="86" workbookViewId="0">
      <selection activeCell="G25" sqref="G25:S25"/>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31.95" customHeight="1" thickBot="1" x14ac:dyDescent="0.3">
      <c r="A11" s="107" t="s">
        <v>125</v>
      </c>
      <c r="B11" s="107"/>
      <c r="C11" s="107"/>
      <c r="D11" s="107"/>
      <c r="E11" s="107"/>
      <c r="F11" s="107"/>
      <c r="G11" s="107"/>
      <c r="H11" s="8"/>
      <c r="I11" s="132">
        <v>2020</v>
      </c>
      <c r="J11" s="132"/>
      <c r="K11" s="132"/>
      <c r="L11" s="132"/>
      <c r="M11" s="132"/>
      <c r="N11" s="132"/>
      <c r="O11" s="132"/>
      <c r="P11" s="9"/>
      <c r="Q11" s="107" t="s">
        <v>126</v>
      </c>
      <c r="R11" s="107"/>
      <c r="S11" s="107"/>
      <c r="T11" s="107"/>
      <c r="U11" s="107"/>
      <c r="V11" s="107"/>
      <c r="W11" s="107"/>
      <c r="X11" s="9"/>
      <c r="Y11" s="108" t="s">
        <v>127</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c r="BB11" s="9"/>
      <c r="BC11" s="9"/>
      <c r="BD11" s="9"/>
      <c r="BE11" s="9"/>
      <c r="BF11" s="9"/>
      <c r="BG11" s="9"/>
      <c r="BH11" s="9"/>
    </row>
    <row r="12" spans="1:64" ht="3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c r="BB12" s="9"/>
      <c r="BC12" s="9"/>
      <c r="BD12" s="9"/>
      <c r="BE12" s="9"/>
      <c r="BF12" s="9"/>
      <c r="BG12" s="9"/>
      <c r="BH12" s="9"/>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28.95"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68.400000000000006"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5935641</v>
      </c>
      <c r="U22" s="134"/>
      <c r="V22" s="134"/>
      <c r="W22" s="134"/>
      <c r="X22" s="134"/>
      <c r="Y22" s="134"/>
      <c r="Z22" s="134"/>
      <c r="AA22" s="134">
        <v>4402522</v>
      </c>
      <c r="AB22" s="134"/>
      <c r="AC22" s="134"/>
      <c r="AD22" s="134"/>
      <c r="AE22" s="134"/>
      <c r="AF22" s="134"/>
      <c r="AG22" s="134"/>
      <c r="AH22" s="134">
        <v>958200</v>
      </c>
      <c r="AI22" s="134"/>
      <c r="AJ22" s="134"/>
      <c r="AK22" s="134"/>
      <c r="AL22" s="134"/>
      <c r="AM22" s="134"/>
      <c r="AN22" s="134"/>
      <c r="AO22" s="134">
        <v>475300</v>
      </c>
      <c r="AP22" s="134"/>
      <c r="AQ22" s="134"/>
      <c r="AR22" s="134"/>
      <c r="AS22" s="134"/>
      <c r="AT22" s="134"/>
      <c r="AU22" s="134"/>
      <c r="AV22" s="110" t="s">
        <v>153</v>
      </c>
      <c r="AW22" s="111"/>
      <c r="AX22" s="111"/>
      <c r="AY22" s="111"/>
      <c r="AZ22" s="111"/>
      <c r="BA22" s="111"/>
      <c r="BB22" s="111"/>
      <c r="BC22" s="111"/>
      <c r="BD22" s="111"/>
      <c r="BE22" s="111"/>
      <c r="BF22" s="111"/>
      <c r="BG22" s="111"/>
      <c r="BH22" s="111"/>
      <c r="BI22" s="111"/>
      <c r="BJ22" s="111"/>
      <c r="BK22" s="111"/>
      <c r="BL22" s="112"/>
      <c r="CA22" s="18" t="s">
        <v>11</v>
      </c>
    </row>
    <row r="23" spans="1:79" s="18" customFormat="1" ht="42.6"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1329159</v>
      </c>
      <c r="U23" s="134"/>
      <c r="V23" s="134"/>
      <c r="W23" s="134"/>
      <c r="X23" s="134"/>
      <c r="Y23" s="134"/>
      <c r="Z23" s="134"/>
      <c r="AA23" s="134">
        <v>969946</v>
      </c>
      <c r="AB23" s="134"/>
      <c r="AC23" s="134"/>
      <c r="AD23" s="134"/>
      <c r="AE23" s="134"/>
      <c r="AF23" s="134"/>
      <c r="AG23" s="134"/>
      <c r="AH23" s="134">
        <v>210800</v>
      </c>
      <c r="AI23" s="134"/>
      <c r="AJ23" s="134"/>
      <c r="AK23" s="134"/>
      <c r="AL23" s="134"/>
      <c r="AM23" s="134"/>
      <c r="AN23" s="134"/>
      <c r="AO23" s="134">
        <v>104700</v>
      </c>
      <c r="AP23" s="134"/>
      <c r="AQ23" s="134"/>
      <c r="AR23" s="134"/>
      <c r="AS23" s="134"/>
      <c r="AT23" s="134"/>
      <c r="AU23" s="134"/>
      <c r="AV23" s="110" t="s">
        <v>154</v>
      </c>
      <c r="AW23" s="111"/>
      <c r="AX23" s="111"/>
      <c r="AY23" s="111"/>
      <c r="AZ23" s="111"/>
      <c r="BA23" s="111"/>
      <c r="BB23" s="111"/>
      <c r="BC23" s="111"/>
      <c r="BD23" s="111"/>
      <c r="BE23" s="111"/>
      <c r="BF23" s="111"/>
      <c r="BG23" s="111"/>
      <c r="BH23" s="111"/>
      <c r="BI23" s="111"/>
      <c r="BJ23" s="111"/>
      <c r="BK23" s="111"/>
      <c r="BL23" s="112"/>
    </row>
    <row r="24" spans="1:79" s="18" customFormat="1" ht="44.4"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0</v>
      </c>
      <c r="U24" s="134"/>
      <c r="V24" s="134"/>
      <c r="W24" s="134"/>
      <c r="X24" s="134"/>
      <c r="Y24" s="134"/>
      <c r="Z24" s="134"/>
      <c r="AA24" s="134">
        <v>150000</v>
      </c>
      <c r="AB24" s="134"/>
      <c r="AC24" s="134"/>
      <c r="AD24" s="134"/>
      <c r="AE24" s="134"/>
      <c r="AF24" s="134"/>
      <c r="AG24" s="134"/>
      <c r="AH24" s="134">
        <v>0</v>
      </c>
      <c r="AI24" s="134"/>
      <c r="AJ24" s="134"/>
      <c r="AK24" s="134"/>
      <c r="AL24" s="134"/>
      <c r="AM24" s="134"/>
      <c r="AN24" s="134"/>
      <c r="AO24" s="134">
        <v>441500</v>
      </c>
      <c r="AP24" s="134"/>
      <c r="AQ24" s="134"/>
      <c r="AR24" s="134"/>
      <c r="AS24" s="134"/>
      <c r="AT24" s="134"/>
      <c r="AU24" s="134"/>
      <c r="AV24" s="110" t="s">
        <v>177</v>
      </c>
      <c r="AW24" s="111"/>
      <c r="AX24" s="111"/>
      <c r="AY24" s="111"/>
      <c r="AZ24" s="111"/>
      <c r="BA24" s="111"/>
      <c r="BB24" s="111"/>
      <c r="BC24" s="111"/>
      <c r="BD24" s="111"/>
      <c r="BE24" s="111"/>
      <c r="BF24" s="111"/>
      <c r="BG24" s="111"/>
      <c r="BH24" s="111"/>
      <c r="BI24" s="111"/>
      <c r="BJ24" s="111"/>
      <c r="BK24" s="111"/>
      <c r="BL24" s="112"/>
    </row>
    <row r="25" spans="1:79" s="18" customFormat="1" ht="20.399999999999999"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0</v>
      </c>
      <c r="U25" s="134"/>
      <c r="V25" s="134"/>
      <c r="W25" s="134"/>
      <c r="X25" s="134"/>
      <c r="Y25" s="134"/>
      <c r="Z25" s="134"/>
      <c r="AA25" s="134">
        <v>0</v>
      </c>
      <c r="AB25" s="134"/>
      <c r="AC25" s="134"/>
      <c r="AD25" s="134"/>
      <c r="AE25" s="134"/>
      <c r="AF25" s="134"/>
      <c r="AG25" s="134"/>
      <c r="AH25" s="134">
        <v>0</v>
      </c>
      <c r="AI25" s="134"/>
      <c r="AJ25" s="134"/>
      <c r="AK25" s="134"/>
      <c r="AL25" s="134"/>
      <c r="AM25" s="134"/>
      <c r="AN25" s="134"/>
      <c r="AO25" s="134">
        <v>286684</v>
      </c>
      <c r="AP25" s="134"/>
      <c r="AQ25" s="134"/>
      <c r="AR25" s="134"/>
      <c r="AS25" s="134"/>
      <c r="AT25" s="134"/>
      <c r="AU25" s="134"/>
      <c r="AV25" s="110" t="s">
        <v>102</v>
      </c>
      <c r="AW25" s="111"/>
      <c r="AX25" s="111"/>
      <c r="AY25" s="111"/>
      <c r="AZ25" s="111"/>
      <c r="BA25" s="111"/>
      <c r="BB25" s="111"/>
      <c r="BC25" s="111"/>
      <c r="BD25" s="111"/>
      <c r="BE25" s="111"/>
      <c r="BF25" s="111"/>
      <c r="BG25" s="111"/>
      <c r="BH25" s="111"/>
      <c r="BI25" s="111"/>
      <c r="BJ25" s="111"/>
      <c r="BK25" s="111"/>
      <c r="BL25" s="112"/>
    </row>
    <row r="26" spans="1:79" s="18" customFormat="1" ht="26.4" customHeight="1" x14ac:dyDescent="0.25">
      <c r="A26" s="65">
        <v>2230</v>
      </c>
      <c r="B26" s="65"/>
      <c r="C26" s="65"/>
      <c r="D26" s="65"/>
      <c r="E26" s="65"/>
      <c r="F26" s="65"/>
      <c r="G26" s="110" t="s">
        <v>89</v>
      </c>
      <c r="H26" s="111"/>
      <c r="I26" s="111"/>
      <c r="J26" s="111"/>
      <c r="K26" s="111"/>
      <c r="L26" s="111"/>
      <c r="M26" s="111"/>
      <c r="N26" s="111"/>
      <c r="O26" s="111"/>
      <c r="P26" s="111"/>
      <c r="Q26" s="111"/>
      <c r="R26" s="111"/>
      <c r="S26" s="112"/>
      <c r="T26" s="134">
        <v>0</v>
      </c>
      <c r="U26" s="134"/>
      <c r="V26" s="134"/>
      <c r="W26" s="134"/>
      <c r="X26" s="134"/>
      <c r="Y26" s="134"/>
      <c r="Z26" s="134"/>
      <c r="AA26" s="134">
        <v>0</v>
      </c>
      <c r="AB26" s="134"/>
      <c r="AC26" s="134"/>
      <c r="AD26" s="134"/>
      <c r="AE26" s="134"/>
      <c r="AF26" s="134"/>
      <c r="AG26" s="134"/>
      <c r="AH26" s="134">
        <v>0</v>
      </c>
      <c r="AI26" s="134"/>
      <c r="AJ26" s="134"/>
      <c r="AK26" s="134"/>
      <c r="AL26" s="134"/>
      <c r="AM26" s="134"/>
      <c r="AN26" s="134"/>
      <c r="AO26" s="134">
        <v>129391</v>
      </c>
      <c r="AP26" s="134"/>
      <c r="AQ26" s="134"/>
      <c r="AR26" s="134"/>
      <c r="AS26" s="134"/>
      <c r="AT26" s="134"/>
      <c r="AU26" s="134"/>
      <c r="AV26" s="110" t="s">
        <v>159</v>
      </c>
      <c r="AW26" s="111"/>
      <c r="AX26" s="111"/>
      <c r="AY26" s="111"/>
      <c r="AZ26" s="111"/>
      <c r="BA26" s="111"/>
      <c r="BB26" s="111"/>
      <c r="BC26" s="111"/>
      <c r="BD26" s="111"/>
      <c r="BE26" s="111"/>
      <c r="BF26" s="111"/>
      <c r="BG26" s="111"/>
      <c r="BH26" s="111"/>
      <c r="BI26" s="111"/>
      <c r="BJ26" s="111"/>
      <c r="BK26" s="111"/>
      <c r="BL26" s="112"/>
    </row>
    <row r="27" spans="1:79" s="18" customFormat="1" ht="82.2" customHeight="1" x14ac:dyDescent="0.25">
      <c r="A27" s="65">
        <v>2240</v>
      </c>
      <c r="B27" s="65"/>
      <c r="C27" s="65"/>
      <c r="D27" s="65"/>
      <c r="E27" s="65"/>
      <c r="F27" s="65"/>
      <c r="G27" s="110" t="s">
        <v>47</v>
      </c>
      <c r="H27" s="111"/>
      <c r="I27" s="111"/>
      <c r="J27" s="111"/>
      <c r="K27" s="111"/>
      <c r="L27" s="111"/>
      <c r="M27" s="111"/>
      <c r="N27" s="111"/>
      <c r="O27" s="111"/>
      <c r="P27" s="111"/>
      <c r="Q27" s="111"/>
      <c r="R27" s="111"/>
      <c r="S27" s="112"/>
      <c r="T27" s="134">
        <v>0</v>
      </c>
      <c r="U27" s="134"/>
      <c r="V27" s="134"/>
      <c r="W27" s="134"/>
      <c r="X27" s="134"/>
      <c r="Y27" s="134"/>
      <c r="Z27" s="134"/>
      <c r="AA27" s="134">
        <v>0</v>
      </c>
      <c r="AB27" s="134"/>
      <c r="AC27" s="134"/>
      <c r="AD27" s="134"/>
      <c r="AE27" s="134"/>
      <c r="AF27" s="134"/>
      <c r="AG27" s="134"/>
      <c r="AH27" s="134">
        <v>0</v>
      </c>
      <c r="AI27" s="134"/>
      <c r="AJ27" s="134"/>
      <c r="AK27" s="134"/>
      <c r="AL27" s="134"/>
      <c r="AM27" s="134"/>
      <c r="AN27" s="134"/>
      <c r="AO27" s="134">
        <v>339300</v>
      </c>
      <c r="AP27" s="134"/>
      <c r="AQ27" s="134"/>
      <c r="AR27" s="134"/>
      <c r="AS27" s="134"/>
      <c r="AT27" s="134"/>
      <c r="AU27" s="134"/>
      <c r="AV27" s="110" t="s">
        <v>176</v>
      </c>
      <c r="AW27" s="111"/>
      <c r="AX27" s="111"/>
      <c r="AY27" s="111"/>
      <c r="AZ27" s="111"/>
      <c r="BA27" s="111"/>
      <c r="BB27" s="111"/>
      <c r="BC27" s="111"/>
      <c r="BD27" s="111"/>
      <c r="BE27" s="111"/>
      <c r="BF27" s="111"/>
      <c r="BG27" s="111"/>
      <c r="BH27" s="111"/>
      <c r="BI27" s="111"/>
      <c r="BJ27" s="111"/>
      <c r="BK27" s="111"/>
      <c r="BL27" s="112"/>
    </row>
    <row r="28" spans="1:79" s="18" customFormat="1" ht="17.399999999999999" customHeight="1" x14ac:dyDescent="0.25">
      <c r="A28" s="65">
        <v>2250</v>
      </c>
      <c r="B28" s="65"/>
      <c r="C28" s="65"/>
      <c r="D28" s="65"/>
      <c r="E28" s="65"/>
      <c r="F28" s="65"/>
      <c r="G28" s="110" t="s">
        <v>49</v>
      </c>
      <c r="H28" s="111"/>
      <c r="I28" s="111"/>
      <c r="J28" s="111"/>
      <c r="K28" s="111"/>
      <c r="L28" s="111"/>
      <c r="M28" s="111"/>
      <c r="N28" s="111"/>
      <c r="O28" s="111"/>
      <c r="P28" s="111"/>
      <c r="Q28" s="111"/>
      <c r="R28" s="111"/>
      <c r="S28" s="112"/>
      <c r="T28" s="134">
        <v>0</v>
      </c>
      <c r="U28" s="134"/>
      <c r="V28" s="134"/>
      <c r="W28" s="134"/>
      <c r="X28" s="134"/>
      <c r="Y28" s="134"/>
      <c r="Z28" s="134"/>
      <c r="AA28" s="134">
        <v>0</v>
      </c>
      <c r="AB28" s="134"/>
      <c r="AC28" s="134"/>
      <c r="AD28" s="134"/>
      <c r="AE28" s="134"/>
      <c r="AF28" s="134"/>
      <c r="AG28" s="134"/>
      <c r="AH28" s="134">
        <v>0</v>
      </c>
      <c r="AI28" s="134"/>
      <c r="AJ28" s="134"/>
      <c r="AK28" s="134"/>
      <c r="AL28" s="134"/>
      <c r="AM28" s="134"/>
      <c r="AN28" s="134"/>
      <c r="AO28" s="134">
        <v>0</v>
      </c>
      <c r="AP28" s="134"/>
      <c r="AQ28" s="134"/>
      <c r="AR28" s="134"/>
      <c r="AS28" s="134"/>
      <c r="AT28" s="134"/>
      <c r="AU28" s="134"/>
      <c r="AV28" s="110"/>
      <c r="AW28" s="111"/>
      <c r="AX28" s="111"/>
      <c r="AY28" s="111"/>
      <c r="AZ28" s="111"/>
      <c r="BA28" s="111"/>
      <c r="BB28" s="111"/>
      <c r="BC28" s="111"/>
      <c r="BD28" s="111"/>
      <c r="BE28" s="111"/>
      <c r="BF28" s="111"/>
      <c r="BG28" s="111"/>
      <c r="BH28" s="111"/>
      <c r="BI28" s="111"/>
      <c r="BJ28" s="111"/>
      <c r="BK28" s="111"/>
      <c r="BL28" s="112"/>
    </row>
    <row r="29" spans="1:79" s="18" customFormat="1" ht="13.2" customHeight="1" x14ac:dyDescent="0.25">
      <c r="A29" s="65">
        <v>2271</v>
      </c>
      <c r="B29" s="65"/>
      <c r="C29" s="65"/>
      <c r="D29" s="65"/>
      <c r="E29" s="65"/>
      <c r="F29" s="65"/>
      <c r="G29" s="110" t="s">
        <v>51</v>
      </c>
      <c r="H29" s="111"/>
      <c r="I29" s="111"/>
      <c r="J29" s="111"/>
      <c r="K29" s="111"/>
      <c r="L29" s="111"/>
      <c r="M29" s="111"/>
      <c r="N29" s="111"/>
      <c r="O29" s="111"/>
      <c r="P29" s="111"/>
      <c r="Q29" s="111"/>
      <c r="R29" s="111"/>
      <c r="S29" s="112"/>
      <c r="T29" s="134">
        <v>2061072</v>
      </c>
      <c r="U29" s="134"/>
      <c r="V29" s="134"/>
      <c r="W29" s="134"/>
      <c r="X29" s="134"/>
      <c r="Y29" s="134"/>
      <c r="Z29" s="134"/>
      <c r="AA29" s="134">
        <v>1179760</v>
      </c>
      <c r="AB29" s="134"/>
      <c r="AC29" s="134"/>
      <c r="AD29" s="134"/>
      <c r="AE29" s="134"/>
      <c r="AF29" s="134"/>
      <c r="AG29" s="134"/>
      <c r="AH29" s="134">
        <v>817276</v>
      </c>
      <c r="AI29" s="134"/>
      <c r="AJ29" s="134"/>
      <c r="AK29" s="134"/>
      <c r="AL29" s="134"/>
      <c r="AM29" s="134"/>
      <c r="AN29" s="134"/>
      <c r="AO29" s="134">
        <f>1456800-AH29</f>
        <v>639524</v>
      </c>
      <c r="AP29" s="134"/>
      <c r="AQ29" s="134"/>
      <c r="AR29" s="134"/>
      <c r="AS29" s="134"/>
      <c r="AT29" s="134"/>
      <c r="AU29" s="134"/>
      <c r="AV29" s="110" t="s">
        <v>90</v>
      </c>
      <c r="AW29" s="111"/>
      <c r="AX29" s="111"/>
      <c r="AY29" s="111"/>
      <c r="AZ29" s="111"/>
      <c r="BA29" s="111"/>
      <c r="BB29" s="111"/>
      <c r="BC29" s="111"/>
      <c r="BD29" s="111"/>
      <c r="BE29" s="111"/>
      <c r="BF29" s="111"/>
      <c r="BG29" s="111"/>
      <c r="BH29" s="111"/>
      <c r="BI29" s="111"/>
      <c r="BJ29" s="111"/>
      <c r="BK29" s="111"/>
      <c r="BL29" s="112"/>
    </row>
    <row r="30" spans="1:79" s="18" customFormat="1" ht="13.95" customHeight="1" x14ac:dyDescent="0.25">
      <c r="A30" s="65">
        <v>2272</v>
      </c>
      <c r="B30" s="65"/>
      <c r="C30" s="65"/>
      <c r="D30" s="65"/>
      <c r="E30" s="65"/>
      <c r="F30" s="65"/>
      <c r="G30" s="110" t="s">
        <v>53</v>
      </c>
      <c r="H30" s="111"/>
      <c r="I30" s="111"/>
      <c r="J30" s="111"/>
      <c r="K30" s="111"/>
      <c r="L30" s="111"/>
      <c r="M30" s="111"/>
      <c r="N30" s="111"/>
      <c r="O30" s="111"/>
      <c r="P30" s="111"/>
      <c r="Q30" s="111"/>
      <c r="R30" s="111"/>
      <c r="S30" s="112"/>
      <c r="T30" s="134">
        <v>20922</v>
      </c>
      <c r="U30" s="134"/>
      <c r="V30" s="134"/>
      <c r="W30" s="134"/>
      <c r="X30" s="134"/>
      <c r="Y30" s="134"/>
      <c r="Z30" s="134"/>
      <c r="AA30" s="134">
        <v>73409</v>
      </c>
      <c r="AB30" s="134"/>
      <c r="AC30" s="134"/>
      <c r="AD30" s="134"/>
      <c r="AE30" s="134"/>
      <c r="AF30" s="134"/>
      <c r="AG30" s="134"/>
      <c r="AH30" s="134">
        <v>68800</v>
      </c>
      <c r="AI30" s="134"/>
      <c r="AJ30" s="134"/>
      <c r="AK30" s="134"/>
      <c r="AL30" s="134"/>
      <c r="AM30" s="134"/>
      <c r="AN30" s="134"/>
      <c r="AO30" s="134">
        <v>0</v>
      </c>
      <c r="AP30" s="134"/>
      <c r="AQ30" s="134"/>
      <c r="AR30" s="134"/>
      <c r="AS30" s="134"/>
      <c r="AT30" s="134"/>
      <c r="AU30" s="134"/>
      <c r="AV30" s="110"/>
      <c r="AW30" s="111"/>
      <c r="AX30" s="111"/>
      <c r="AY30" s="111"/>
      <c r="AZ30" s="111"/>
      <c r="BA30" s="111"/>
      <c r="BB30" s="111"/>
      <c r="BC30" s="111"/>
      <c r="BD30" s="111"/>
      <c r="BE30" s="111"/>
      <c r="BF30" s="111"/>
      <c r="BG30" s="111"/>
      <c r="BH30" s="111"/>
      <c r="BI30" s="111"/>
      <c r="BJ30" s="111"/>
      <c r="BK30" s="111"/>
      <c r="BL30" s="112"/>
    </row>
    <row r="31" spans="1:79" s="18" customFormat="1" ht="13.2" customHeight="1" x14ac:dyDescent="0.25">
      <c r="A31" s="65">
        <v>2273</v>
      </c>
      <c r="B31" s="65"/>
      <c r="C31" s="65"/>
      <c r="D31" s="65"/>
      <c r="E31" s="65"/>
      <c r="F31" s="65"/>
      <c r="G31" s="110" t="s">
        <v>55</v>
      </c>
      <c r="H31" s="111"/>
      <c r="I31" s="111"/>
      <c r="J31" s="111"/>
      <c r="K31" s="111"/>
      <c r="L31" s="111"/>
      <c r="M31" s="111"/>
      <c r="N31" s="111"/>
      <c r="O31" s="111"/>
      <c r="P31" s="111"/>
      <c r="Q31" s="111"/>
      <c r="R31" s="111"/>
      <c r="S31" s="112"/>
      <c r="T31" s="134">
        <v>127530</v>
      </c>
      <c r="U31" s="134"/>
      <c r="V31" s="134"/>
      <c r="W31" s="134"/>
      <c r="X31" s="134"/>
      <c r="Y31" s="134"/>
      <c r="Z31" s="134"/>
      <c r="AA31" s="134">
        <v>359965</v>
      </c>
      <c r="AB31" s="134"/>
      <c r="AC31" s="134"/>
      <c r="AD31" s="134"/>
      <c r="AE31" s="134"/>
      <c r="AF31" s="134"/>
      <c r="AG31" s="134"/>
      <c r="AH31" s="134">
        <v>341900</v>
      </c>
      <c r="AI31" s="134"/>
      <c r="AJ31" s="134"/>
      <c r="AK31" s="134"/>
      <c r="AL31" s="134"/>
      <c r="AM31" s="134"/>
      <c r="AN31" s="134"/>
      <c r="AO31" s="134">
        <v>0</v>
      </c>
      <c r="AP31" s="134"/>
      <c r="AQ31" s="134"/>
      <c r="AR31" s="134"/>
      <c r="AS31" s="134"/>
      <c r="AT31" s="134"/>
      <c r="AU31" s="134"/>
      <c r="AV31" s="110"/>
      <c r="AW31" s="111"/>
      <c r="AX31" s="111"/>
      <c r="AY31" s="111"/>
      <c r="AZ31" s="111"/>
      <c r="BA31" s="111"/>
      <c r="BB31" s="111"/>
      <c r="BC31" s="111"/>
      <c r="BD31" s="111"/>
      <c r="BE31" s="111"/>
      <c r="BF31" s="111"/>
      <c r="BG31" s="111"/>
      <c r="BH31" s="111"/>
      <c r="BI31" s="111"/>
      <c r="BJ31" s="111"/>
      <c r="BK31" s="111"/>
      <c r="BL31" s="112"/>
    </row>
    <row r="32" spans="1:79" s="15" customFormat="1" ht="15" customHeight="1" x14ac:dyDescent="0.25">
      <c r="A32" s="52">
        <v>1</v>
      </c>
      <c r="B32" s="52"/>
      <c r="C32" s="52"/>
      <c r="D32" s="52"/>
      <c r="E32" s="52"/>
      <c r="F32" s="52"/>
      <c r="G32" s="52">
        <v>2</v>
      </c>
      <c r="H32" s="52"/>
      <c r="I32" s="52"/>
      <c r="J32" s="52"/>
      <c r="K32" s="52"/>
      <c r="L32" s="52"/>
      <c r="M32" s="52"/>
      <c r="N32" s="52"/>
      <c r="O32" s="52"/>
      <c r="P32" s="52"/>
      <c r="Q32" s="52"/>
      <c r="R32" s="52"/>
      <c r="S32" s="52"/>
      <c r="T32" s="52">
        <v>3</v>
      </c>
      <c r="U32" s="52"/>
      <c r="V32" s="52"/>
      <c r="W32" s="52"/>
      <c r="X32" s="52"/>
      <c r="Y32" s="52"/>
      <c r="Z32" s="52"/>
      <c r="AA32" s="52">
        <v>4</v>
      </c>
      <c r="AB32" s="52"/>
      <c r="AC32" s="52"/>
      <c r="AD32" s="52"/>
      <c r="AE32" s="52"/>
      <c r="AF32" s="52"/>
      <c r="AG32" s="52"/>
      <c r="AH32" s="52">
        <v>5</v>
      </c>
      <c r="AI32" s="52"/>
      <c r="AJ32" s="52"/>
      <c r="AK32" s="52"/>
      <c r="AL32" s="52"/>
      <c r="AM32" s="52"/>
      <c r="AN32" s="52"/>
      <c r="AO32" s="52">
        <v>6</v>
      </c>
      <c r="AP32" s="52"/>
      <c r="AQ32" s="52"/>
      <c r="AR32" s="52"/>
      <c r="AS32" s="52"/>
      <c r="AT32" s="52"/>
      <c r="AU32" s="52"/>
      <c r="AV32" s="52">
        <v>7</v>
      </c>
      <c r="AW32" s="52"/>
      <c r="AX32" s="52"/>
      <c r="AY32" s="52"/>
      <c r="AZ32" s="52"/>
      <c r="BA32" s="52"/>
      <c r="BB32" s="52"/>
      <c r="BC32" s="52"/>
      <c r="BD32" s="52"/>
      <c r="BE32" s="52"/>
      <c r="BF32" s="52"/>
      <c r="BG32" s="52"/>
      <c r="BH32" s="52"/>
      <c r="BI32" s="52"/>
      <c r="BJ32" s="52"/>
      <c r="BK32" s="52"/>
      <c r="BL32" s="52"/>
    </row>
    <row r="33" spans="1:79" s="18" customFormat="1" ht="56.4" customHeight="1" x14ac:dyDescent="0.25">
      <c r="A33" s="65">
        <v>2276</v>
      </c>
      <c r="B33" s="65"/>
      <c r="C33" s="65"/>
      <c r="D33" s="65"/>
      <c r="E33" s="65"/>
      <c r="F33" s="65"/>
      <c r="G33" s="110" t="s">
        <v>103</v>
      </c>
      <c r="H33" s="111"/>
      <c r="I33" s="111"/>
      <c r="J33" s="111"/>
      <c r="K33" s="111"/>
      <c r="L33" s="111"/>
      <c r="M33" s="111"/>
      <c r="N33" s="111"/>
      <c r="O33" s="111"/>
      <c r="P33" s="111"/>
      <c r="Q33" s="111"/>
      <c r="R33" s="111"/>
      <c r="S33" s="112"/>
      <c r="T33" s="134">
        <v>0</v>
      </c>
      <c r="U33" s="134"/>
      <c r="V33" s="134"/>
      <c r="W33" s="134"/>
      <c r="X33" s="134"/>
      <c r="Y33" s="134"/>
      <c r="Z33" s="134"/>
      <c r="AA33" s="134">
        <v>0</v>
      </c>
      <c r="AB33" s="134"/>
      <c r="AC33" s="134"/>
      <c r="AD33" s="134"/>
      <c r="AE33" s="134"/>
      <c r="AF33" s="134"/>
      <c r="AG33" s="134"/>
      <c r="AH33" s="134">
        <v>748424</v>
      </c>
      <c r="AI33" s="134"/>
      <c r="AJ33" s="134"/>
      <c r="AK33" s="134"/>
      <c r="AL33" s="134"/>
      <c r="AM33" s="134"/>
      <c r="AN33" s="134"/>
      <c r="AO33" s="134">
        <v>0</v>
      </c>
      <c r="AP33" s="134"/>
      <c r="AQ33" s="134"/>
      <c r="AR33" s="134"/>
      <c r="AS33" s="134"/>
      <c r="AT33" s="134"/>
      <c r="AU33" s="134"/>
      <c r="AV33" s="110" t="s">
        <v>180</v>
      </c>
      <c r="AW33" s="111"/>
      <c r="AX33" s="111"/>
      <c r="AY33" s="111"/>
      <c r="AZ33" s="111"/>
      <c r="BA33" s="111"/>
      <c r="BB33" s="111"/>
      <c r="BC33" s="111"/>
      <c r="BD33" s="111"/>
      <c r="BE33" s="111"/>
      <c r="BF33" s="111"/>
      <c r="BG33" s="111"/>
      <c r="BH33" s="111"/>
      <c r="BI33" s="111"/>
      <c r="BJ33" s="111"/>
      <c r="BK33" s="111"/>
      <c r="BL33" s="112"/>
    </row>
    <row r="34" spans="1:79" s="18" customFormat="1" ht="56.4" customHeight="1" x14ac:dyDescent="0.25">
      <c r="A34" s="65">
        <v>2710</v>
      </c>
      <c r="B34" s="65"/>
      <c r="C34" s="65"/>
      <c r="D34" s="65"/>
      <c r="E34" s="65"/>
      <c r="F34" s="65"/>
      <c r="G34" s="110" t="s">
        <v>95</v>
      </c>
      <c r="H34" s="111"/>
      <c r="I34" s="111"/>
      <c r="J34" s="111"/>
      <c r="K34" s="111"/>
      <c r="L34" s="111"/>
      <c r="M34" s="111"/>
      <c r="N34" s="111"/>
      <c r="O34" s="111"/>
      <c r="P34" s="111"/>
      <c r="Q34" s="111"/>
      <c r="R34" s="111"/>
      <c r="S34" s="112"/>
      <c r="T34" s="134">
        <v>0</v>
      </c>
      <c r="U34" s="134"/>
      <c r="V34" s="134"/>
      <c r="W34" s="134"/>
      <c r="X34" s="134"/>
      <c r="Y34" s="134"/>
      <c r="Z34" s="134"/>
      <c r="AA34" s="134">
        <v>0</v>
      </c>
      <c r="AB34" s="134"/>
      <c r="AC34" s="134"/>
      <c r="AD34" s="134"/>
      <c r="AE34" s="134"/>
      <c r="AF34" s="134"/>
      <c r="AG34" s="134"/>
      <c r="AH34" s="134">
        <v>0</v>
      </c>
      <c r="AI34" s="134"/>
      <c r="AJ34" s="134"/>
      <c r="AK34" s="134"/>
      <c r="AL34" s="134"/>
      <c r="AM34" s="134"/>
      <c r="AN34" s="134"/>
      <c r="AO34" s="134">
        <v>17895</v>
      </c>
      <c r="AP34" s="134"/>
      <c r="AQ34" s="134"/>
      <c r="AR34" s="134"/>
      <c r="AS34" s="134"/>
      <c r="AT34" s="134"/>
      <c r="AU34" s="134"/>
      <c r="AV34" s="110" t="s">
        <v>155</v>
      </c>
      <c r="AW34" s="111"/>
      <c r="AX34" s="111"/>
      <c r="AY34" s="111"/>
      <c r="AZ34" s="111"/>
      <c r="BA34" s="111"/>
      <c r="BB34" s="111"/>
      <c r="BC34" s="111"/>
      <c r="BD34" s="111"/>
      <c r="BE34" s="111"/>
      <c r="BF34" s="111"/>
      <c r="BG34" s="111"/>
      <c r="BH34" s="111"/>
      <c r="BI34" s="111"/>
      <c r="BJ34" s="111"/>
      <c r="BK34" s="111"/>
      <c r="BL34" s="112"/>
    </row>
    <row r="35" spans="1:79" s="18" customFormat="1" ht="16.95" customHeight="1" x14ac:dyDescent="0.25">
      <c r="A35" s="65">
        <v>2730</v>
      </c>
      <c r="B35" s="65"/>
      <c r="C35" s="65"/>
      <c r="D35" s="65"/>
      <c r="E35" s="65"/>
      <c r="F35" s="65"/>
      <c r="G35" s="110" t="s">
        <v>96</v>
      </c>
      <c r="H35" s="111"/>
      <c r="I35" s="111"/>
      <c r="J35" s="111"/>
      <c r="K35" s="111"/>
      <c r="L35" s="111"/>
      <c r="M35" s="111"/>
      <c r="N35" s="111"/>
      <c r="O35" s="111"/>
      <c r="P35" s="111"/>
      <c r="Q35" s="111"/>
      <c r="R35" s="111"/>
      <c r="S35" s="112"/>
      <c r="T35" s="134">
        <v>0</v>
      </c>
      <c r="U35" s="134"/>
      <c r="V35" s="134"/>
      <c r="W35" s="134"/>
      <c r="X35" s="134"/>
      <c r="Y35" s="134"/>
      <c r="Z35" s="134"/>
      <c r="AA35" s="134">
        <v>0</v>
      </c>
      <c r="AB35" s="134"/>
      <c r="AC35" s="134"/>
      <c r="AD35" s="134"/>
      <c r="AE35" s="134"/>
      <c r="AF35" s="134"/>
      <c r="AG35" s="134"/>
      <c r="AH35" s="134">
        <v>0</v>
      </c>
      <c r="AI35" s="134"/>
      <c r="AJ35" s="134"/>
      <c r="AK35" s="134"/>
      <c r="AL35" s="134"/>
      <c r="AM35" s="134"/>
      <c r="AN35" s="134"/>
      <c r="AO35" s="134">
        <v>0</v>
      </c>
      <c r="AP35" s="134"/>
      <c r="AQ35" s="134"/>
      <c r="AR35" s="134"/>
      <c r="AS35" s="134"/>
      <c r="AT35" s="134"/>
      <c r="AU35" s="134"/>
      <c r="AV35" s="110"/>
      <c r="AW35" s="111"/>
      <c r="AX35" s="111"/>
      <c r="AY35" s="111"/>
      <c r="AZ35" s="111"/>
      <c r="BA35" s="111"/>
      <c r="BB35" s="111"/>
      <c r="BC35" s="111"/>
      <c r="BD35" s="111"/>
      <c r="BE35" s="111"/>
      <c r="BF35" s="111"/>
      <c r="BG35" s="111"/>
      <c r="BH35" s="111"/>
      <c r="BI35" s="111"/>
      <c r="BJ35" s="111"/>
      <c r="BK35" s="111"/>
      <c r="BL35" s="112"/>
    </row>
    <row r="36" spans="1:79" s="18" customFormat="1" ht="42" customHeight="1" x14ac:dyDescent="0.25">
      <c r="A36" s="65">
        <v>2800</v>
      </c>
      <c r="B36" s="65"/>
      <c r="C36" s="65"/>
      <c r="D36" s="65"/>
      <c r="E36" s="65"/>
      <c r="F36" s="65"/>
      <c r="G36" s="110" t="s">
        <v>97</v>
      </c>
      <c r="H36" s="111"/>
      <c r="I36" s="111"/>
      <c r="J36" s="111"/>
      <c r="K36" s="111"/>
      <c r="L36" s="111"/>
      <c r="M36" s="111"/>
      <c r="N36" s="111"/>
      <c r="O36" s="111"/>
      <c r="P36" s="111"/>
      <c r="Q36" s="111"/>
      <c r="R36" s="111"/>
      <c r="S36" s="112"/>
      <c r="T36" s="134">
        <v>0</v>
      </c>
      <c r="U36" s="134"/>
      <c r="V36" s="134"/>
      <c r="W36" s="134"/>
      <c r="X36" s="134"/>
      <c r="Y36" s="134"/>
      <c r="Z36" s="134"/>
      <c r="AA36" s="134">
        <v>0</v>
      </c>
      <c r="AB36" s="134"/>
      <c r="AC36" s="134"/>
      <c r="AD36" s="134"/>
      <c r="AE36" s="134"/>
      <c r="AF36" s="134"/>
      <c r="AG36" s="134"/>
      <c r="AH36" s="134">
        <v>0</v>
      </c>
      <c r="AI36" s="134"/>
      <c r="AJ36" s="134"/>
      <c r="AK36" s="134"/>
      <c r="AL36" s="134"/>
      <c r="AM36" s="134"/>
      <c r="AN36" s="134"/>
      <c r="AO36" s="134">
        <v>2875</v>
      </c>
      <c r="AP36" s="134"/>
      <c r="AQ36" s="134"/>
      <c r="AR36" s="134"/>
      <c r="AS36" s="134"/>
      <c r="AT36" s="134"/>
      <c r="AU36" s="134"/>
      <c r="AV36" s="110" t="s">
        <v>156</v>
      </c>
      <c r="AW36" s="111"/>
      <c r="AX36" s="111"/>
      <c r="AY36" s="111"/>
      <c r="AZ36" s="111"/>
      <c r="BA36" s="111"/>
      <c r="BB36" s="111"/>
      <c r="BC36" s="111"/>
      <c r="BD36" s="111"/>
      <c r="BE36" s="111"/>
      <c r="BF36" s="111"/>
      <c r="BG36" s="111"/>
      <c r="BH36" s="111"/>
      <c r="BI36" s="111"/>
      <c r="BJ36" s="111"/>
      <c r="BK36" s="111"/>
      <c r="BL36" s="112"/>
    </row>
    <row r="37" spans="1:79" s="18" customFormat="1" ht="26.4" customHeight="1" x14ac:dyDescent="0.25">
      <c r="A37" s="65">
        <v>3110</v>
      </c>
      <c r="B37" s="65"/>
      <c r="C37" s="65"/>
      <c r="D37" s="65"/>
      <c r="E37" s="65"/>
      <c r="F37" s="65"/>
      <c r="G37" s="110" t="s">
        <v>98</v>
      </c>
      <c r="H37" s="111"/>
      <c r="I37" s="111"/>
      <c r="J37" s="111"/>
      <c r="K37" s="111"/>
      <c r="L37" s="111"/>
      <c r="M37" s="111"/>
      <c r="N37" s="111"/>
      <c r="O37" s="111"/>
      <c r="P37" s="111"/>
      <c r="Q37" s="111"/>
      <c r="R37" s="111"/>
      <c r="S37" s="112"/>
      <c r="T37" s="134">
        <v>0</v>
      </c>
      <c r="U37" s="134"/>
      <c r="V37" s="134"/>
      <c r="W37" s="134"/>
      <c r="X37" s="134"/>
      <c r="Y37" s="134"/>
      <c r="Z37" s="134"/>
      <c r="AA37" s="134">
        <v>0</v>
      </c>
      <c r="AB37" s="134"/>
      <c r="AC37" s="134"/>
      <c r="AD37" s="134"/>
      <c r="AE37" s="134"/>
      <c r="AF37" s="134"/>
      <c r="AG37" s="134"/>
      <c r="AH37" s="134">
        <v>0</v>
      </c>
      <c r="AI37" s="134"/>
      <c r="AJ37" s="134"/>
      <c r="AK37" s="134"/>
      <c r="AL37" s="134"/>
      <c r="AM37" s="134"/>
      <c r="AN37" s="134"/>
      <c r="AO37" s="138">
        <v>2825600</v>
      </c>
      <c r="AP37" s="138"/>
      <c r="AQ37" s="138"/>
      <c r="AR37" s="138"/>
      <c r="AS37" s="138"/>
      <c r="AT37" s="138"/>
      <c r="AU37" s="138"/>
      <c r="AV37" s="110" t="s">
        <v>183</v>
      </c>
      <c r="AW37" s="111"/>
      <c r="AX37" s="111"/>
      <c r="AY37" s="111"/>
      <c r="AZ37" s="111"/>
      <c r="BA37" s="111"/>
      <c r="BB37" s="111"/>
      <c r="BC37" s="111"/>
      <c r="BD37" s="111"/>
      <c r="BE37" s="111"/>
      <c r="BF37" s="111"/>
      <c r="BG37" s="111"/>
      <c r="BH37" s="111"/>
      <c r="BI37" s="111"/>
      <c r="BJ37" s="111"/>
      <c r="BK37" s="111"/>
      <c r="BL37" s="112"/>
    </row>
    <row r="38" spans="1:79" s="18" customFormat="1" ht="18.600000000000001" customHeight="1" x14ac:dyDescent="0.25">
      <c r="A38" s="65">
        <v>3132</v>
      </c>
      <c r="B38" s="65"/>
      <c r="C38" s="65"/>
      <c r="D38" s="65"/>
      <c r="E38" s="65"/>
      <c r="F38" s="65"/>
      <c r="G38" s="110" t="s">
        <v>99</v>
      </c>
      <c r="H38" s="111"/>
      <c r="I38" s="111"/>
      <c r="J38" s="111"/>
      <c r="K38" s="111"/>
      <c r="L38" s="111"/>
      <c r="M38" s="111"/>
      <c r="N38" s="111"/>
      <c r="O38" s="111"/>
      <c r="P38" s="111"/>
      <c r="Q38" s="111"/>
      <c r="R38" s="111"/>
      <c r="S38" s="112"/>
      <c r="T38" s="134">
        <v>0</v>
      </c>
      <c r="U38" s="134"/>
      <c r="V38" s="134"/>
      <c r="W38" s="134"/>
      <c r="X38" s="134"/>
      <c r="Y38" s="134"/>
      <c r="Z38" s="134"/>
      <c r="AA38" s="134">
        <v>0</v>
      </c>
      <c r="AB38" s="134"/>
      <c r="AC38" s="134"/>
      <c r="AD38" s="134"/>
      <c r="AE38" s="134"/>
      <c r="AF38" s="134"/>
      <c r="AG38" s="134"/>
      <c r="AH38" s="134">
        <v>0</v>
      </c>
      <c r="AI38" s="134"/>
      <c r="AJ38" s="134"/>
      <c r="AK38" s="134"/>
      <c r="AL38" s="134"/>
      <c r="AM38" s="134"/>
      <c r="AN38" s="134"/>
      <c r="AO38" s="138">
        <v>10134000</v>
      </c>
      <c r="AP38" s="138"/>
      <c r="AQ38" s="138"/>
      <c r="AR38" s="138"/>
      <c r="AS38" s="138"/>
      <c r="AT38" s="138"/>
      <c r="AU38" s="138"/>
      <c r="AV38" s="110" t="s">
        <v>183</v>
      </c>
      <c r="AW38" s="111"/>
      <c r="AX38" s="111"/>
      <c r="AY38" s="111"/>
      <c r="AZ38" s="111"/>
      <c r="BA38" s="111"/>
      <c r="BB38" s="111"/>
      <c r="BC38" s="111"/>
      <c r="BD38" s="111"/>
      <c r="BE38" s="111"/>
      <c r="BF38" s="111"/>
      <c r="BG38" s="111"/>
      <c r="BH38" s="111"/>
      <c r="BI38" s="111"/>
      <c r="BJ38" s="111"/>
      <c r="BK38" s="111"/>
      <c r="BL38" s="112"/>
    </row>
    <row r="39" spans="1:79" s="15" customFormat="1" x14ac:dyDescent="0.25"/>
    <row r="40" spans="1:79" s="15" customFormat="1" ht="15" customHeight="1" x14ac:dyDescent="0.25">
      <c r="A40" s="49" t="s">
        <v>38</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row>
    <row r="41" spans="1:79" s="15" customFormat="1" x14ac:dyDescent="0.25"/>
    <row r="42" spans="1:79" s="15" customFormat="1" ht="45.6" customHeight="1" x14ac:dyDescent="0.25">
      <c r="A42" s="52" t="s">
        <v>4</v>
      </c>
      <c r="B42" s="52"/>
      <c r="C42" s="52"/>
      <c r="D42" s="52"/>
      <c r="E42" s="52"/>
      <c r="F42" s="52"/>
      <c r="G42" s="70" t="s">
        <v>7</v>
      </c>
      <c r="H42" s="71"/>
      <c r="I42" s="71"/>
      <c r="J42" s="71"/>
      <c r="K42" s="71"/>
      <c r="L42" s="71"/>
      <c r="M42" s="71"/>
      <c r="N42" s="71"/>
      <c r="O42" s="71"/>
      <c r="P42" s="71"/>
      <c r="Q42" s="71"/>
      <c r="R42" s="71"/>
      <c r="S42" s="71"/>
      <c r="T42" s="71"/>
      <c r="U42" s="71"/>
      <c r="V42" s="71"/>
      <c r="W42" s="71"/>
      <c r="X42" s="71"/>
      <c r="Y42" s="71"/>
      <c r="Z42" s="71"/>
      <c r="AA42" s="71"/>
      <c r="AB42" s="71"/>
      <c r="AC42" s="71"/>
      <c r="AD42" s="71"/>
      <c r="AE42" s="72"/>
      <c r="AF42" s="52" t="s">
        <v>6</v>
      </c>
      <c r="AG42" s="52"/>
      <c r="AH42" s="52"/>
      <c r="AI42" s="52"/>
      <c r="AJ42" s="52"/>
      <c r="AK42" s="52" t="s">
        <v>5</v>
      </c>
      <c r="AL42" s="52"/>
      <c r="AM42" s="52"/>
      <c r="AN42" s="52"/>
      <c r="AO42" s="52"/>
      <c r="AP42" s="52"/>
      <c r="AQ42" s="52"/>
      <c r="AR42" s="52"/>
      <c r="AS42" s="52"/>
      <c r="AT42" s="52"/>
      <c r="AU42" s="52" t="s">
        <v>74</v>
      </c>
      <c r="AV42" s="52"/>
      <c r="AW42" s="52"/>
      <c r="AX42" s="52"/>
      <c r="AY42" s="52"/>
      <c r="AZ42" s="52"/>
      <c r="BA42" s="52"/>
      <c r="BB42" s="52"/>
      <c r="BC42" s="52"/>
      <c r="BD42" s="52"/>
      <c r="BE42" s="52" t="s">
        <v>75</v>
      </c>
      <c r="BF42" s="52"/>
      <c r="BG42" s="52"/>
      <c r="BH42" s="52"/>
      <c r="BI42" s="52"/>
      <c r="BJ42" s="52"/>
      <c r="BK42" s="52"/>
      <c r="BL42" s="52"/>
      <c r="BM42" s="52"/>
      <c r="BN42" s="52"/>
    </row>
    <row r="43" spans="1:79" s="15" customFormat="1" ht="15" customHeight="1" x14ac:dyDescent="0.25">
      <c r="A43" s="52">
        <v>1</v>
      </c>
      <c r="B43" s="52"/>
      <c r="C43" s="52"/>
      <c r="D43" s="52"/>
      <c r="E43" s="52"/>
      <c r="F43" s="52"/>
      <c r="G43" s="70">
        <v>2</v>
      </c>
      <c r="H43" s="71"/>
      <c r="I43" s="71"/>
      <c r="J43" s="71"/>
      <c r="K43" s="71"/>
      <c r="L43" s="71"/>
      <c r="M43" s="71"/>
      <c r="N43" s="71"/>
      <c r="O43" s="71"/>
      <c r="P43" s="71"/>
      <c r="Q43" s="71"/>
      <c r="R43" s="71"/>
      <c r="S43" s="71"/>
      <c r="T43" s="71"/>
      <c r="U43" s="71"/>
      <c r="V43" s="71"/>
      <c r="W43" s="71"/>
      <c r="X43" s="71"/>
      <c r="Y43" s="71"/>
      <c r="Z43" s="71"/>
      <c r="AA43" s="71"/>
      <c r="AB43" s="71"/>
      <c r="AC43" s="71"/>
      <c r="AD43" s="71"/>
      <c r="AE43" s="72"/>
      <c r="AF43" s="52">
        <v>3</v>
      </c>
      <c r="AG43" s="52"/>
      <c r="AH43" s="52"/>
      <c r="AI43" s="52"/>
      <c r="AJ43" s="52"/>
      <c r="AK43" s="52">
        <v>4</v>
      </c>
      <c r="AL43" s="52"/>
      <c r="AM43" s="52"/>
      <c r="AN43" s="52"/>
      <c r="AO43" s="52"/>
      <c r="AP43" s="52"/>
      <c r="AQ43" s="52"/>
      <c r="AR43" s="52"/>
      <c r="AS43" s="52"/>
      <c r="AT43" s="52"/>
      <c r="AU43" s="52">
        <v>5</v>
      </c>
      <c r="AV43" s="52"/>
      <c r="AW43" s="52"/>
      <c r="AX43" s="52"/>
      <c r="AY43" s="52"/>
      <c r="AZ43" s="52"/>
      <c r="BA43" s="52"/>
      <c r="BB43" s="52"/>
      <c r="BC43" s="52"/>
      <c r="BD43" s="52"/>
      <c r="BE43" s="52">
        <v>6</v>
      </c>
      <c r="BF43" s="52"/>
      <c r="BG43" s="52"/>
      <c r="BH43" s="52"/>
      <c r="BI43" s="52"/>
      <c r="BJ43" s="52"/>
      <c r="BK43" s="52"/>
      <c r="BL43" s="52"/>
      <c r="BM43" s="52"/>
      <c r="BN43" s="52"/>
    </row>
    <row r="44" spans="1:79" s="12" customFormat="1" ht="15" hidden="1" customHeight="1" x14ac:dyDescent="0.25">
      <c r="A44" s="133" t="s">
        <v>39</v>
      </c>
      <c r="B44" s="133"/>
      <c r="C44" s="133"/>
      <c r="D44" s="133"/>
      <c r="E44" s="133"/>
      <c r="F44" s="133"/>
      <c r="G44" s="135" t="s">
        <v>18</v>
      </c>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7"/>
      <c r="AF44" s="133" t="s">
        <v>19</v>
      </c>
      <c r="AG44" s="133"/>
      <c r="AH44" s="133"/>
      <c r="AI44" s="133"/>
      <c r="AJ44" s="133"/>
      <c r="AK44" s="133" t="s">
        <v>20</v>
      </c>
      <c r="AL44" s="133"/>
      <c r="AM44" s="133"/>
      <c r="AN44" s="133"/>
      <c r="AO44" s="133"/>
      <c r="AP44" s="133"/>
      <c r="AQ44" s="133"/>
      <c r="AR44" s="133"/>
      <c r="AS44" s="133"/>
      <c r="AT44" s="133"/>
      <c r="AU44" s="133" t="s">
        <v>34</v>
      </c>
      <c r="AV44" s="133"/>
      <c r="AW44" s="133"/>
      <c r="AX44" s="133"/>
      <c r="AY44" s="133"/>
      <c r="AZ44" s="133"/>
      <c r="BA44" s="133"/>
      <c r="BB44" s="133"/>
      <c r="BC44" s="133"/>
      <c r="BD44" s="133"/>
      <c r="BE44" s="133" t="s">
        <v>35</v>
      </c>
      <c r="BF44" s="133"/>
      <c r="BG44" s="133"/>
      <c r="BH44" s="133"/>
      <c r="BI44" s="133"/>
      <c r="BJ44" s="133"/>
      <c r="BK44" s="133"/>
      <c r="BL44" s="133"/>
      <c r="BM44" s="133"/>
      <c r="BN44" s="133"/>
      <c r="CA44" s="12" t="s">
        <v>12</v>
      </c>
    </row>
    <row r="45" spans="1:79" s="18" customFormat="1" x14ac:dyDescent="0.25">
      <c r="A45" s="65"/>
      <c r="B45" s="65"/>
      <c r="C45" s="65"/>
      <c r="D45" s="65"/>
      <c r="E45" s="65"/>
      <c r="F45" s="65"/>
      <c r="G45" s="127" t="s">
        <v>148</v>
      </c>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9"/>
      <c r="AF45" s="65"/>
      <c r="AG45" s="65"/>
      <c r="AH45" s="65"/>
      <c r="AI45" s="65"/>
      <c r="AJ45" s="65"/>
      <c r="AK45" s="65"/>
      <c r="AL45" s="65"/>
      <c r="AM45" s="65"/>
      <c r="AN45" s="65"/>
      <c r="AO45" s="65"/>
      <c r="AP45" s="65"/>
      <c r="AQ45" s="65"/>
      <c r="AR45" s="65"/>
      <c r="AS45" s="65"/>
      <c r="AT45" s="65"/>
      <c r="AU45" s="113"/>
      <c r="AV45" s="113"/>
      <c r="AW45" s="113"/>
      <c r="AX45" s="113"/>
      <c r="AY45" s="113"/>
      <c r="AZ45" s="113"/>
      <c r="BA45" s="113"/>
      <c r="BB45" s="113"/>
      <c r="BC45" s="113"/>
      <c r="BD45" s="113"/>
      <c r="BE45" s="89"/>
      <c r="BF45" s="89"/>
      <c r="BG45" s="89"/>
      <c r="BH45" s="89"/>
      <c r="BI45" s="89"/>
      <c r="BJ45" s="89"/>
      <c r="BK45" s="89"/>
      <c r="BL45" s="89"/>
      <c r="BM45" s="89"/>
      <c r="BN45" s="89"/>
      <c r="CA45" s="18" t="s">
        <v>13</v>
      </c>
    </row>
    <row r="46" spans="1:79" s="18" customFormat="1" x14ac:dyDescent="0.25">
      <c r="A46" s="65">
        <v>1</v>
      </c>
      <c r="B46" s="65"/>
      <c r="C46" s="65"/>
      <c r="D46" s="65"/>
      <c r="E46" s="65"/>
      <c r="F46" s="65"/>
      <c r="G46" s="115" t="s">
        <v>196</v>
      </c>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c r="AF46" s="65" t="s">
        <v>198</v>
      </c>
      <c r="AG46" s="65"/>
      <c r="AH46" s="65"/>
      <c r="AI46" s="65"/>
      <c r="AJ46" s="65"/>
      <c r="AK46" s="121" t="s">
        <v>199</v>
      </c>
      <c r="AL46" s="121"/>
      <c r="AM46" s="121"/>
      <c r="AN46" s="121"/>
      <c r="AO46" s="121"/>
      <c r="AP46" s="121"/>
      <c r="AQ46" s="121"/>
      <c r="AR46" s="121"/>
      <c r="AS46" s="121"/>
      <c r="AT46" s="121"/>
      <c r="AU46" s="113">
        <v>0</v>
      </c>
      <c r="AV46" s="113"/>
      <c r="AW46" s="113"/>
      <c r="AX46" s="113"/>
      <c r="AY46" s="113"/>
      <c r="AZ46" s="113"/>
      <c r="BA46" s="113"/>
      <c r="BB46" s="113"/>
      <c r="BC46" s="113"/>
      <c r="BD46" s="113"/>
      <c r="BE46" s="113">
        <v>4</v>
      </c>
      <c r="BF46" s="113"/>
      <c r="BG46" s="113"/>
      <c r="BH46" s="113"/>
      <c r="BI46" s="113"/>
      <c r="BJ46" s="113"/>
      <c r="BK46" s="113"/>
      <c r="BL46" s="113"/>
      <c r="BM46" s="113"/>
      <c r="BN46" s="113"/>
      <c r="CA46" s="18" t="s">
        <v>13</v>
      </c>
    </row>
    <row r="47" spans="1:79" s="18" customFormat="1" ht="30.6" customHeight="1" x14ac:dyDescent="0.25">
      <c r="A47" s="65">
        <v>2</v>
      </c>
      <c r="B47" s="65"/>
      <c r="C47" s="65"/>
      <c r="D47" s="65"/>
      <c r="E47" s="65"/>
      <c r="F47" s="65"/>
      <c r="G47" s="115" t="s">
        <v>197</v>
      </c>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7"/>
      <c r="AF47" s="65" t="s">
        <v>198</v>
      </c>
      <c r="AG47" s="65"/>
      <c r="AH47" s="65"/>
      <c r="AI47" s="65"/>
      <c r="AJ47" s="65"/>
      <c r="AK47" s="81" t="s">
        <v>200</v>
      </c>
      <c r="AL47" s="81"/>
      <c r="AM47" s="81"/>
      <c r="AN47" s="81"/>
      <c r="AO47" s="81"/>
      <c r="AP47" s="81"/>
      <c r="AQ47" s="81"/>
      <c r="AR47" s="81"/>
      <c r="AS47" s="81"/>
      <c r="AT47" s="81"/>
      <c r="AU47" s="113">
        <v>0</v>
      </c>
      <c r="AV47" s="113"/>
      <c r="AW47" s="113"/>
      <c r="AX47" s="113"/>
      <c r="AY47" s="113"/>
      <c r="AZ47" s="113"/>
      <c r="BA47" s="113"/>
      <c r="BB47" s="113"/>
      <c r="BC47" s="113"/>
      <c r="BD47" s="113"/>
      <c r="BE47" s="113">
        <v>10</v>
      </c>
      <c r="BF47" s="113"/>
      <c r="BG47" s="113"/>
      <c r="BH47" s="113"/>
      <c r="BI47" s="113"/>
      <c r="BJ47" s="113"/>
      <c r="BK47" s="113"/>
      <c r="BL47" s="113"/>
      <c r="BM47" s="113"/>
      <c r="BN47" s="113"/>
      <c r="CA47" s="18" t="s">
        <v>13</v>
      </c>
    </row>
    <row r="48" spans="1:79" s="18" customFormat="1" x14ac:dyDescent="0.25">
      <c r="A48" s="65"/>
      <c r="B48" s="65"/>
      <c r="C48" s="65"/>
      <c r="D48" s="65"/>
      <c r="E48" s="65"/>
      <c r="F48" s="65"/>
      <c r="G48" s="127" t="s">
        <v>57</v>
      </c>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9"/>
      <c r="AF48" s="65"/>
      <c r="AG48" s="65"/>
      <c r="AH48" s="65"/>
      <c r="AI48" s="65"/>
      <c r="AJ48" s="65"/>
      <c r="AK48" s="65"/>
      <c r="AL48" s="65"/>
      <c r="AM48" s="65"/>
      <c r="AN48" s="65"/>
      <c r="AO48" s="65"/>
      <c r="AP48" s="65"/>
      <c r="AQ48" s="65"/>
      <c r="AR48" s="65"/>
      <c r="AS48" s="65"/>
      <c r="AT48" s="65"/>
      <c r="AU48" s="113"/>
      <c r="AV48" s="113"/>
      <c r="AW48" s="113"/>
      <c r="AX48" s="113"/>
      <c r="AY48" s="113"/>
      <c r="AZ48" s="113"/>
      <c r="BA48" s="113"/>
      <c r="BB48" s="113"/>
      <c r="BC48" s="113"/>
      <c r="BD48" s="113"/>
      <c r="BE48" s="89"/>
      <c r="BF48" s="89"/>
      <c r="BG48" s="89"/>
      <c r="BH48" s="89"/>
      <c r="BI48" s="89"/>
      <c r="BJ48" s="89"/>
      <c r="BK48" s="89"/>
      <c r="BL48" s="89"/>
      <c r="BM48" s="89"/>
      <c r="BN48" s="89"/>
      <c r="CA48" s="18" t="s">
        <v>13</v>
      </c>
    </row>
    <row r="49" spans="1:79" s="18" customFormat="1" ht="28.95" customHeight="1" x14ac:dyDescent="0.25">
      <c r="A49" s="65">
        <v>1</v>
      </c>
      <c r="B49" s="65"/>
      <c r="C49" s="65"/>
      <c r="D49" s="65"/>
      <c r="E49" s="65"/>
      <c r="F49" s="65"/>
      <c r="G49" s="124" t="s">
        <v>195</v>
      </c>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6"/>
      <c r="AF49" s="65" t="s">
        <v>100</v>
      </c>
      <c r="AG49" s="65"/>
      <c r="AH49" s="65"/>
      <c r="AI49" s="65"/>
      <c r="AJ49" s="65"/>
      <c r="AK49" s="65" t="s">
        <v>101</v>
      </c>
      <c r="AL49" s="65"/>
      <c r="AM49" s="65"/>
      <c r="AN49" s="65"/>
      <c r="AO49" s="65"/>
      <c r="AP49" s="65"/>
      <c r="AQ49" s="65"/>
      <c r="AR49" s="65"/>
      <c r="AS49" s="65"/>
      <c r="AT49" s="65"/>
      <c r="AU49" s="114">
        <v>3953</v>
      </c>
      <c r="AV49" s="114"/>
      <c r="AW49" s="114"/>
      <c r="AX49" s="114"/>
      <c r="AY49" s="114"/>
      <c r="AZ49" s="114"/>
      <c r="BA49" s="114"/>
      <c r="BB49" s="114"/>
      <c r="BC49" s="114"/>
      <c r="BD49" s="114"/>
      <c r="BE49" s="114">
        <f>(AH29+AH30+AH31+AH33+AO29)/500</f>
        <v>5231.848</v>
      </c>
      <c r="BF49" s="114"/>
      <c r="BG49" s="114"/>
      <c r="BH49" s="114"/>
      <c r="BI49" s="114"/>
      <c r="BJ49" s="114"/>
      <c r="BK49" s="114"/>
      <c r="BL49" s="114"/>
      <c r="BM49" s="114"/>
      <c r="BN49" s="114"/>
      <c r="CA49" s="18" t="s">
        <v>13</v>
      </c>
    </row>
    <row r="50" spans="1:79" s="18" customFormat="1" x14ac:dyDescent="0.25">
      <c r="A50" s="65">
        <v>2</v>
      </c>
      <c r="B50" s="65"/>
      <c r="C50" s="65"/>
      <c r="D50" s="65"/>
      <c r="E50" s="65"/>
      <c r="F50" s="65"/>
      <c r="G50" s="115" t="s">
        <v>201</v>
      </c>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7"/>
      <c r="AF50" s="65" t="s">
        <v>100</v>
      </c>
      <c r="AG50" s="65"/>
      <c r="AH50" s="65"/>
      <c r="AI50" s="65"/>
      <c r="AJ50" s="65"/>
      <c r="AK50" s="65" t="s">
        <v>101</v>
      </c>
      <c r="AL50" s="65"/>
      <c r="AM50" s="65"/>
      <c r="AN50" s="65"/>
      <c r="AO50" s="65"/>
      <c r="AP50" s="65"/>
      <c r="AQ50" s="65"/>
      <c r="AR50" s="65"/>
      <c r="AS50" s="65"/>
      <c r="AT50" s="65"/>
      <c r="AU50" s="113">
        <v>0</v>
      </c>
      <c r="AV50" s="113"/>
      <c r="AW50" s="113"/>
      <c r="AX50" s="113"/>
      <c r="AY50" s="113"/>
      <c r="AZ50" s="113"/>
      <c r="BA50" s="113"/>
      <c r="BB50" s="113"/>
      <c r="BC50" s="113"/>
      <c r="BD50" s="113"/>
      <c r="BE50" s="114">
        <f>AO37/BE46</f>
        <v>706400</v>
      </c>
      <c r="BF50" s="114"/>
      <c r="BG50" s="114"/>
      <c r="BH50" s="114"/>
      <c r="BI50" s="114"/>
      <c r="BJ50" s="114"/>
      <c r="BK50" s="114"/>
      <c r="BL50" s="114"/>
      <c r="BM50" s="114"/>
      <c r="BN50" s="114"/>
      <c r="CA50" s="18" t="s">
        <v>13</v>
      </c>
    </row>
    <row r="51" spans="1:79" s="18" customFormat="1" x14ac:dyDescent="0.25">
      <c r="A51" s="65">
        <v>3</v>
      </c>
      <c r="B51" s="65"/>
      <c r="C51" s="65"/>
      <c r="D51" s="65"/>
      <c r="E51" s="65"/>
      <c r="F51" s="65"/>
      <c r="G51" s="115" t="s">
        <v>202</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7"/>
      <c r="AF51" s="65" t="s">
        <v>100</v>
      </c>
      <c r="AG51" s="65"/>
      <c r="AH51" s="65"/>
      <c r="AI51" s="65"/>
      <c r="AJ51" s="65"/>
      <c r="AK51" s="65" t="s">
        <v>101</v>
      </c>
      <c r="AL51" s="65"/>
      <c r="AM51" s="65"/>
      <c r="AN51" s="65"/>
      <c r="AO51" s="65"/>
      <c r="AP51" s="65"/>
      <c r="AQ51" s="65"/>
      <c r="AR51" s="65"/>
      <c r="AS51" s="65"/>
      <c r="AT51" s="65"/>
      <c r="AU51" s="113">
        <v>0</v>
      </c>
      <c r="AV51" s="113"/>
      <c r="AW51" s="113"/>
      <c r="AX51" s="113"/>
      <c r="AY51" s="113"/>
      <c r="AZ51" s="113"/>
      <c r="BA51" s="113"/>
      <c r="BB51" s="113"/>
      <c r="BC51" s="113"/>
      <c r="BD51" s="113"/>
      <c r="BE51" s="114">
        <f>AO38/BE47</f>
        <v>1013400</v>
      </c>
      <c r="BF51" s="114"/>
      <c r="BG51" s="114"/>
      <c r="BH51" s="114"/>
      <c r="BI51" s="114"/>
      <c r="BJ51" s="114"/>
      <c r="BK51" s="114"/>
      <c r="BL51" s="114"/>
      <c r="BM51" s="114"/>
      <c r="BN51" s="114"/>
      <c r="CA51" s="18" t="s">
        <v>13</v>
      </c>
    </row>
    <row r="52" spans="1:79" s="18" customFormat="1" x14ac:dyDescent="0.25">
      <c r="A52" s="65">
        <v>4</v>
      </c>
      <c r="B52" s="65"/>
      <c r="C52" s="65"/>
      <c r="D52" s="65"/>
      <c r="E52" s="65"/>
      <c r="F52" s="65"/>
      <c r="G52" s="115" t="s">
        <v>193</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7"/>
      <c r="AF52" s="65" t="s">
        <v>100</v>
      </c>
      <c r="AG52" s="65"/>
      <c r="AH52" s="65"/>
      <c r="AI52" s="65"/>
      <c r="AJ52" s="65"/>
      <c r="AK52" s="65" t="s">
        <v>101</v>
      </c>
      <c r="AL52" s="65"/>
      <c r="AM52" s="65"/>
      <c r="AN52" s="65"/>
      <c r="AO52" s="65"/>
      <c r="AP52" s="65"/>
      <c r="AQ52" s="65"/>
      <c r="AR52" s="65"/>
      <c r="AS52" s="65"/>
      <c r="AT52" s="65"/>
      <c r="AU52" s="113">
        <v>0</v>
      </c>
      <c r="AV52" s="113"/>
      <c r="AW52" s="113"/>
      <c r="AX52" s="113"/>
      <c r="AY52" s="113"/>
      <c r="AZ52" s="113"/>
      <c r="BA52" s="113"/>
      <c r="BB52" s="113"/>
      <c r="BC52" s="113"/>
      <c r="BD52" s="113"/>
      <c r="BE52" s="123">
        <f>AO25/8500</f>
        <v>33.727529411764706</v>
      </c>
      <c r="BF52" s="123"/>
      <c r="BG52" s="123"/>
      <c r="BH52" s="123"/>
      <c r="BI52" s="123"/>
      <c r="BJ52" s="123"/>
      <c r="BK52" s="123"/>
      <c r="BL52" s="123"/>
      <c r="BM52" s="123"/>
      <c r="BN52" s="123"/>
      <c r="CA52" s="18" t="s">
        <v>13</v>
      </c>
    </row>
    <row r="53" spans="1:79" s="18" customFormat="1" x14ac:dyDescent="0.25">
      <c r="A53" s="65">
        <v>5</v>
      </c>
      <c r="B53" s="65"/>
      <c r="C53" s="65"/>
      <c r="D53" s="65"/>
      <c r="E53" s="65"/>
      <c r="F53" s="65"/>
      <c r="G53" s="115" t="s">
        <v>194</v>
      </c>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c r="AF53" s="65" t="s">
        <v>100</v>
      </c>
      <c r="AG53" s="65"/>
      <c r="AH53" s="65"/>
      <c r="AI53" s="65"/>
      <c r="AJ53" s="65"/>
      <c r="AK53" s="65" t="s">
        <v>101</v>
      </c>
      <c r="AL53" s="65"/>
      <c r="AM53" s="65"/>
      <c r="AN53" s="65"/>
      <c r="AO53" s="65"/>
      <c r="AP53" s="65"/>
      <c r="AQ53" s="65"/>
      <c r="AR53" s="65"/>
      <c r="AS53" s="65"/>
      <c r="AT53" s="65"/>
      <c r="AU53" s="113">
        <v>0</v>
      </c>
      <c r="AV53" s="113"/>
      <c r="AW53" s="113"/>
      <c r="AX53" s="113"/>
      <c r="AY53" s="113"/>
      <c r="AZ53" s="113"/>
      <c r="BA53" s="113"/>
      <c r="BB53" s="113"/>
      <c r="BC53" s="113"/>
      <c r="BD53" s="113"/>
      <c r="BE53" s="123">
        <f>AO26/8500</f>
        <v>15.222470588235295</v>
      </c>
      <c r="BF53" s="123"/>
      <c r="BG53" s="123"/>
      <c r="BH53" s="123"/>
      <c r="BI53" s="123"/>
      <c r="BJ53" s="123"/>
      <c r="BK53" s="123"/>
      <c r="BL53" s="123"/>
      <c r="BM53" s="123"/>
      <c r="BN53" s="123"/>
      <c r="CA53" s="18" t="s">
        <v>13</v>
      </c>
    </row>
    <row r="54" spans="1:79" s="15" customFormat="1" x14ac:dyDescent="0.25"/>
    <row r="55" spans="1:79" s="16" customFormat="1" ht="14.25" customHeight="1" x14ac:dyDescent="0.25">
      <c r="A55" s="49" t="s">
        <v>76</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row>
    <row r="56" spans="1:79" s="15" customFormat="1" ht="27.6" customHeight="1" x14ac:dyDescent="0.25">
      <c r="A56" s="76" t="s">
        <v>191</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row>
    <row r="57" spans="1:79" s="15" customFormat="1" x14ac:dyDescent="0.25"/>
    <row r="58" spans="1:79" s="23" customFormat="1" ht="28.5" hidden="1" customHeight="1" x14ac:dyDescent="0.25">
      <c r="A58" s="73"/>
      <c r="B58" s="73"/>
      <c r="C58" s="73"/>
      <c r="D58" s="73"/>
      <c r="E58" s="73"/>
      <c r="F58" s="73"/>
      <c r="G58" s="78" t="s">
        <v>0</v>
      </c>
      <c r="H58" s="79"/>
      <c r="I58" s="79"/>
      <c r="J58" s="79"/>
      <c r="K58" s="79"/>
      <c r="L58" s="79"/>
      <c r="M58" s="79"/>
      <c r="N58" s="79"/>
      <c r="O58" s="79"/>
      <c r="P58" s="79"/>
      <c r="Q58" s="79"/>
      <c r="R58" s="79"/>
      <c r="S58" s="79"/>
      <c r="T58" s="79" t="s">
        <v>21</v>
      </c>
      <c r="U58" s="79"/>
      <c r="V58" s="79"/>
      <c r="W58" s="79"/>
      <c r="X58" s="79"/>
      <c r="Y58" s="79"/>
      <c r="Z58" s="79"/>
      <c r="AA58" s="79" t="s">
        <v>22</v>
      </c>
      <c r="AB58" s="79"/>
      <c r="AC58" s="79"/>
      <c r="AD58" s="79"/>
      <c r="AE58" s="79"/>
      <c r="AF58" s="79"/>
      <c r="AG58" s="79"/>
      <c r="AH58" s="79" t="s">
        <v>23</v>
      </c>
      <c r="AI58" s="79"/>
      <c r="AJ58" s="79"/>
      <c r="AK58" s="79"/>
      <c r="AL58" s="79"/>
      <c r="AM58" s="79"/>
      <c r="AN58" s="80"/>
      <c r="AO58" s="78" t="s">
        <v>24</v>
      </c>
      <c r="AP58" s="79"/>
      <c r="AQ58" s="79"/>
      <c r="AR58" s="79"/>
      <c r="AS58" s="79"/>
      <c r="AT58" s="79"/>
      <c r="AU58" s="79"/>
      <c r="AV58" s="20"/>
      <c r="AW58" s="20"/>
      <c r="AX58" s="20"/>
      <c r="AY58" s="20"/>
      <c r="AZ58" s="20"/>
      <c r="BA58" s="20"/>
      <c r="BB58" s="20"/>
      <c r="BC58" s="20"/>
      <c r="BD58" s="21"/>
      <c r="BE58" s="22"/>
      <c r="BF58" s="20"/>
      <c r="BG58" s="20"/>
      <c r="BH58" s="20"/>
      <c r="BI58" s="20"/>
      <c r="BJ58" s="20"/>
      <c r="BK58" s="20"/>
      <c r="BL58" s="20"/>
      <c r="BM58" s="20"/>
      <c r="BN58" s="21"/>
      <c r="CA58" s="15" t="s">
        <v>28</v>
      </c>
    </row>
    <row r="59" spans="1:79" s="19" customFormat="1" ht="12.75" customHeight="1" x14ac:dyDescent="0.25">
      <c r="A59" s="73" t="s">
        <v>37</v>
      </c>
      <c r="B59" s="73"/>
      <c r="C59" s="73"/>
      <c r="D59" s="73"/>
      <c r="E59" s="73"/>
      <c r="F59" s="73"/>
      <c r="G59" s="74"/>
      <c r="H59" s="74"/>
      <c r="I59" s="74"/>
      <c r="J59" s="74"/>
      <c r="K59" s="74"/>
      <c r="L59" s="74"/>
      <c r="M59" s="74"/>
      <c r="N59" s="74"/>
      <c r="O59" s="74"/>
      <c r="P59" s="74"/>
      <c r="Q59" s="74"/>
      <c r="R59" s="74"/>
      <c r="S59" s="74"/>
      <c r="T59" s="122">
        <f>T22+T23+T24+T25+T26+T27+T28+T29+T30+T31+T33+T34+T35+T36+T37+T38</f>
        <v>9474324</v>
      </c>
      <c r="U59" s="122"/>
      <c r="V59" s="122"/>
      <c r="W59" s="122"/>
      <c r="X59" s="122"/>
      <c r="Y59" s="122"/>
      <c r="Z59" s="122"/>
      <c r="AA59" s="122">
        <f t="shared" ref="AA59" si="0">AA22+AA23+AA24+AA25+AA26+AA27+AA28+AA29+AA30+AA31+AA33+AA34+AA35+AA36+AA37+AA38</f>
        <v>7135602</v>
      </c>
      <c r="AB59" s="122"/>
      <c r="AC59" s="122"/>
      <c r="AD59" s="122"/>
      <c r="AE59" s="122"/>
      <c r="AF59" s="122"/>
      <c r="AG59" s="122"/>
      <c r="AH59" s="122">
        <f t="shared" ref="AH59" si="1">AH22+AH23+AH24+AH25+AH26+AH27+AH28+AH29+AH30+AH31+AH33+AH34+AH35+AH36+AH37+AH38</f>
        <v>3145400</v>
      </c>
      <c r="AI59" s="122"/>
      <c r="AJ59" s="122"/>
      <c r="AK59" s="122"/>
      <c r="AL59" s="122"/>
      <c r="AM59" s="122"/>
      <c r="AN59" s="122"/>
      <c r="AO59" s="122">
        <f t="shared" ref="AO59" si="2">AO22+AO23+AO24+AO25+AO26+AO27+AO28+AO29+AO30+AO31+AO33+AO34+AO35+AO36+AO37+AO38</f>
        <v>15396769</v>
      </c>
      <c r="AP59" s="122"/>
      <c r="AQ59" s="122"/>
      <c r="AR59" s="122"/>
      <c r="AS59" s="122"/>
      <c r="AT59" s="122"/>
      <c r="AU59" s="122"/>
      <c r="AV59" s="24"/>
      <c r="AW59" s="25"/>
      <c r="AX59" s="25"/>
      <c r="AY59" s="25"/>
      <c r="AZ59" s="25"/>
      <c r="BA59" s="25"/>
      <c r="BB59" s="25"/>
      <c r="BC59" s="25"/>
      <c r="BD59" s="25"/>
      <c r="BE59" s="25"/>
      <c r="BF59" s="25"/>
      <c r="BG59" s="25"/>
      <c r="BH59" s="25"/>
      <c r="BI59" s="25"/>
      <c r="BJ59" s="25"/>
      <c r="BK59" s="25"/>
      <c r="BL59" s="25"/>
      <c r="BM59" s="25"/>
      <c r="BN59" s="25"/>
      <c r="BO59" s="25"/>
      <c r="CA59" s="19" t="s">
        <v>29</v>
      </c>
    </row>
    <row r="60" spans="1:79" s="15" customFormat="1" x14ac:dyDescent="0.25"/>
    <row r="61" spans="1:79" s="15" customFormat="1" x14ac:dyDescent="0.25"/>
    <row r="62" spans="1:79" s="15" customFormat="1" ht="14.25" customHeight="1" x14ac:dyDescent="0.25">
      <c r="A62" s="49" t="s">
        <v>146</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row>
    <row r="63" spans="1:79" s="15" customFormat="1" ht="13.8" x14ac:dyDescent="0.25">
      <c r="BN63" s="17" t="s">
        <v>69</v>
      </c>
    </row>
    <row r="64" spans="1:79" s="15" customFormat="1" ht="12.9" customHeight="1" x14ac:dyDescent="0.25">
      <c r="A64" s="52" t="s">
        <v>3</v>
      </c>
      <c r="B64" s="52"/>
      <c r="C64" s="52"/>
      <c r="D64" s="52"/>
      <c r="E64" s="52"/>
      <c r="F64" s="52"/>
      <c r="G64" s="52" t="s">
        <v>7</v>
      </c>
      <c r="H64" s="52"/>
      <c r="I64" s="52"/>
      <c r="J64" s="52"/>
      <c r="K64" s="52"/>
      <c r="L64" s="52"/>
      <c r="M64" s="52"/>
      <c r="N64" s="52"/>
      <c r="O64" s="52"/>
      <c r="P64" s="52"/>
      <c r="Q64" s="52"/>
      <c r="R64" s="52"/>
      <c r="S64" s="52"/>
      <c r="T64" s="52" t="s">
        <v>77</v>
      </c>
      <c r="U64" s="52"/>
      <c r="V64" s="52"/>
      <c r="W64" s="52"/>
      <c r="X64" s="52"/>
      <c r="Y64" s="52"/>
      <c r="Z64" s="52"/>
      <c r="AA64" s="52"/>
      <c r="AB64" s="52"/>
      <c r="AC64" s="52"/>
      <c r="AD64" s="52"/>
      <c r="AE64" s="52"/>
      <c r="AF64" s="52"/>
      <c r="AG64" s="52"/>
      <c r="AH64" s="52" t="s">
        <v>81</v>
      </c>
      <c r="AI64" s="52"/>
      <c r="AJ64" s="52"/>
      <c r="AK64" s="52"/>
      <c r="AL64" s="52"/>
      <c r="AM64" s="52"/>
      <c r="AN64" s="52"/>
      <c r="AO64" s="52"/>
      <c r="AP64" s="52"/>
      <c r="AQ64" s="52"/>
      <c r="AR64" s="52"/>
      <c r="AS64" s="52"/>
      <c r="AT64" s="52"/>
      <c r="AU64" s="52"/>
      <c r="AV64" s="52" t="s">
        <v>147</v>
      </c>
      <c r="AW64" s="52"/>
      <c r="AX64" s="52"/>
      <c r="AY64" s="52"/>
      <c r="AZ64" s="52"/>
      <c r="BA64" s="52"/>
      <c r="BB64" s="52"/>
      <c r="BC64" s="52"/>
      <c r="BD64" s="52"/>
      <c r="BE64" s="52"/>
      <c r="BF64" s="52"/>
      <c r="BG64" s="52"/>
      <c r="BH64" s="52"/>
      <c r="BI64" s="52"/>
      <c r="BJ64" s="52"/>
      <c r="BK64" s="52"/>
      <c r="BL64" s="52"/>
      <c r="BM64" s="52"/>
      <c r="BN64" s="52"/>
      <c r="BO64" s="52"/>
      <c r="BP64" s="52"/>
      <c r="BQ64" s="52"/>
    </row>
    <row r="65" spans="1:79" s="15" customFormat="1" ht="33.6" customHeight="1" x14ac:dyDescent="0.25">
      <c r="A65" s="52"/>
      <c r="B65" s="52"/>
      <c r="C65" s="52"/>
      <c r="D65" s="52"/>
      <c r="E65" s="52"/>
      <c r="F65" s="52"/>
      <c r="G65" s="52"/>
      <c r="H65" s="52"/>
      <c r="I65" s="52"/>
      <c r="J65" s="52"/>
      <c r="K65" s="52"/>
      <c r="L65" s="52"/>
      <c r="M65" s="52"/>
      <c r="N65" s="52"/>
      <c r="O65" s="52"/>
      <c r="P65" s="52"/>
      <c r="Q65" s="52"/>
      <c r="R65" s="52"/>
      <c r="S65" s="52"/>
      <c r="T65" s="52" t="s">
        <v>9</v>
      </c>
      <c r="U65" s="52"/>
      <c r="V65" s="52"/>
      <c r="W65" s="52"/>
      <c r="X65" s="52"/>
      <c r="Y65" s="52"/>
      <c r="Z65" s="52"/>
      <c r="AA65" s="52" t="s">
        <v>26</v>
      </c>
      <c r="AB65" s="52"/>
      <c r="AC65" s="52"/>
      <c r="AD65" s="52"/>
      <c r="AE65" s="52"/>
      <c r="AF65" s="52"/>
      <c r="AG65" s="52"/>
      <c r="AH65" s="52" t="s">
        <v>9</v>
      </c>
      <c r="AI65" s="52"/>
      <c r="AJ65" s="52"/>
      <c r="AK65" s="52"/>
      <c r="AL65" s="52"/>
      <c r="AM65" s="52"/>
      <c r="AN65" s="52"/>
      <c r="AO65" s="52" t="s">
        <v>26</v>
      </c>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row>
    <row r="66" spans="1:79" s="15" customFormat="1" ht="15" customHeight="1" x14ac:dyDescent="0.25">
      <c r="A66" s="52">
        <v>1</v>
      </c>
      <c r="B66" s="52"/>
      <c r="C66" s="52"/>
      <c r="D66" s="52"/>
      <c r="E66" s="52"/>
      <c r="F66" s="52"/>
      <c r="G66" s="52">
        <v>2</v>
      </c>
      <c r="H66" s="52"/>
      <c r="I66" s="52"/>
      <c r="J66" s="52"/>
      <c r="K66" s="52"/>
      <c r="L66" s="52"/>
      <c r="M66" s="52"/>
      <c r="N66" s="52"/>
      <c r="O66" s="52"/>
      <c r="P66" s="52"/>
      <c r="Q66" s="52"/>
      <c r="R66" s="52"/>
      <c r="S66" s="52"/>
      <c r="T66" s="52">
        <v>3</v>
      </c>
      <c r="U66" s="52"/>
      <c r="V66" s="52"/>
      <c r="W66" s="52"/>
      <c r="X66" s="52"/>
      <c r="Y66" s="52"/>
      <c r="Z66" s="52"/>
      <c r="AA66" s="52">
        <v>4</v>
      </c>
      <c r="AB66" s="52"/>
      <c r="AC66" s="52"/>
      <c r="AD66" s="52"/>
      <c r="AE66" s="52"/>
      <c r="AF66" s="52"/>
      <c r="AG66" s="52"/>
      <c r="AH66" s="52">
        <v>5</v>
      </c>
      <c r="AI66" s="52"/>
      <c r="AJ66" s="52"/>
      <c r="AK66" s="52"/>
      <c r="AL66" s="52"/>
      <c r="AM66" s="52"/>
      <c r="AN66" s="52"/>
      <c r="AO66" s="52">
        <v>6</v>
      </c>
      <c r="AP66" s="52"/>
      <c r="AQ66" s="52"/>
      <c r="AR66" s="52"/>
      <c r="AS66" s="52"/>
      <c r="AT66" s="52"/>
      <c r="AU66" s="52"/>
      <c r="AV66" s="52">
        <v>7</v>
      </c>
      <c r="AW66" s="52"/>
      <c r="AX66" s="52"/>
      <c r="AY66" s="52"/>
      <c r="AZ66" s="52"/>
      <c r="BA66" s="52"/>
      <c r="BB66" s="52"/>
      <c r="BC66" s="52"/>
      <c r="BD66" s="52"/>
      <c r="BE66" s="52"/>
      <c r="BF66" s="52"/>
      <c r="BG66" s="52"/>
      <c r="BH66" s="52"/>
      <c r="BI66" s="52"/>
      <c r="BJ66" s="52"/>
      <c r="BK66" s="52"/>
      <c r="BL66" s="52"/>
      <c r="BM66" s="52"/>
      <c r="BN66" s="52"/>
      <c r="BO66" s="52"/>
      <c r="BP66" s="52"/>
      <c r="BQ66" s="52"/>
    </row>
    <row r="67" spans="1:79" s="12" customFormat="1" ht="12.75" hidden="1" customHeight="1" x14ac:dyDescent="0.25">
      <c r="A67" s="139" t="s">
        <v>27</v>
      </c>
      <c r="B67" s="139"/>
      <c r="C67" s="139"/>
      <c r="D67" s="139"/>
      <c r="E67" s="139"/>
      <c r="F67" s="139"/>
      <c r="G67" s="140" t="s">
        <v>18</v>
      </c>
      <c r="H67" s="140"/>
      <c r="I67" s="140"/>
      <c r="J67" s="140"/>
      <c r="K67" s="140"/>
      <c r="L67" s="140"/>
      <c r="M67" s="140"/>
      <c r="N67" s="140"/>
      <c r="O67" s="140"/>
      <c r="P67" s="140"/>
      <c r="Q67" s="140"/>
      <c r="R67" s="140"/>
      <c r="S67" s="140"/>
      <c r="T67" s="141" t="s">
        <v>21</v>
      </c>
      <c r="U67" s="141"/>
      <c r="V67" s="141"/>
      <c r="W67" s="141"/>
      <c r="X67" s="141"/>
      <c r="Y67" s="141"/>
      <c r="Z67" s="141"/>
      <c r="AA67" s="141" t="s">
        <v>22</v>
      </c>
      <c r="AB67" s="141"/>
      <c r="AC67" s="141"/>
      <c r="AD67" s="141"/>
      <c r="AE67" s="141"/>
      <c r="AF67" s="141"/>
      <c r="AG67" s="141"/>
      <c r="AH67" s="141" t="s">
        <v>23</v>
      </c>
      <c r="AI67" s="141"/>
      <c r="AJ67" s="141"/>
      <c r="AK67" s="141"/>
      <c r="AL67" s="141"/>
      <c r="AM67" s="141"/>
      <c r="AN67" s="141"/>
      <c r="AO67" s="141" t="s">
        <v>24</v>
      </c>
      <c r="AP67" s="141"/>
      <c r="AQ67" s="141"/>
      <c r="AR67" s="141"/>
      <c r="AS67" s="141"/>
      <c r="AT67" s="141"/>
      <c r="AU67" s="141"/>
      <c r="AV67" s="139" t="s">
        <v>25</v>
      </c>
      <c r="AW67" s="139"/>
      <c r="AX67" s="139"/>
      <c r="AY67" s="139"/>
      <c r="AZ67" s="139"/>
      <c r="BA67" s="139"/>
      <c r="BB67" s="139"/>
      <c r="BC67" s="139"/>
      <c r="BD67" s="139"/>
      <c r="BE67" s="139"/>
      <c r="BF67" s="139"/>
      <c r="BG67" s="139"/>
      <c r="BH67" s="139"/>
      <c r="BI67" s="139"/>
      <c r="BJ67" s="139"/>
      <c r="BK67" s="139"/>
      <c r="BL67" s="139"/>
      <c r="BM67" s="139"/>
      <c r="BN67" s="139"/>
      <c r="BO67" s="139"/>
      <c r="BP67" s="139"/>
      <c r="BQ67" s="139"/>
      <c r="CA67" s="12" t="s">
        <v>14</v>
      </c>
    </row>
    <row r="68" spans="1:79" s="18" customFormat="1" ht="18" customHeight="1" x14ac:dyDescent="0.25">
      <c r="A68" s="51">
        <v>2111</v>
      </c>
      <c r="B68" s="51"/>
      <c r="C68" s="51"/>
      <c r="D68" s="51"/>
      <c r="E68" s="51"/>
      <c r="F68" s="51"/>
      <c r="G68" s="110" t="s">
        <v>41</v>
      </c>
      <c r="H68" s="111"/>
      <c r="I68" s="111"/>
      <c r="J68" s="111"/>
      <c r="K68" s="111"/>
      <c r="L68" s="111"/>
      <c r="M68" s="111"/>
      <c r="N68" s="111"/>
      <c r="O68" s="111"/>
      <c r="P68" s="111"/>
      <c r="Q68" s="111"/>
      <c r="R68" s="111"/>
      <c r="S68" s="112"/>
      <c r="T68" s="138">
        <v>0</v>
      </c>
      <c r="U68" s="138"/>
      <c r="V68" s="138"/>
      <c r="W68" s="138"/>
      <c r="X68" s="138"/>
      <c r="Y68" s="138"/>
      <c r="Z68" s="138"/>
      <c r="AA68" s="138">
        <v>0</v>
      </c>
      <c r="AB68" s="138"/>
      <c r="AC68" s="138"/>
      <c r="AD68" s="138"/>
      <c r="AE68" s="138"/>
      <c r="AF68" s="138"/>
      <c r="AG68" s="138"/>
      <c r="AH68" s="138">
        <v>0</v>
      </c>
      <c r="AI68" s="138"/>
      <c r="AJ68" s="138"/>
      <c r="AK68" s="138"/>
      <c r="AL68" s="138"/>
      <c r="AM68" s="138"/>
      <c r="AN68" s="138"/>
      <c r="AO68" s="138">
        <v>0</v>
      </c>
      <c r="AP68" s="138"/>
      <c r="AQ68" s="138"/>
      <c r="AR68" s="138"/>
      <c r="AS68" s="138"/>
      <c r="AT68" s="138"/>
      <c r="AU68" s="138"/>
      <c r="AV68" s="110"/>
      <c r="AW68" s="111"/>
      <c r="AX68" s="111"/>
      <c r="AY68" s="111"/>
      <c r="AZ68" s="111"/>
      <c r="BA68" s="111"/>
      <c r="BB68" s="111"/>
      <c r="BC68" s="111"/>
      <c r="BD68" s="111"/>
      <c r="BE68" s="111"/>
      <c r="BF68" s="111"/>
      <c r="BG68" s="111"/>
      <c r="BH68" s="111"/>
      <c r="BI68" s="111"/>
      <c r="BJ68" s="111"/>
      <c r="BK68" s="111"/>
      <c r="BL68" s="111"/>
      <c r="BM68" s="111"/>
      <c r="BN68" s="111"/>
      <c r="BO68" s="111"/>
      <c r="BP68" s="111"/>
      <c r="BQ68" s="112"/>
      <c r="CA68" s="18" t="s">
        <v>15</v>
      </c>
    </row>
    <row r="69" spans="1:79" s="18" customFormat="1" ht="19.2" customHeight="1" x14ac:dyDescent="0.25">
      <c r="A69" s="51">
        <v>2120</v>
      </c>
      <c r="B69" s="51"/>
      <c r="C69" s="51"/>
      <c r="D69" s="51"/>
      <c r="E69" s="51"/>
      <c r="F69" s="51"/>
      <c r="G69" s="110" t="s">
        <v>43</v>
      </c>
      <c r="H69" s="111"/>
      <c r="I69" s="111"/>
      <c r="J69" s="111"/>
      <c r="K69" s="111"/>
      <c r="L69" s="111"/>
      <c r="M69" s="111"/>
      <c r="N69" s="111"/>
      <c r="O69" s="111"/>
      <c r="P69" s="111"/>
      <c r="Q69" s="111"/>
      <c r="R69" s="111"/>
      <c r="S69" s="112"/>
      <c r="T69" s="138">
        <v>0</v>
      </c>
      <c r="U69" s="138"/>
      <c r="V69" s="138"/>
      <c r="W69" s="138"/>
      <c r="X69" s="138"/>
      <c r="Y69" s="138"/>
      <c r="Z69" s="138"/>
      <c r="AA69" s="138">
        <v>0</v>
      </c>
      <c r="AB69" s="138"/>
      <c r="AC69" s="138"/>
      <c r="AD69" s="138"/>
      <c r="AE69" s="138"/>
      <c r="AF69" s="138"/>
      <c r="AG69" s="138"/>
      <c r="AH69" s="138">
        <v>0</v>
      </c>
      <c r="AI69" s="138"/>
      <c r="AJ69" s="138"/>
      <c r="AK69" s="138"/>
      <c r="AL69" s="138"/>
      <c r="AM69" s="138"/>
      <c r="AN69" s="138"/>
      <c r="AO69" s="138">
        <v>0</v>
      </c>
      <c r="AP69" s="138"/>
      <c r="AQ69" s="138"/>
      <c r="AR69" s="138"/>
      <c r="AS69" s="138"/>
      <c r="AT69" s="138"/>
      <c r="AU69" s="138"/>
      <c r="AV69" s="110"/>
      <c r="AW69" s="111"/>
      <c r="AX69" s="111"/>
      <c r="AY69" s="111"/>
      <c r="AZ69" s="111"/>
      <c r="BA69" s="111"/>
      <c r="BB69" s="111"/>
      <c r="BC69" s="111"/>
      <c r="BD69" s="111"/>
      <c r="BE69" s="111"/>
      <c r="BF69" s="111"/>
      <c r="BG69" s="111"/>
      <c r="BH69" s="111"/>
      <c r="BI69" s="111"/>
      <c r="BJ69" s="111"/>
      <c r="BK69" s="111"/>
      <c r="BL69" s="111"/>
      <c r="BM69" s="111"/>
      <c r="BN69" s="111"/>
      <c r="BO69" s="111"/>
      <c r="BP69" s="111"/>
      <c r="BQ69" s="112"/>
    </row>
    <row r="70" spans="1:79" s="18" customFormat="1" ht="17.399999999999999" customHeight="1" x14ac:dyDescent="0.25">
      <c r="A70" s="51">
        <v>2210</v>
      </c>
      <c r="B70" s="51"/>
      <c r="C70" s="51"/>
      <c r="D70" s="51"/>
      <c r="E70" s="51"/>
      <c r="F70" s="51"/>
      <c r="G70" s="110" t="s">
        <v>45</v>
      </c>
      <c r="H70" s="111"/>
      <c r="I70" s="111"/>
      <c r="J70" s="111"/>
      <c r="K70" s="111"/>
      <c r="L70" s="111"/>
      <c r="M70" s="111"/>
      <c r="N70" s="111"/>
      <c r="O70" s="111"/>
      <c r="P70" s="111"/>
      <c r="Q70" s="111"/>
      <c r="R70" s="111"/>
      <c r="S70" s="112"/>
      <c r="T70" s="138">
        <v>0</v>
      </c>
      <c r="U70" s="138"/>
      <c r="V70" s="138"/>
      <c r="W70" s="138"/>
      <c r="X70" s="138"/>
      <c r="Y70" s="138"/>
      <c r="Z70" s="138"/>
      <c r="AA70" s="138">
        <v>0</v>
      </c>
      <c r="AB70" s="138"/>
      <c r="AC70" s="138"/>
      <c r="AD70" s="138"/>
      <c r="AE70" s="138"/>
      <c r="AF70" s="138"/>
      <c r="AG70" s="138"/>
      <c r="AH70" s="138">
        <v>0</v>
      </c>
      <c r="AI70" s="138"/>
      <c r="AJ70" s="138"/>
      <c r="AK70" s="138"/>
      <c r="AL70" s="138"/>
      <c r="AM70" s="138"/>
      <c r="AN70" s="138"/>
      <c r="AO70" s="138">
        <v>0</v>
      </c>
      <c r="AP70" s="138"/>
      <c r="AQ70" s="138"/>
      <c r="AR70" s="138"/>
      <c r="AS70" s="138"/>
      <c r="AT70" s="138"/>
      <c r="AU70" s="138"/>
      <c r="AV70" s="110"/>
      <c r="AW70" s="111"/>
      <c r="AX70" s="111"/>
      <c r="AY70" s="111"/>
      <c r="AZ70" s="111"/>
      <c r="BA70" s="111"/>
      <c r="BB70" s="111"/>
      <c r="BC70" s="111"/>
      <c r="BD70" s="111"/>
      <c r="BE70" s="111"/>
      <c r="BF70" s="111"/>
      <c r="BG70" s="111"/>
      <c r="BH70" s="111"/>
      <c r="BI70" s="111"/>
      <c r="BJ70" s="111"/>
      <c r="BK70" s="111"/>
      <c r="BL70" s="111"/>
      <c r="BM70" s="111"/>
      <c r="BN70" s="111"/>
      <c r="BO70" s="111"/>
      <c r="BP70" s="111"/>
      <c r="BQ70" s="112"/>
    </row>
    <row r="71" spans="1:79" s="18" customFormat="1" ht="18" customHeight="1" x14ac:dyDescent="0.25">
      <c r="A71" s="51">
        <v>2220</v>
      </c>
      <c r="B71" s="51"/>
      <c r="C71" s="51"/>
      <c r="D71" s="51"/>
      <c r="E71" s="51"/>
      <c r="F71" s="51"/>
      <c r="G71" s="110" t="s">
        <v>88</v>
      </c>
      <c r="H71" s="111"/>
      <c r="I71" s="111"/>
      <c r="J71" s="111"/>
      <c r="K71" s="111"/>
      <c r="L71" s="111"/>
      <c r="M71" s="111"/>
      <c r="N71" s="111"/>
      <c r="O71" s="111"/>
      <c r="P71" s="111"/>
      <c r="Q71" s="111"/>
      <c r="R71" s="111"/>
      <c r="S71" s="112"/>
      <c r="T71" s="138">
        <v>0</v>
      </c>
      <c r="U71" s="138"/>
      <c r="V71" s="138"/>
      <c r="W71" s="138"/>
      <c r="X71" s="138"/>
      <c r="Y71" s="138"/>
      <c r="Z71" s="138"/>
      <c r="AA71" s="138">
        <v>0</v>
      </c>
      <c r="AB71" s="138"/>
      <c r="AC71" s="138"/>
      <c r="AD71" s="138"/>
      <c r="AE71" s="138"/>
      <c r="AF71" s="138"/>
      <c r="AG71" s="138"/>
      <c r="AH71" s="138">
        <v>0</v>
      </c>
      <c r="AI71" s="138"/>
      <c r="AJ71" s="138"/>
      <c r="AK71" s="138"/>
      <c r="AL71" s="138"/>
      <c r="AM71" s="138"/>
      <c r="AN71" s="138"/>
      <c r="AO71" s="138">
        <v>0</v>
      </c>
      <c r="AP71" s="138"/>
      <c r="AQ71" s="138"/>
      <c r="AR71" s="138"/>
      <c r="AS71" s="138"/>
      <c r="AT71" s="138"/>
      <c r="AU71" s="138"/>
      <c r="AV71" s="110"/>
      <c r="AW71" s="111"/>
      <c r="AX71" s="111"/>
      <c r="AY71" s="111"/>
      <c r="AZ71" s="111"/>
      <c r="BA71" s="111"/>
      <c r="BB71" s="111"/>
      <c r="BC71" s="111"/>
      <c r="BD71" s="111"/>
      <c r="BE71" s="111"/>
      <c r="BF71" s="111"/>
      <c r="BG71" s="111"/>
      <c r="BH71" s="111"/>
      <c r="BI71" s="111"/>
      <c r="BJ71" s="111"/>
      <c r="BK71" s="111"/>
      <c r="BL71" s="111"/>
      <c r="BM71" s="111"/>
      <c r="BN71" s="111"/>
      <c r="BO71" s="111"/>
      <c r="BP71" s="111"/>
      <c r="BQ71" s="112"/>
    </row>
    <row r="72" spans="1:79" s="18" customFormat="1" ht="13.2" customHeight="1" x14ac:dyDescent="0.25">
      <c r="A72" s="51">
        <v>2230</v>
      </c>
      <c r="B72" s="51"/>
      <c r="C72" s="51"/>
      <c r="D72" s="51"/>
      <c r="E72" s="51"/>
      <c r="F72" s="51"/>
      <c r="G72" s="110" t="s">
        <v>89</v>
      </c>
      <c r="H72" s="111"/>
      <c r="I72" s="111"/>
      <c r="J72" s="111"/>
      <c r="K72" s="111"/>
      <c r="L72" s="111"/>
      <c r="M72" s="111"/>
      <c r="N72" s="111"/>
      <c r="O72" s="111"/>
      <c r="P72" s="111"/>
      <c r="Q72" s="111"/>
      <c r="R72" s="111"/>
      <c r="S72" s="112"/>
      <c r="T72" s="138">
        <v>0</v>
      </c>
      <c r="U72" s="138"/>
      <c r="V72" s="138"/>
      <c r="W72" s="138"/>
      <c r="X72" s="138"/>
      <c r="Y72" s="138"/>
      <c r="Z72" s="138"/>
      <c r="AA72" s="138">
        <v>0</v>
      </c>
      <c r="AB72" s="138"/>
      <c r="AC72" s="138"/>
      <c r="AD72" s="138"/>
      <c r="AE72" s="138"/>
      <c r="AF72" s="138"/>
      <c r="AG72" s="138"/>
      <c r="AH72" s="138">
        <v>0</v>
      </c>
      <c r="AI72" s="138"/>
      <c r="AJ72" s="138"/>
      <c r="AK72" s="138"/>
      <c r="AL72" s="138"/>
      <c r="AM72" s="138"/>
      <c r="AN72" s="138"/>
      <c r="AO72" s="138">
        <v>0</v>
      </c>
      <c r="AP72" s="138"/>
      <c r="AQ72" s="138"/>
      <c r="AR72" s="138"/>
      <c r="AS72" s="138"/>
      <c r="AT72" s="138"/>
      <c r="AU72" s="138"/>
      <c r="AV72" s="110"/>
      <c r="AW72" s="111"/>
      <c r="AX72" s="111"/>
      <c r="AY72" s="111"/>
      <c r="AZ72" s="111"/>
      <c r="BA72" s="111"/>
      <c r="BB72" s="111"/>
      <c r="BC72" s="111"/>
      <c r="BD72" s="111"/>
      <c r="BE72" s="111"/>
      <c r="BF72" s="111"/>
      <c r="BG72" s="111"/>
      <c r="BH72" s="111"/>
      <c r="BI72" s="111"/>
      <c r="BJ72" s="111"/>
      <c r="BK72" s="111"/>
      <c r="BL72" s="111"/>
      <c r="BM72" s="111"/>
      <c r="BN72" s="111"/>
      <c r="BO72" s="111"/>
      <c r="BP72" s="111"/>
      <c r="BQ72" s="112"/>
    </row>
    <row r="73" spans="1:79" s="18" customFormat="1" ht="18" customHeight="1" x14ac:dyDescent="0.25">
      <c r="A73" s="51">
        <v>2240</v>
      </c>
      <c r="B73" s="51"/>
      <c r="C73" s="51"/>
      <c r="D73" s="51"/>
      <c r="E73" s="51"/>
      <c r="F73" s="51"/>
      <c r="G73" s="110" t="s">
        <v>47</v>
      </c>
      <c r="H73" s="111"/>
      <c r="I73" s="111"/>
      <c r="J73" s="111"/>
      <c r="K73" s="111"/>
      <c r="L73" s="111"/>
      <c r="M73" s="111"/>
      <c r="N73" s="111"/>
      <c r="O73" s="111"/>
      <c r="P73" s="111"/>
      <c r="Q73" s="111"/>
      <c r="R73" s="111"/>
      <c r="S73" s="112"/>
      <c r="T73" s="138">
        <v>0</v>
      </c>
      <c r="U73" s="138"/>
      <c r="V73" s="138"/>
      <c r="W73" s="138"/>
      <c r="X73" s="138"/>
      <c r="Y73" s="138"/>
      <c r="Z73" s="138"/>
      <c r="AA73" s="138">
        <v>0</v>
      </c>
      <c r="AB73" s="138"/>
      <c r="AC73" s="138"/>
      <c r="AD73" s="138"/>
      <c r="AE73" s="138"/>
      <c r="AF73" s="138"/>
      <c r="AG73" s="138"/>
      <c r="AH73" s="138">
        <v>0</v>
      </c>
      <c r="AI73" s="138"/>
      <c r="AJ73" s="138"/>
      <c r="AK73" s="138"/>
      <c r="AL73" s="138"/>
      <c r="AM73" s="138"/>
      <c r="AN73" s="138"/>
      <c r="AO73" s="138">
        <v>0</v>
      </c>
      <c r="AP73" s="138"/>
      <c r="AQ73" s="138"/>
      <c r="AR73" s="138"/>
      <c r="AS73" s="138"/>
      <c r="AT73" s="138"/>
      <c r="AU73" s="138"/>
      <c r="AV73" s="110"/>
      <c r="AW73" s="111"/>
      <c r="AX73" s="111"/>
      <c r="AY73" s="111"/>
      <c r="AZ73" s="111"/>
      <c r="BA73" s="111"/>
      <c r="BB73" s="111"/>
      <c r="BC73" s="111"/>
      <c r="BD73" s="111"/>
      <c r="BE73" s="111"/>
      <c r="BF73" s="111"/>
      <c r="BG73" s="111"/>
      <c r="BH73" s="111"/>
      <c r="BI73" s="111"/>
      <c r="BJ73" s="111"/>
      <c r="BK73" s="111"/>
      <c r="BL73" s="111"/>
      <c r="BM73" s="111"/>
      <c r="BN73" s="111"/>
      <c r="BO73" s="111"/>
      <c r="BP73" s="111"/>
      <c r="BQ73" s="112"/>
    </row>
    <row r="74" spans="1:79" s="18" customFormat="1" ht="13.2" customHeight="1" x14ac:dyDescent="0.25">
      <c r="A74" s="51">
        <v>2250</v>
      </c>
      <c r="B74" s="51"/>
      <c r="C74" s="51"/>
      <c r="D74" s="51"/>
      <c r="E74" s="51"/>
      <c r="F74" s="51"/>
      <c r="G74" s="110" t="s">
        <v>49</v>
      </c>
      <c r="H74" s="111"/>
      <c r="I74" s="111"/>
      <c r="J74" s="111"/>
      <c r="K74" s="111"/>
      <c r="L74" s="111"/>
      <c r="M74" s="111"/>
      <c r="N74" s="111"/>
      <c r="O74" s="111"/>
      <c r="P74" s="111"/>
      <c r="Q74" s="111"/>
      <c r="R74" s="111"/>
      <c r="S74" s="112"/>
      <c r="T74" s="138">
        <v>0</v>
      </c>
      <c r="U74" s="138"/>
      <c r="V74" s="138"/>
      <c r="W74" s="138"/>
      <c r="X74" s="138"/>
      <c r="Y74" s="138"/>
      <c r="Z74" s="138"/>
      <c r="AA74" s="138">
        <v>0</v>
      </c>
      <c r="AB74" s="138"/>
      <c r="AC74" s="138"/>
      <c r="AD74" s="138"/>
      <c r="AE74" s="138"/>
      <c r="AF74" s="138"/>
      <c r="AG74" s="138"/>
      <c r="AH74" s="138">
        <v>0</v>
      </c>
      <c r="AI74" s="138"/>
      <c r="AJ74" s="138"/>
      <c r="AK74" s="138"/>
      <c r="AL74" s="138"/>
      <c r="AM74" s="138"/>
      <c r="AN74" s="138"/>
      <c r="AO74" s="138">
        <v>0</v>
      </c>
      <c r="AP74" s="138"/>
      <c r="AQ74" s="138"/>
      <c r="AR74" s="138"/>
      <c r="AS74" s="138"/>
      <c r="AT74" s="138"/>
      <c r="AU74" s="138"/>
      <c r="AV74" s="110"/>
      <c r="AW74" s="111"/>
      <c r="AX74" s="111"/>
      <c r="AY74" s="111"/>
      <c r="AZ74" s="111"/>
      <c r="BA74" s="111"/>
      <c r="BB74" s="111"/>
      <c r="BC74" s="111"/>
      <c r="BD74" s="111"/>
      <c r="BE74" s="111"/>
      <c r="BF74" s="111"/>
      <c r="BG74" s="111"/>
      <c r="BH74" s="111"/>
      <c r="BI74" s="111"/>
      <c r="BJ74" s="111"/>
      <c r="BK74" s="111"/>
      <c r="BL74" s="111"/>
      <c r="BM74" s="111"/>
      <c r="BN74" s="111"/>
      <c r="BO74" s="111"/>
      <c r="BP74" s="111"/>
      <c r="BQ74" s="112"/>
    </row>
    <row r="75" spans="1:79" s="18" customFormat="1" ht="13.2" customHeight="1" x14ac:dyDescent="0.25">
      <c r="A75" s="51">
        <v>2271</v>
      </c>
      <c r="B75" s="51"/>
      <c r="C75" s="51"/>
      <c r="D75" s="51"/>
      <c r="E75" s="51"/>
      <c r="F75" s="51"/>
      <c r="G75" s="110" t="s">
        <v>51</v>
      </c>
      <c r="H75" s="111"/>
      <c r="I75" s="111"/>
      <c r="J75" s="111"/>
      <c r="K75" s="111"/>
      <c r="L75" s="111"/>
      <c r="M75" s="111"/>
      <c r="N75" s="111"/>
      <c r="O75" s="111"/>
      <c r="P75" s="111"/>
      <c r="Q75" s="111"/>
      <c r="R75" s="111"/>
      <c r="S75" s="112"/>
      <c r="T75" s="138">
        <v>437809</v>
      </c>
      <c r="U75" s="138"/>
      <c r="V75" s="138"/>
      <c r="W75" s="138"/>
      <c r="X75" s="138"/>
      <c r="Y75" s="138"/>
      <c r="Z75" s="138"/>
      <c r="AA75" s="138">
        <f>AO29*1.057</f>
        <v>675976.86800000002</v>
      </c>
      <c r="AB75" s="138"/>
      <c r="AC75" s="138"/>
      <c r="AD75" s="138"/>
      <c r="AE75" s="138"/>
      <c r="AF75" s="138"/>
      <c r="AG75" s="138"/>
      <c r="AH75" s="138">
        <v>461013</v>
      </c>
      <c r="AI75" s="138"/>
      <c r="AJ75" s="138"/>
      <c r="AK75" s="138"/>
      <c r="AL75" s="138"/>
      <c r="AM75" s="138"/>
      <c r="AN75" s="138"/>
      <c r="AO75" s="138">
        <f>AA75*1.053</f>
        <v>711803.64200400002</v>
      </c>
      <c r="AP75" s="138"/>
      <c r="AQ75" s="138"/>
      <c r="AR75" s="138"/>
      <c r="AS75" s="138"/>
      <c r="AT75" s="138"/>
      <c r="AU75" s="138"/>
      <c r="AV75" s="110" t="s">
        <v>90</v>
      </c>
      <c r="AW75" s="111"/>
      <c r="AX75" s="111"/>
      <c r="AY75" s="111"/>
      <c r="AZ75" s="111"/>
      <c r="BA75" s="111"/>
      <c r="BB75" s="111"/>
      <c r="BC75" s="111"/>
      <c r="BD75" s="111"/>
      <c r="BE75" s="111"/>
      <c r="BF75" s="111"/>
      <c r="BG75" s="111"/>
      <c r="BH75" s="111"/>
      <c r="BI75" s="111"/>
      <c r="BJ75" s="111"/>
      <c r="BK75" s="111"/>
      <c r="BL75" s="111"/>
      <c r="BM75" s="111"/>
      <c r="BN75" s="111"/>
      <c r="BO75" s="111"/>
      <c r="BP75" s="111"/>
      <c r="BQ75" s="112"/>
    </row>
    <row r="76" spans="1:79" s="15" customFormat="1" ht="15" customHeight="1" x14ac:dyDescent="0.25">
      <c r="A76" s="52">
        <v>1</v>
      </c>
      <c r="B76" s="52"/>
      <c r="C76" s="52"/>
      <c r="D76" s="52"/>
      <c r="E76" s="52"/>
      <c r="F76" s="52"/>
      <c r="G76" s="52">
        <v>2</v>
      </c>
      <c r="H76" s="52"/>
      <c r="I76" s="52"/>
      <c r="J76" s="52"/>
      <c r="K76" s="52"/>
      <c r="L76" s="52"/>
      <c r="M76" s="52"/>
      <c r="N76" s="52"/>
      <c r="O76" s="52"/>
      <c r="P76" s="52"/>
      <c r="Q76" s="52"/>
      <c r="R76" s="52"/>
      <c r="S76" s="52"/>
      <c r="T76" s="52">
        <v>3</v>
      </c>
      <c r="U76" s="52"/>
      <c r="V76" s="52"/>
      <c r="W76" s="52"/>
      <c r="X76" s="52"/>
      <c r="Y76" s="52"/>
      <c r="Z76" s="52"/>
      <c r="AA76" s="52">
        <v>4</v>
      </c>
      <c r="AB76" s="52"/>
      <c r="AC76" s="52"/>
      <c r="AD76" s="52"/>
      <c r="AE76" s="52"/>
      <c r="AF76" s="52"/>
      <c r="AG76" s="52"/>
      <c r="AH76" s="52">
        <v>5</v>
      </c>
      <c r="AI76" s="52"/>
      <c r="AJ76" s="52"/>
      <c r="AK76" s="52"/>
      <c r="AL76" s="52"/>
      <c r="AM76" s="52"/>
      <c r="AN76" s="52"/>
      <c r="AO76" s="52">
        <v>6</v>
      </c>
      <c r="AP76" s="52"/>
      <c r="AQ76" s="52"/>
      <c r="AR76" s="52"/>
      <c r="AS76" s="52"/>
      <c r="AT76" s="52"/>
      <c r="AU76" s="52"/>
      <c r="AV76" s="52">
        <v>7</v>
      </c>
      <c r="AW76" s="52"/>
      <c r="AX76" s="52"/>
      <c r="AY76" s="52"/>
      <c r="AZ76" s="52"/>
      <c r="BA76" s="52"/>
      <c r="BB76" s="52"/>
      <c r="BC76" s="52"/>
      <c r="BD76" s="52"/>
      <c r="BE76" s="52"/>
      <c r="BF76" s="52"/>
      <c r="BG76" s="52"/>
      <c r="BH76" s="52"/>
      <c r="BI76" s="52"/>
      <c r="BJ76" s="52"/>
      <c r="BK76" s="52"/>
      <c r="BL76" s="52"/>
      <c r="BM76" s="52"/>
      <c r="BN76" s="52"/>
      <c r="BO76" s="52"/>
      <c r="BP76" s="52"/>
      <c r="BQ76" s="52"/>
    </row>
    <row r="77" spans="1:79" s="18" customFormat="1" ht="16.2" customHeight="1" x14ac:dyDescent="0.25">
      <c r="A77" s="51">
        <v>2272</v>
      </c>
      <c r="B77" s="51"/>
      <c r="C77" s="51"/>
      <c r="D77" s="51"/>
      <c r="E77" s="51"/>
      <c r="F77" s="51"/>
      <c r="G77" s="110" t="s">
        <v>53</v>
      </c>
      <c r="H77" s="111"/>
      <c r="I77" s="111"/>
      <c r="J77" s="111"/>
      <c r="K77" s="111"/>
      <c r="L77" s="111"/>
      <c r="M77" s="111"/>
      <c r="N77" s="111"/>
      <c r="O77" s="111"/>
      <c r="P77" s="111"/>
      <c r="Q77" s="111"/>
      <c r="R77" s="111"/>
      <c r="S77" s="112"/>
      <c r="T77" s="138">
        <v>72722</v>
      </c>
      <c r="U77" s="138"/>
      <c r="V77" s="138"/>
      <c r="W77" s="138"/>
      <c r="X77" s="138"/>
      <c r="Y77" s="138"/>
      <c r="Z77" s="138"/>
      <c r="AA77" s="138">
        <v>0</v>
      </c>
      <c r="AB77" s="138"/>
      <c r="AC77" s="138"/>
      <c r="AD77" s="138"/>
      <c r="AE77" s="138"/>
      <c r="AF77" s="138"/>
      <c r="AG77" s="138"/>
      <c r="AH77" s="138">
        <v>76576</v>
      </c>
      <c r="AI77" s="138"/>
      <c r="AJ77" s="138"/>
      <c r="AK77" s="138"/>
      <c r="AL77" s="138"/>
      <c r="AM77" s="138"/>
      <c r="AN77" s="138"/>
      <c r="AO77" s="138">
        <v>0</v>
      </c>
      <c r="AP77" s="138"/>
      <c r="AQ77" s="138"/>
      <c r="AR77" s="138"/>
      <c r="AS77" s="138"/>
      <c r="AT77" s="138"/>
      <c r="AU77" s="138"/>
      <c r="AV77" s="110"/>
      <c r="AW77" s="111"/>
      <c r="AX77" s="111"/>
      <c r="AY77" s="111"/>
      <c r="AZ77" s="111"/>
      <c r="BA77" s="111"/>
      <c r="BB77" s="111"/>
      <c r="BC77" s="111"/>
      <c r="BD77" s="111"/>
      <c r="BE77" s="111"/>
      <c r="BF77" s="111"/>
      <c r="BG77" s="111"/>
      <c r="BH77" s="111"/>
      <c r="BI77" s="111"/>
      <c r="BJ77" s="111"/>
      <c r="BK77" s="111"/>
      <c r="BL77" s="111"/>
      <c r="BM77" s="111"/>
      <c r="BN77" s="111"/>
      <c r="BO77" s="111"/>
      <c r="BP77" s="111"/>
      <c r="BQ77" s="112"/>
    </row>
    <row r="78" spans="1:79" s="18" customFormat="1" ht="13.2" customHeight="1" x14ac:dyDescent="0.25">
      <c r="A78" s="51">
        <v>2273</v>
      </c>
      <c r="B78" s="51"/>
      <c r="C78" s="51"/>
      <c r="D78" s="51"/>
      <c r="E78" s="51"/>
      <c r="F78" s="51"/>
      <c r="G78" s="110" t="s">
        <v>55</v>
      </c>
      <c r="H78" s="111"/>
      <c r="I78" s="111"/>
      <c r="J78" s="111"/>
      <c r="K78" s="111"/>
      <c r="L78" s="111"/>
      <c r="M78" s="111"/>
      <c r="N78" s="111"/>
      <c r="O78" s="111"/>
      <c r="P78" s="111"/>
      <c r="Q78" s="111"/>
      <c r="R78" s="111"/>
      <c r="S78" s="112"/>
      <c r="T78" s="138">
        <v>361388</v>
      </c>
      <c r="U78" s="138"/>
      <c r="V78" s="138"/>
      <c r="W78" s="138"/>
      <c r="X78" s="138"/>
      <c r="Y78" s="138"/>
      <c r="Z78" s="138"/>
      <c r="AA78" s="138">
        <v>0</v>
      </c>
      <c r="AB78" s="138"/>
      <c r="AC78" s="138"/>
      <c r="AD78" s="138"/>
      <c r="AE78" s="138"/>
      <c r="AF78" s="138"/>
      <c r="AG78" s="138"/>
      <c r="AH78" s="138">
        <v>380542</v>
      </c>
      <c r="AI78" s="138"/>
      <c r="AJ78" s="138"/>
      <c r="AK78" s="138"/>
      <c r="AL78" s="138"/>
      <c r="AM78" s="138"/>
      <c r="AN78" s="138"/>
      <c r="AO78" s="138">
        <v>0</v>
      </c>
      <c r="AP78" s="138"/>
      <c r="AQ78" s="138"/>
      <c r="AR78" s="138"/>
      <c r="AS78" s="138"/>
      <c r="AT78" s="138"/>
      <c r="AU78" s="138"/>
      <c r="AV78" s="110"/>
      <c r="AW78" s="111"/>
      <c r="AX78" s="111"/>
      <c r="AY78" s="111"/>
      <c r="AZ78" s="111"/>
      <c r="BA78" s="111"/>
      <c r="BB78" s="111"/>
      <c r="BC78" s="111"/>
      <c r="BD78" s="111"/>
      <c r="BE78" s="111"/>
      <c r="BF78" s="111"/>
      <c r="BG78" s="111"/>
      <c r="BH78" s="111"/>
      <c r="BI78" s="111"/>
      <c r="BJ78" s="111"/>
      <c r="BK78" s="111"/>
      <c r="BL78" s="111"/>
      <c r="BM78" s="111"/>
      <c r="BN78" s="111"/>
      <c r="BO78" s="111"/>
      <c r="BP78" s="111"/>
      <c r="BQ78" s="112"/>
    </row>
    <row r="79" spans="1:79" s="18" customFormat="1" ht="42" customHeight="1" x14ac:dyDescent="0.25">
      <c r="A79" s="51">
        <v>2276</v>
      </c>
      <c r="B79" s="51"/>
      <c r="C79" s="51"/>
      <c r="D79" s="51"/>
      <c r="E79" s="51"/>
      <c r="F79" s="51"/>
      <c r="G79" s="110" t="s">
        <v>103</v>
      </c>
      <c r="H79" s="111"/>
      <c r="I79" s="111"/>
      <c r="J79" s="111"/>
      <c r="K79" s="111"/>
      <c r="L79" s="111"/>
      <c r="M79" s="111"/>
      <c r="N79" s="111"/>
      <c r="O79" s="111"/>
      <c r="P79" s="111"/>
      <c r="Q79" s="111"/>
      <c r="R79" s="111"/>
      <c r="S79" s="112"/>
      <c r="T79" s="138">
        <v>1496846</v>
      </c>
      <c r="U79" s="138"/>
      <c r="V79" s="138"/>
      <c r="W79" s="138"/>
      <c r="X79" s="138"/>
      <c r="Y79" s="138"/>
      <c r="Z79" s="138"/>
      <c r="AA79" s="138">
        <v>0</v>
      </c>
      <c r="AB79" s="138"/>
      <c r="AC79" s="138"/>
      <c r="AD79" s="138"/>
      <c r="AE79" s="138"/>
      <c r="AF79" s="138"/>
      <c r="AG79" s="138"/>
      <c r="AH79" s="138">
        <v>1496846</v>
      </c>
      <c r="AI79" s="138"/>
      <c r="AJ79" s="138"/>
      <c r="AK79" s="138"/>
      <c r="AL79" s="138"/>
      <c r="AM79" s="138"/>
      <c r="AN79" s="138"/>
      <c r="AO79" s="138">
        <v>0</v>
      </c>
      <c r="AP79" s="138"/>
      <c r="AQ79" s="138"/>
      <c r="AR79" s="138"/>
      <c r="AS79" s="138"/>
      <c r="AT79" s="138"/>
      <c r="AU79" s="138"/>
      <c r="AV79" s="110" t="s">
        <v>180</v>
      </c>
      <c r="AW79" s="111"/>
      <c r="AX79" s="111"/>
      <c r="AY79" s="111"/>
      <c r="AZ79" s="111"/>
      <c r="BA79" s="111"/>
      <c r="BB79" s="111"/>
      <c r="BC79" s="111"/>
      <c r="BD79" s="111"/>
      <c r="BE79" s="111"/>
      <c r="BF79" s="111"/>
      <c r="BG79" s="111"/>
      <c r="BH79" s="111"/>
      <c r="BI79" s="111"/>
      <c r="BJ79" s="111"/>
      <c r="BK79" s="111"/>
      <c r="BL79" s="111"/>
      <c r="BM79" s="111"/>
      <c r="BN79" s="111"/>
      <c r="BO79" s="111"/>
      <c r="BP79" s="111"/>
      <c r="BQ79" s="112"/>
    </row>
    <row r="80" spans="1:79" s="18" customFormat="1" ht="17.399999999999999" customHeight="1" x14ac:dyDescent="0.25">
      <c r="A80" s="51">
        <v>2710</v>
      </c>
      <c r="B80" s="51"/>
      <c r="C80" s="51"/>
      <c r="D80" s="51"/>
      <c r="E80" s="51"/>
      <c r="F80" s="51"/>
      <c r="G80" s="110" t="s">
        <v>95</v>
      </c>
      <c r="H80" s="111"/>
      <c r="I80" s="111"/>
      <c r="J80" s="111"/>
      <c r="K80" s="111"/>
      <c r="L80" s="111"/>
      <c r="M80" s="111"/>
      <c r="N80" s="111"/>
      <c r="O80" s="111"/>
      <c r="P80" s="111"/>
      <c r="Q80" s="111"/>
      <c r="R80" s="111"/>
      <c r="S80" s="112"/>
      <c r="T80" s="138">
        <v>0</v>
      </c>
      <c r="U80" s="138"/>
      <c r="V80" s="138"/>
      <c r="W80" s="138"/>
      <c r="X80" s="138"/>
      <c r="Y80" s="138"/>
      <c r="Z80" s="138"/>
      <c r="AA80" s="138">
        <v>0</v>
      </c>
      <c r="AB80" s="138"/>
      <c r="AC80" s="138"/>
      <c r="AD80" s="138"/>
      <c r="AE80" s="138"/>
      <c r="AF80" s="138"/>
      <c r="AG80" s="138"/>
      <c r="AH80" s="138">
        <v>0</v>
      </c>
      <c r="AI80" s="138"/>
      <c r="AJ80" s="138"/>
      <c r="AK80" s="138"/>
      <c r="AL80" s="138"/>
      <c r="AM80" s="138"/>
      <c r="AN80" s="138"/>
      <c r="AO80" s="138">
        <v>0</v>
      </c>
      <c r="AP80" s="138"/>
      <c r="AQ80" s="138"/>
      <c r="AR80" s="138"/>
      <c r="AS80" s="138"/>
      <c r="AT80" s="138"/>
      <c r="AU80" s="138"/>
      <c r="AV80" s="110"/>
      <c r="AW80" s="111"/>
      <c r="AX80" s="111"/>
      <c r="AY80" s="111"/>
      <c r="AZ80" s="111"/>
      <c r="BA80" s="111"/>
      <c r="BB80" s="111"/>
      <c r="BC80" s="111"/>
      <c r="BD80" s="111"/>
      <c r="BE80" s="111"/>
      <c r="BF80" s="111"/>
      <c r="BG80" s="111"/>
      <c r="BH80" s="111"/>
      <c r="BI80" s="111"/>
      <c r="BJ80" s="111"/>
      <c r="BK80" s="111"/>
      <c r="BL80" s="111"/>
      <c r="BM80" s="111"/>
      <c r="BN80" s="111"/>
      <c r="BO80" s="111"/>
      <c r="BP80" s="111"/>
      <c r="BQ80" s="112"/>
    </row>
    <row r="81" spans="1:79" s="18" customFormat="1" ht="20.399999999999999" customHeight="1" x14ac:dyDescent="0.25">
      <c r="A81" s="51">
        <v>2730</v>
      </c>
      <c r="B81" s="51"/>
      <c r="C81" s="51"/>
      <c r="D81" s="51"/>
      <c r="E81" s="51"/>
      <c r="F81" s="51"/>
      <c r="G81" s="110" t="s">
        <v>96</v>
      </c>
      <c r="H81" s="111"/>
      <c r="I81" s="111"/>
      <c r="J81" s="111"/>
      <c r="K81" s="111"/>
      <c r="L81" s="111"/>
      <c r="M81" s="111"/>
      <c r="N81" s="111"/>
      <c r="O81" s="111"/>
      <c r="P81" s="111"/>
      <c r="Q81" s="111"/>
      <c r="R81" s="111"/>
      <c r="S81" s="112"/>
      <c r="T81" s="138">
        <v>0</v>
      </c>
      <c r="U81" s="138"/>
      <c r="V81" s="138"/>
      <c r="W81" s="138"/>
      <c r="X81" s="138"/>
      <c r="Y81" s="138"/>
      <c r="Z81" s="138"/>
      <c r="AA81" s="138">
        <v>0</v>
      </c>
      <c r="AB81" s="138"/>
      <c r="AC81" s="138"/>
      <c r="AD81" s="138"/>
      <c r="AE81" s="138"/>
      <c r="AF81" s="138"/>
      <c r="AG81" s="138"/>
      <c r="AH81" s="138">
        <v>0</v>
      </c>
      <c r="AI81" s="138"/>
      <c r="AJ81" s="138"/>
      <c r="AK81" s="138"/>
      <c r="AL81" s="138"/>
      <c r="AM81" s="138"/>
      <c r="AN81" s="138"/>
      <c r="AO81" s="138">
        <v>0</v>
      </c>
      <c r="AP81" s="138"/>
      <c r="AQ81" s="138"/>
      <c r="AR81" s="138"/>
      <c r="AS81" s="138"/>
      <c r="AT81" s="138"/>
      <c r="AU81" s="138"/>
      <c r="AV81" s="110"/>
      <c r="AW81" s="111"/>
      <c r="AX81" s="111"/>
      <c r="AY81" s="111"/>
      <c r="AZ81" s="111"/>
      <c r="BA81" s="111"/>
      <c r="BB81" s="111"/>
      <c r="BC81" s="111"/>
      <c r="BD81" s="111"/>
      <c r="BE81" s="111"/>
      <c r="BF81" s="111"/>
      <c r="BG81" s="111"/>
      <c r="BH81" s="111"/>
      <c r="BI81" s="111"/>
      <c r="BJ81" s="111"/>
      <c r="BK81" s="111"/>
      <c r="BL81" s="111"/>
      <c r="BM81" s="111"/>
      <c r="BN81" s="111"/>
      <c r="BO81" s="111"/>
      <c r="BP81" s="111"/>
      <c r="BQ81" s="112"/>
    </row>
    <row r="82" spans="1:79" s="18" customFormat="1" ht="13.2" customHeight="1" x14ac:dyDescent="0.25">
      <c r="A82" s="51">
        <v>2800</v>
      </c>
      <c r="B82" s="51"/>
      <c r="C82" s="51"/>
      <c r="D82" s="51"/>
      <c r="E82" s="51"/>
      <c r="F82" s="51"/>
      <c r="G82" s="110" t="s">
        <v>97</v>
      </c>
      <c r="H82" s="111"/>
      <c r="I82" s="111"/>
      <c r="J82" s="111"/>
      <c r="K82" s="111"/>
      <c r="L82" s="111"/>
      <c r="M82" s="111"/>
      <c r="N82" s="111"/>
      <c r="O82" s="111"/>
      <c r="P82" s="111"/>
      <c r="Q82" s="111"/>
      <c r="R82" s="111"/>
      <c r="S82" s="112"/>
      <c r="T82" s="138">
        <v>0</v>
      </c>
      <c r="U82" s="138"/>
      <c r="V82" s="138"/>
      <c r="W82" s="138"/>
      <c r="X82" s="138"/>
      <c r="Y82" s="138"/>
      <c r="Z82" s="138"/>
      <c r="AA82" s="138">
        <v>0</v>
      </c>
      <c r="AB82" s="138"/>
      <c r="AC82" s="138"/>
      <c r="AD82" s="138"/>
      <c r="AE82" s="138"/>
      <c r="AF82" s="138"/>
      <c r="AG82" s="138"/>
      <c r="AH82" s="138">
        <v>0</v>
      </c>
      <c r="AI82" s="138"/>
      <c r="AJ82" s="138"/>
      <c r="AK82" s="138"/>
      <c r="AL82" s="138"/>
      <c r="AM82" s="138"/>
      <c r="AN82" s="138"/>
      <c r="AO82" s="138">
        <v>0</v>
      </c>
      <c r="AP82" s="138"/>
      <c r="AQ82" s="138"/>
      <c r="AR82" s="138"/>
      <c r="AS82" s="138"/>
      <c r="AT82" s="138"/>
      <c r="AU82" s="138"/>
      <c r="AV82" s="110"/>
      <c r="AW82" s="111"/>
      <c r="AX82" s="111"/>
      <c r="AY82" s="111"/>
      <c r="AZ82" s="111"/>
      <c r="BA82" s="111"/>
      <c r="BB82" s="111"/>
      <c r="BC82" s="111"/>
      <c r="BD82" s="111"/>
      <c r="BE82" s="111"/>
      <c r="BF82" s="111"/>
      <c r="BG82" s="111"/>
      <c r="BH82" s="111"/>
      <c r="BI82" s="111"/>
      <c r="BJ82" s="111"/>
      <c r="BK82" s="111"/>
      <c r="BL82" s="111"/>
      <c r="BM82" s="111"/>
      <c r="BN82" s="111"/>
      <c r="BO82" s="111"/>
      <c r="BP82" s="111"/>
      <c r="BQ82" s="112"/>
    </row>
    <row r="83" spans="1:79" s="18" customFormat="1" ht="26.4" customHeight="1" x14ac:dyDescent="0.25">
      <c r="A83" s="51">
        <v>3110</v>
      </c>
      <c r="B83" s="51"/>
      <c r="C83" s="51"/>
      <c r="D83" s="51"/>
      <c r="E83" s="51"/>
      <c r="F83" s="51"/>
      <c r="G83" s="110" t="s">
        <v>98</v>
      </c>
      <c r="H83" s="111"/>
      <c r="I83" s="111"/>
      <c r="J83" s="111"/>
      <c r="K83" s="111"/>
      <c r="L83" s="111"/>
      <c r="M83" s="111"/>
      <c r="N83" s="111"/>
      <c r="O83" s="111"/>
      <c r="P83" s="111"/>
      <c r="Q83" s="111"/>
      <c r="R83" s="111"/>
      <c r="S83" s="112"/>
      <c r="T83" s="138">
        <v>0</v>
      </c>
      <c r="U83" s="138"/>
      <c r="V83" s="138"/>
      <c r="W83" s="138"/>
      <c r="X83" s="138"/>
      <c r="Y83" s="138"/>
      <c r="Z83" s="138"/>
      <c r="AA83" s="138">
        <f>AO37*1.057</f>
        <v>2986659.1999999997</v>
      </c>
      <c r="AB83" s="138"/>
      <c r="AC83" s="138"/>
      <c r="AD83" s="138"/>
      <c r="AE83" s="138"/>
      <c r="AF83" s="138"/>
      <c r="AG83" s="138"/>
      <c r="AH83" s="138">
        <v>0</v>
      </c>
      <c r="AI83" s="138"/>
      <c r="AJ83" s="138"/>
      <c r="AK83" s="138"/>
      <c r="AL83" s="138"/>
      <c r="AM83" s="138"/>
      <c r="AN83" s="138"/>
      <c r="AO83" s="138">
        <f>AA83*1.053</f>
        <v>3144952.1375999996</v>
      </c>
      <c r="AP83" s="138"/>
      <c r="AQ83" s="138"/>
      <c r="AR83" s="138"/>
      <c r="AS83" s="138"/>
      <c r="AT83" s="138"/>
      <c r="AU83" s="138"/>
      <c r="AV83" s="110" t="s">
        <v>183</v>
      </c>
      <c r="AW83" s="111"/>
      <c r="AX83" s="111"/>
      <c r="AY83" s="111"/>
      <c r="AZ83" s="111"/>
      <c r="BA83" s="111"/>
      <c r="BB83" s="111"/>
      <c r="BC83" s="111"/>
      <c r="BD83" s="111"/>
      <c r="BE83" s="111"/>
      <c r="BF83" s="111"/>
      <c r="BG83" s="111"/>
      <c r="BH83" s="111"/>
      <c r="BI83" s="111"/>
      <c r="BJ83" s="111"/>
      <c r="BK83" s="111"/>
      <c r="BL83" s="111"/>
      <c r="BM83" s="111"/>
      <c r="BN83" s="111"/>
      <c r="BO83" s="111"/>
      <c r="BP83" s="111"/>
      <c r="BQ83" s="112"/>
    </row>
    <row r="84" spans="1:79" s="18" customFormat="1" ht="16.95" customHeight="1" x14ac:dyDescent="0.25">
      <c r="A84" s="51">
        <v>3132</v>
      </c>
      <c r="B84" s="51"/>
      <c r="C84" s="51"/>
      <c r="D84" s="51"/>
      <c r="E84" s="51"/>
      <c r="F84" s="51"/>
      <c r="G84" s="110" t="s">
        <v>99</v>
      </c>
      <c r="H84" s="111"/>
      <c r="I84" s="111"/>
      <c r="J84" s="111"/>
      <c r="K84" s="111"/>
      <c r="L84" s="111"/>
      <c r="M84" s="111"/>
      <c r="N84" s="111"/>
      <c r="O84" s="111"/>
      <c r="P84" s="111"/>
      <c r="Q84" s="111"/>
      <c r="R84" s="111"/>
      <c r="S84" s="112"/>
      <c r="T84" s="138">
        <v>0</v>
      </c>
      <c r="U84" s="138"/>
      <c r="V84" s="138"/>
      <c r="W84" s="138"/>
      <c r="X84" s="138"/>
      <c r="Y84" s="138"/>
      <c r="Z84" s="138"/>
      <c r="AA84" s="138">
        <f>AO38*1.057</f>
        <v>10711638</v>
      </c>
      <c r="AB84" s="138"/>
      <c r="AC84" s="138"/>
      <c r="AD84" s="138"/>
      <c r="AE84" s="138"/>
      <c r="AF84" s="138"/>
      <c r="AG84" s="138"/>
      <c r="AH84" s="138">
        <v>0</v>
      </c>
      <c r="AI84" s="138"/>
      <c r="AJ84" s="138"/>
      <c r="AK84" s="138"/>
      <c r="AL84" s="138"/>
      <c r="AM84" s="138"/>
      <c r="AN84" s="138"/>
      <c r="AO84" s="138">
        <f>AA84*1.053</f>
        <v>11279354.813999999</v>
      </c>
      <c r="AP84" s="138"/>
      <c r="AQ84" s="138"/>
      <c r="AR84" s="138"/>
      <c r="AS84" s="138"/>
      <c r="AT84" s="138"/>
      <c r="AU84" s="138"/>
      <c r="AV84" s="110" t="s">
        <v>183</v>
      </c>
      <c r="AW84" s="111"/>
      <c r="AX84" s="111"/>
      <c r="AY84" s="111"/>
      <c r="AZ84" s="111"/>
      <c r="BA84" s="111"/>
      <c r="BB84" s="111"/>
      <c r="BC84" s="111"/>
      <c r="BD84" s="111"/>
      <c r="BE84" s="111"/>
      <c r="BF84" s="111"/>
      <c r="BG84" s="111"/>
      <c r="BH84" s="111"/>
      <c r="BI84" s="111"/>
      <c r="BJ84" s="111"/>
      <c r="BK84" s="111"/>
      <c r="BL84" s="111"/>
      <c r="BM84" s="111"/>
      <c r="BN84" s="111"/>
      <c r="BO84" s="111"/>
      <c r="BP84" s="111"/>
      <c r="BQ84" s="112"/>
    </row>
    <row r="85" spans="1:79" s="15" customFormat="1" x14ac:dyDescent="0.25"/>
    <row r="86" spans="1:79" s="15" customFormat="1" ht="15" customHeight="1" x14ac:dyDescent="0.25">
      <c r="A86" s="49" t="s">
        <v>151</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row>
    <row r="87" spans="1:79" s="15" customFormat="1" x14ac:dyDescent="0.25"/>
    <row r="88" spans="1:79" s="15" customFormat="1" ht="87.6" customHeight="1" x14ac:dyDescent="0.25">
      <c r="A88" s="52" t="s">
        <v>4</v>
      </c>
      <c r="B88" s="52"/>
      <c r="C88" s="52"/>
      <c r="D88" s="52"/>
      <c r="E88" s="52"/>
      <c r="F88" s="52"/>
      <c r="G88" s="70" t="s">
        <v>7</v>
      </c>
      <c r="H88" s="71"/>
      <c r="I88" s="71"/>
      <c r="J88" s="71"/>
      <c r="K88" s="71"/>
      <c r="L88" s="71"/>
      <c r="M88" s="71"/>
      <c r="N88" s="71"/>
      <c r="O88" s="71"/>
      <c r="P88" s="71"/>
      <c r="Q88" s="71"/>
      <c r="R88" s="71"/>
      <c r="S88" s="71"/>
      <c r="T88" s="71"/>
      <c r="U88" s="71"/>
      <c r="V88" s="71"/>
      <c r="W88" s="71"/>
      <c r="X88" s="71"/>
      <c r="Y88" s="71"/>
      <c r="Z88" s="71"/>
      <c r="AA88" s="71"/>
      <c r="AB88" s="71"/>
      <c r="AC88" s="71"/>
      <c r="AD88" s="71"/>
      <c r="AE88" s="72"/>
      <c r="AF88" s="52" t="s">
        <v>6</v>
      </c>
      <c r="AG88" s="52"/>
      <c r="AH88" s="52"/>
      <c r="AI88" s="52"/>
      <c r="AJ88" s="52"/>
      <c r="AK88" s="52" t="s">
        <v>5</v>
      </c>
      <c r="AL88" s="52"/>
      <c r="AM88" s="52"/>
      <c r="AN88" s="52"/>
      <c r="AO88" s="52"/>
      <c r="AP88" s="52"/>
      <c r="AQ88" s="52"/>
      <c r="AR88" s="52"/>
      <c r="AS88" s="52"/>
      <c r="AT88" s="52"/>
      <c r="AU88" s="52" t="s">
        <v>78</v>
      </c>
      <c r="AV88" s="52"/>
      <c r="AW88" s="52"/>
      <c r="AX88" s="52"/>
      <c r="AY88" s="52"/>
      <c r="AZ88" s="52"/>
      <c r="BA88" s="52" t="s">
        <v>79</v>
      </c>
      <c r="BB88" s="52"/>
      <c r="BC88" s="52"/>
      <c r="BD88" s="52"/>
      <c r="BE88" s="52"/>
      <c r="BF88" s="52"/>
      <c r="BG88" s="52" t="s">
        <v>82</v>
      </c>
      <c r="BH88" s="52"/>
      <c r="BI88" s="52"/>
      <c r="BJ88" s="52"/>
      <c r="BK88" s="52"/>
      <c r="BL88" s="52"/>
      <c r="BM88" s="52" t="s">
        <v>83</v>
      </c>
      <c r="BN88" s="52"/>
      <c r="BO88" s="52"/>
      <c r="BP88" s="52"/>
      <c r="BQ88" s="52"/>
      <c r="BR88" s="52"/>
    </row>
    <row r="89" spans="1:79" s="15" customFormat="1" ht="15" customHeight="1" x14ac:dyDescent="0.25">
      <c r="A89" s="52">
        <v>1</v>
      </c>
      <c r="B89" s="52"/>
      <c r="C89" s="52"/>
      <c r="D89" s="52"/>
      <c r="E89" s="52"/>
      <c r="F89" s="52"/>
      <c r="G89" s="70">
        <v>2</v>
      </c>
      <c r="H89" s="71"/>
      <c r="I89" s="71"/>
      <c r="J89" s="71"/>
      <c r="K89" s="71"/>
      <c r="L89" s="71"/>
      <c r="M89" s="71"/>
      <c r="N89" s="71"/>
      <c r="O89" s="71"/>
      <c r="P89" s="71"/>
      <c r="Q89" s="71"/>
      <c r="R89" s="71"/>
      <c r="S89" s="71"/>
      <c r="T89" s="71"/>
      <c r="U89" s="71"/>
      <c r="V89" s="71"/>
      <c r="W89" s="71"/>
      <c r="X89" s="71"/>
      <c r="Y89" s="71"/>
      <c r="Z89" s="71"/>
      <c r="AA89" s="71"/>
      <c r="AB89" s="71"/>
      <c r="AC89" s="71"/>
      <c r="AD89" s="71"/>
      <c r="AE89" s="72"/>
      <c r="AF89" s="52">
        <v>3</v>
      </c>
      <c r="AG89" s="52"/>
      <c r="AH89" s="52"/>
      <c r="AI89" s="52"/>
      <c r="AJ89" s="52"/>
      <c r="AK89" s="52">
        <v>4</v>
      </c>
      <c r="AL89" s="52"/>
      <c r="AM89" s="52"/>
      <c r="AN89" s="52"/>
      <c r="AO89" s="52"/>
      <c r="AP89" s="52"/>
      <c r="AQ89" s="52"/>
      <c r="AR89" s="52"/>
      <c r="AS89" s="52"/>
      <c r="AT89" s="52"/>
      <c r="AU89" s="52">
        <v>5</v>
      </c>
      <c r="AV89" s="52"/>
      <c r="AW89" s="52"/>
      <c r="AX89" s="52"/>
      <c r="AY89" s="52"/>
      <c r="AZ89" s="52"/>
      <c r="BA89" s="52">
        <v>6</v>
      </c>
      <c r="BB89" s="52"/>
      <c r="BC89" s="52"/>
      <c r="BD89" s="52"/>
      <c r="BE89" s="52"/>
      <c r="BF89" s="52"/>
      <c r="BG89" s="52">
        <v>7</v>
      </c>
      <c r="BH89" s="52"/>
      <c r="BI89" s="52"/>
      <c r="BJ89" s="52"/>
      <c r="BK89" s="52"/>
      <c r="BL89" s="52"/>
      <c r="BM89" s="52">
        <v>8</v>
      </c>
      <c r="BN89" s="52"/>
      <c r="BO89" s="52"/>
      <c r="BP89" s="52"/>
      <c r="BQ89" s="52"/>
      <c r="BR89" s="52"/>
    </row>
    <row r="90" spans="1:79" s="12" customFormat="1" ht="9.75" hidden="1" customHeight="1" x14ac:dyDescent="0.25">
      <c r="A90" s="133" t="s">
        <v>39</v>
      </c>
      <c r="B90" s="133"/>
      <c r="C90" s="133"/>
      <c r="D90" s="133"/>
      <c r="E90" s="133"/>
      <c r="F90" s="133"/>
      <c r="G90" s="135" t="s">
        <v>18</v>
      </c>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7"/>
      <c r="AF90" s="133" t="s">
        <v>19</v>
      </c>
      <c r="AG90" s="133"/>
      <c r="AH90" s="133"/>
      <c r="AI90" s="133"/>
      <c r="AJ90" s="133"/>
      <c r="AK90" s="133" t="s">
        <v>20</v>
      </c>
      <c r="AL90" s="133"/>
      <c r="AM90" s="133"/>
      <c r="AN90" s="133"/>
      <c r="AO90" s="133"/>
      <c r="AP90" s="133"/>
      <c r="AQ90" s="133"/>
      <c r="AR90" s="133"/>
      <c r="AS90" s="133"/>
      <c r="AT90" s="133"/>
      <c r="AU90" s="133" t="s">
        <v>34</v>
      </c>
      <c r="AV90" s="133"/>
      <c r="AW90" s="133"/>
      <c r="AX90" s="133"/>
      <c r="AY90" s="133"/>
      <c r="AZ90" s="133"/>
      <c r="BA90" s="133" t="s">
        <v>35</v>
      </c>
      <c r="BB90" s="133"/>
      <c r="BC90" s="133"/>
      <c r="BD90" s="133"/>
      <c r="BE90" s="133"/>
      <c r="BF90" s="133"/>
      <c r="BG90" s="133" t="s">
        <v>32</v>
      </c>
      <c r="BH90" s="133"/>
      <c r="BI90" s="133"/>
      <c r="BJ90" s="133"/>
      <c r="BK90" s="133"/>
      <c r="BL90" s="133"/>
      <c r="BM90" s="133" t="s">
        <v>33</v>
      </c>
      <c r="BN90" s="133"/>
      <c r="BO90" s="133"/>
      <c r="BP90" s="133"/>
      <c r="BQ90" s="133"/>
      <c r="BR90" s="133"/>
      <c r="CA90" s="12" t="s">
        <v>16</v>
      </c>
    </row>
    <row r="91" spans="1:79" s="19" customFormat="1" x14ac:dyDescent="0.25">
      <c r="A91" s="74">
        <v>0</v>
      </c>
      <c r="B91" s="74"/>
      <c r="C91" s="74"/>
      <c r="D91" s="74"/>
      <c r="E91" s="74"/>
      <c r="F91" s="74"/>
      <c r="G91" s="118" t="s">
        <v>148</v>
      </c>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20"/>
      <c r="AF91" s="74"/>
      <c r="AG91" s="74"/>
      <c r="AH91" s="74"/>
      <c r="AI91" s="74"/>
      <c r="AJ91" s="74"/>
      <c r="AK91" s="74"/>
      <c r="AL91" s="74"/>
      <c r="AM91" s="74"/>
      <c r="AN91" s="74"/>
      <c r="AO91" s="74"/>
      <c r="AP91" s="74"/>
      <c r="AQ91" s="74"/>
      <c r="AR91" s="74"/>
      <c r="AS91" s="74"/>
      <c r="AT91" s="74"/>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CA91" s="19" t="s">
        <v>17</v>
      </c>
    </row>
    <row r="92" spans="1:79" s="18" customFormat="1" ht="13.2" customHeight="1" x14ac:dyDescent="0.25">
      <c r="A92" s="65">
        <v>1</v>
      </c>
      <c r="B92" s="65"/>
      <c r="C92" s="65"/>
      <c r="D92" s="65"/>
      <c r="E92" s="65"/>
      <c r="F92" s="65"/>
      <c r="G92" s="110" t="s">
        <v>196</v>
      </c>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2"/>
      <c r="AF92" s="65" t="s">
        <v>198</v>
      </c>
      <c r="AG92" s="65"/>
      <c r="AH92" s="65"/>
      <c r="AI92" s="65"/>
      <c r="AJ92" s="65"/>
      <c r="AK92" s="121" t="s">
        <v>199</v>
      </c>
      <c r="AL92" s="121"/>
      <c r="AM92" s="121"/>
      <c r="AN92" s="121"/>
      <c r="AO92" s="121"/>
      <c r="AP92" s="121"/>
      <c r="AQ92" s="121"/>
      <c r="AR92" s="121"/>
      <c r="AS92" s="121"/>
      <c r="AT92" s="121"/>
      <c r="AU92" s="113">
        <v>0</v>
      </c>
      <c r="AV92" s="113"/>
      <c r="AW92" s="113"/>
      <c r="AX92" s="113"/>
      <c r="AY92" s="113"/>
      <c r="AZ92" s="113"/>
      <c r="BA92" s="113">
        <v>4</v>
      </c>
      <c r="BB92" s="113"/>
      <c r="BC92" s="113"/>
      <c r="BD92" s="113"/>
      <c r="BE92" s="113"/>
      <c r="BF92" s="113"/>
      <c r="BG92" s="113">
        <v>0</v>
      </c>
      <c r="BH92" s="113"/>
      <c r="BI92" s="113"/>
      <c r="BJ92" s="113"/>
      <c r="BK92" s="113"/>
      <c r="BL92" s="113"/>
      <c r="BM92" s="113">
        <v>4</v>
      </c>
      <c r="BN92" s="113"/>
      <c r="BO92" s="113"/>
      <c r="BP92" s="113"/>
      <c r="BQ92" s="113"/>
      <c r="BR92" s="113"/>
    </row>
    <row r="93" spans="1:79" s="18" customFormat="1" ht="30.6" customHeight="1" x14ac:dyDescent="0.25">
      <c r="A93" s="65">
        <v>2</v>
      </c>
      <c r="B93" s="65"/>
      <c r="C93" s="65"/>
      <c r="D93" s="65"/>
      <c r="E93" s="65"/>
      <c r="F93" s="65"/>
      <c r="G93" s="110" t="s">
        <v>197</v>
      </c>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2"/>
      <c r="AF93" s="65" t="s">
        <v>198</v>
      </c>
      <c r="AG93" s="65"/>
      <c r="AH93" s="65"/>
      <c r="AI93" s="65"/>
      <c r="AJ93" s="65"/>
      <c r="AK93" s="81" t="s">
        <v>200</v>
      </c>
      <c r="AL93" s="81"/>
      <c r="AM93" s="81"/>
      <c r="AN93" s="81"/>
      <c r="AO93" s="81"/>
      <c r="AP93" s="81"/>
      <c r="AQ93" s="81"/>
      <c r="AR93" s="81"/>
      <c r="AS93" s="81"/>
      <c r="AT93" s="81"/>
      <c r="AU93" s="113">
        <v>0</v>
      </c>
      <c r="AV93" s="113"/>
      <c r="AW93" s="113"/>
      <c r="AX93" s="113"/>
      <c r="AY93" s="113"/>
      <c r="AZ93" s="113"/>
      <c r="BA93" s="113">
        <f>BE47</f>
        <v>10</v>
      </c>
      <c r="BB93" s="113"/>
      <c r="BC93" s="113"/>
      <c r="BD93" s="113"/>
      <c r="BE93" s="113"/>
      <c r="BF93" s="113"/>
      <c r="BG93" s="113">
        <v>0</v>
      </c>
      <c r="BH93" s="113"/>
      <c r="BI93" s="113"/>
      <c r="BJ93" s="113"/>
      <c r="BK93" s="113"/>
      <c r="BL93" s="113"/>
      <c r="BM93" s="113">
        <f>BA93</f>
        <v>10</v>
      </c>
      <c r="BN93" s="113"/>
      <c r="BO93" s="113"/>
      <c r="BP93" s="113"/>
      <c r="BQ93" s="113"/>
      <c r="BR93" s="113"/>
    </row>
    <row r="94" spans="1:79" s="18" customFormat="1" ht="13.2" customHeight="1" x14ac:dyDescent="0.25">
      <c r="A94" s="65"/>
      <c r="B94" s="65"/>
      <c r="C94" s="65"/>
      <c r="D94" s="65"/>
      <c r="E94" s="65"/>
      <c r="F94" s="65"/>
      <c r="G94" s="118" t="s">
        <v>57</v>
      </c>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20"/>
      <c r="AF94" s="65"/>
      <c r="AG94" s="65"/>
      <c r="AH94" s="65"/>
      <c r="AI94" s="65"/>
      <c r="AJ94" s="65"/>
      <c r="AK94" s="65"/>
      <c r="AL94" s="65"/>
      <c r="AM94" s="65"/>
      <c r="AN94" s="65"/>
      <c r="AO94" s="65"/>
      <c r="AP94" s="65"/>
      <c r="AQ94" s="65"/>
      <c r="AR94" s="65"/>
      <c r="AS94" s="65"/>
      <c r="AT94" s="65"/>
      <c r="AU94" s="113">
        <v>0</v>
      </c>
      <c r="AV94" s="113"/>
      <c r="AW94" s="113"/>
      <c r="AX94" s="113"/>
      <c r="AY94" s="113"/>
      <c r="AZ94" s="113"/>
      <c r="BA94" s="113">
        <v>0</v>
      </c>
      <c r="BB94" s="113"/>
      <c r="BC94" s="113"/>
      <c r="BD94" s="113"/>
      <c r="BE94" s="113"/>
      <c r="BF94" s="113"/>
      <c r="BG94" s="113">
        <v>0</v>
      </c>
      <c r="BH94" s="113"/>
      <c r="BI94" s="113"/>
      <c r="BJ94" s="113"/>
      <c r="BK94" s="113"/>
      <c r="BL94" s="113"/>
      <c r="BM94" s="113">
        <v>0</v>
      </c>
      <c r="BN94" s="113"/>
      <c r="BO94" s="113"/>
      <c r="BP94" s="113"/>
      <c r="BQ94" s="113"/>
      <c r="BR94" s="113"/>
    </row>
    <row r="95" spans="1:79" s="18" customFormat="1" ht="26.4" customHeight="1" x14ac:dyDescent="0.25">
      <c r="A95" s="65">
        <v>1</v>
      </c>
      <c r="B95" s="65"/>
      <c r="C95" s="65"/>
      <c r="D95" s="65"/>
      <c r="E95" s="65"/>
      <c r="F95" s="65"/>
      <c r="G95" s="110" t="s">
        <v>195</v>
      </c>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2"/>
      <c r="AF95" s="65" t="s">
        <v>100</v>
      </c>
      <c r="AG95" s="65"/>
      <c r="AH95" s="65"/>
      <c r="AI95" s="65"/>
      <c r="AJ95" s="65"/>
      <c r="AK95" s="65" t="s">
        <v>101</v>
      </c>
      <c r="AL95" s="65"/>
      <c r="AM95" s="65"/>
      <c r="AN95" s="65"/>
      <c r="AO95" s="65"/>
      <c r="AP95" s="65"/>
      <c r="AQ95" s="65"/>
      <c r="AR95" s="65"/>
      <c r="AS95" s="65"/>
      <c r="AT95" s="65"/>
      <c r="AU95" s="113">
        <v>4738</v>
      </c>
      <c r="AV95" s="113"/>
      <c r="AW95" s="113"/>
      <c r="AX95" s="113"/>
      <c r="AY95" s="113"/>
      <c r="AZ95" s="113"/>
      <c r="BA95" s="114">
        <f>(T75+T77+T78+T79+AA75)/500</f>
        <v>6089.4837359999992</v>
      </c>
      <c r="BB95" s="114"/>
      <c r="BC95" s="114"/>
      <c r="BD95" s="114"/>
      <c r="BE95" s="114"/>
      <c r="BF95" s="114"/>
      <c r="BG95" s="113">
        <v>4830</v>
      </c>
      <c r="BH95" s="113"/>
      <c r="BI95" s="113"/>
      <c r="BJ95" s="113"/>
      <c r="BK95" s="113"/>
      <c r="BL95" s="113"/>
      <c r="BM95" s="114">
        <f>(AH75+AH77+AH78+AH79+AO75)/500</f>
        <v>6253.5612840080003</v>
      </c>
      <c r="BN95" s="114"/>
      <c r="BO95" s="114"/>
      <c r="BP95" s="114"/>
      <c r="BQ95" s="114"/>
      <c r="BR95" s="114"/>
    </row>
    <row r="96" spans="1:79" s="18" customFormat="1" ht="16.95" customHeight="1" x14ac:dyDescent="0.25">
      <c r="A96" s="65">
        <v>2</v>
      </c>
      <c r="B96" s="65"/>
      <c r="C96" s="65"/>
      <c r="D96" s="65"/>
      <c r="E96" s="65"/>
      <c r="F96" s="65"/>
      <c r="G96" s="110" t="s">
        <v>201</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2"/>
      <c r="AF96" s="65" t="s">
        <v>100</v>
      </c>
      <c r="AG96" s="65"/>
      <c r="AH96" s="65"/>
      <c r="AI96" s="65"/>
      <c r="AJ96" s="65"/>
      <c r="AK96" s="65" t="s">
        <v>101</v>
      </c>
      <c r="AL96" s="65"/>
      <c r="AM96" s="65"/>
      <c r="AN96" s="65"/>
      <c r="AO96" s="65"/>
      <c r="AP96" s="65"/>
      <c r="AQ96" s="65"/>
      <c r="AR96" s="65"/>
      <c r="AS96" s="65"/>
      <c r="AT96" s="65"/>
      <c r="AU96" s="113">
        <v>0</v>
      </c>
      <c r="AV96" s="113"/>
      <c r="AW96" s="113"/>
      <c r="AX96" s="113"/>
      <c r="AY96" s="113"/>
      <c r="AZ96" s="113"/>
      <c r="BA96" s="114">
        <f>AA83/BA92</f>
        <v>746664.79999999993</v>
      </c>
      <c r="BB96" s="114"/>
      <c r="BC96" s="114"/>
      <c r="BD96" s="114"/>
      <c r="BE96" s="114"/>
      <c r="BF96" s="114"/>
      <c r="BG96" s="113">
        <v>0</v>
      </c>
      <c r="BH96" s="113"/>
      <c r="BI96" s="113"/>
      <c r="BJ96" s="113"/>
      <c r="BK96" s="113"/>
      <c r="BL96" s="113"/>
      <c r="BM96" s="114">
        <f>AO83/BM92</f>
        <v>786238.03439999989</v>
      </c>
      <c r="BN96" s="114"/>
      <c r="BO96" s="114"/>
      <c r="BP96" s="114"/>
      <c r="BQ96" s="114"/>
      <c r="BR96" s="114"/>
    </row>
    <row r="97" spans="1:79" s="18" customFormat="1" ht="16.2" customHeight="1" x14ac:dyDescent="0.25">
      <c r="A97" s="65">
        <v>3</v>
      </c>
      <c r="B97" s="65"/>
      <c r="C97" s="65"/>
      <c r="D97" s="65"/>
      <c r="E97" s="65"/>
      <c r="F97" s="65"/>
      <c r="G97" s="110" t="s">
        <v>202</v>
      </c>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2"/>
      <c r="AF97" s="65" t="s">
        <v>100</v>
      </c>
      <c r="AG97" s="65"/>
      <c r="AH97" s="65"/>
      <c r="AI97" s="65"/>
      <c r="AJ97" s="65"/>
      <c r="AK97" s="65" t="s">
        <v>101</v>
      </c>
      <c r="AL97" s="65"/>
      <c r="AM97" s="65"/>
      <c r="AN97" s="65"/>
      <c r="AO97" s="65"/>
      <c r="AP97" s="65"/>
      <c r="AQ97" s="65"/>
      <c r="AR97" s="65"/>
      <c r="AS97" s="65"/>
      <c r="AT97" s="65"/>
      <c r="AU97" s="113">
        <v>0</v>
      </c>
      <c r="AV97" s="113"/>
      <c r="AW97" s="113"/>
      <c r="AX97" s="113"/>
      <c r="AY97" s="113"/>
      <c r="AZ97" s="113"/>
      <c r="BA97" s="114">
        <f>AA84/BA93</f>
        <v>1071163.8</v>
      </c>
      <c r="BB97" s="114"/>
      <c r="BC97" s="114"/>
      <c r="BD97" s="114"/>
      <c r="BE97" s="114"/>
      <c r="BF97" s="114"/>
      <c r="BG97" s="113">
        <v>0</v>
      </c>
      <c r="BH97" s="113"/>
      <c r="BI97" s="113"/>
      <c r="BJ97" s="113"/>
      <c r="BK97" s="113"/>
      <c r="BL97" s="113"/>
      <c r="BM97" s="114">
        <f>AO84/BM93</f>
        <v>1127935.4813999999</v>
      </c>
      <c r="BN97" s="114"/>
      <c r="BO97" s="114"/>
      <c r="BP97" s="114"/>
      <c r="BQ97" s="114"/>
      <c r="BR97" s="114"/>
    </row>
    <row r="98" spans="1:79" s="15" customFormat="1" x14ac:dyDescent="0.25"/>
    <row r="99" spans="1:79" s="15" customFormat="1" ht="28.5" customHeight="1" x14ac:dyDescent="0.25">
      <c r="A99" s="90" t="s">
        <v>84</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row>
    <row r="100" spans="1:79" s="15" customFormat="1" ht="27.6" customHeight="1" x14ac:dyDescent="0.25">
      <c r="A100" s="76" t="s">
        <v>191</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row>
    <row r="101" spans="1:79" s="27" customFormat="1" ht="1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33"/>
      <c r="AF101" s="33"/>
      <c r="AG101" s="33"/>
      <c r="AH101" s="33"/>
      <c r="AI101" s="33"/>
      <c r="AJ101" s="33"/>
      <c r="AK101" s="33"/>
      <c r="AL101" s="33"/>
      <c r="AM101" s="33"/>
      <c r="AN101" s="33"/>
      <c r="AO101" s="33"/>
      <c r="AP101" s="33"/>
      <c r="AQ101" s="33"/>
      <c r="AR101" s="33"/>
      <c r="AS101" s="33"/>
      <c r="AT101" s="33"/>
      <c r="AU101" s="33"/>
      <c r="AV101" s="32"/>
      <c r="AW101" s="32"/>
      <c r="AX101" s="32"/>
      <c r="AY101" s="32"/>
      <c r="AZ101" s="32"/>
      <c r="BA101" s="32"/>
      <c r="BB101" s="32"/>
      <c r="BC101" s="32"/>
      <c r="BD101" s="32"/>
      <c r="BE101" s="32"/>
      <c r="BF101" s="32"/>
      <c r="BG101" s="32"/>
      <c r="BH101" s="32"/>
      <c r="BI101" s="32"/>
      <c r="BJ101" s="32"/>
      <c r="BK101" s="32"/>
      <c r="BL101" s="32"/>
    </row>
    <row r="102" spans="1:79" s="15" customFormat="1" ht="15.75" hidden="1" customHeight="1" x14ac:dyDescent="0.25">
      <c r="A102" s="51"/>
      <c r="B102" s="51"/>
      <c r="C102" s="51"/>
      <c r="D102" s="51"/>
      <c r="E102" s="51"/>
      <c r="F102" s="51"/>
      <c r="G102" s="92" t="s">
        <v>0</v>
      </c>
      <c r="H102" s="93"/>
      <c r="I102" s="93"/>
      <c r="J102" s="93"/>
      <c r="K102" s="93"/>
      <c r="L102" s="93"/>
      <c r="M102" s="93"/>
      <c r="N102" s="93"/>
      <c r="O102" s="93"/>
      <c r="P102" s="93"/>
      <c r="Q102" s="93"/>
      <c r="R102" s="93"/>
      <c r="S102" s="93"/>
      <c r="T102" s="93" t="s">
        <v>21</v>
      </c>
      <c r="U102" s="93"/>
      <c r="V102" s="93"/>
      <c r="W102" s="93"/>
      <c r="X102" s="93"/>
      <c r="Y102" s="93"/>
      <c r="Z102" s="93"/>
      <c r="AA102" s="93" t="s">
        <v>22</v>
      </c>
      <c r="AB102" s="93"/>
      <c r="AC102" s="93"/>
      <c r="AD102" s="93"/>
      <c r="AE102" s="93"/>
      <c r="AF102" s="93"/>
      <c r="AG102" s="93"/>
      <c r="AH102" s="93" t="s">
        <v>23</v>
      </c>
      <c r="AI102" s="93"/>
      <c r="AJ102" s="93"/>
      <c r="AK102" s="93"/>
      <c r="AL102" s="93"/>
      <c r="AM102" s="93"/>
      <c r="AN102" s="93"/>
      <c r="AO102" s="94" t="s">
        <v>24</v>
      </c>
      <c r="AP102" s="94"/>
      <c r="AQ102" s="94"/>
      <c r="AR102" s="94"/>
      <c r="AS102" s="94"/>
      <c r="AT102" s="94"/>
      <c r="AU102" s="95"/>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9"/>
      <c r="CA102" s="15" t="s">
        <v>30</v>
      </c>
    </row>
    <row r="103" spans="1:79" s="19" customFormat="1" ht="15" customHeight="1" x14ac:dyDescent="0.25">
      <c r="A103" s="73" t="s">
        <v>37</v>
      </c>
      <c r="B103" s="73"/>
      <c r="C103" s="73"/>
      <c r="D103" s="73"/>
      <c r="E103" s="73"/>
      <c r="F103" s="73"/>
      <c r="G103" s="87"/>
      <c r="H103" s="87"/>
      <c r="I103" s="87"/>
      <c r="J103" s="87"/>
      <c r="K103" s="87"/>
      <c r="L103" s="87"/>
      <c r="M103" s="87"/>
      <c r="N103" s="87"/>
      <c r="O103" s="87"/>
      <c r="P103" s="87"/>
      <c r="Q103" s="87"/>
      <c r="R103" s="87"/>
      <c r="S103" s="87"/>
      <c r="T103" s="142">
        <f>T68+T69+T70+T71+T72+T73+T74+T75+T77+T78+T79+T80+T81+T82+T83+T84</f>
        <v>2368765</v>
      </c>
      <c r="U103" s="142"/>
      <c r="V103" s="142"/>
      <c r="W103" s="142"/>
      <c r="X103" s="142"/>
      <c r="Y103" s="142"/>
      <c r="Z103" s="142"/>
      <c r="AA103" s="142">
        <f t="shared" ref="AA103" si="3">AA68+AA69+AA70+AA71+AA72+AA73+AA74+AA75+AA77+AA78+AA79+AA80+AA81+AA82+AA83+AA84</f>
        <v>14374274.068</v>
      </c>
      <c r="AB103" s="142"/>
      <c r="AC103" s="142"/>
      <c r="AD103" s="142"/>
      <c r="AE103" s="142"/>
      <c r="AF103" s="142"/>
      <c r="AG103" s="142"/>
      <c r="AH103" s="142">
        <f t="shared" ref="AH103" si="4">AH68+AH69+AH70+AH71+AH72+AH73+AH74+AH75+AH77+AH78+AH79+AH80+AH81+AH82+AH83+AH84</f>
        <v>2414977</v>
      </c>
      <c r="AI103" s="142"/>
      <c r="AJ103" s="142"/>
      <c r="AK103" s="142"/>
      <c r="AL103" s="142"/>
      <c r="AM103" s="142"/>
      <c r="AN103" s="142"/>
      <c r="AO103" s="142">
        <f t="shared" ref="AO103" si="5">AO68+AO69+AO70+AO71+AO72+AO73+AO74+AO75+AO77+AO78+AO79+AO80+AO81+AO82+AO83+AO84</f>
        <v>15136110.593603998</v>
      </c>
      <c r="AP103" s="142"/>
      <c r="AQ103" s="142"/>
      <c r="AR103" s="142"/>
      <c r="AS103" s="142"/>
      <c r="AT103" s="142"/>
      <c r="AU103" s="142"/>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1"/>
      <c r="CA103" s="19" t="s">
        <v>31</v>
      </c>
    </row>
    <row r="104" spans="1:79" s="11" customFormat="1"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79" s="11" customFormat="1"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7" spans="1:79" s="15" customFormat="1" ht="18.899999999999999" customHeight="1" x14ac:dyDescent="0.25">
      <c r="A107" s="100" t="s">
        <v>185</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101" t="s">
        <v>1</v>
      </c>
      <c r="AC107" s="101"/>
      <c r="AD107" s="101"/>
      <c r="AE107" s="101"/>
      <c r="AF107" s="101"/>
      <c r="AG107" s="101"/>
      <c r="AH107" s="101"/>
      <c r="AI107" s="101"/>
      <c r="AJ107" s="101"/>
      <c r="AK107" s="101"/>
      <c r="AL107" s="101"/>
      <c r="AM107" s="101"/>
      <c r="AN107" s="101"/>
      <c r="AO107" s="101"/>
      <c r="AP107" s="101"/>
      <c r="AQ107" s="101"/>
      <c r="AR107" s="101"/>
      <c r="AS107" s="101"/>
      <c r="AT107" s="101"/>
      <c r="AU107" s="143" t="s">
        <v>186</v>
      </c>
      <c r="AV107" s="144"/>
      <c r="AW107" s="144"/>
      <c r="AX107" s="144"/>
      <c r="AY107" s="144"/>
      <c r="AZ107" s="144"/>
      <c r="BA107" s="144"/>
      <c r="BB107" s="144"/>
      <c r="BC107" s="144"/>
      <c r="BD107" s="144"/>
      <c r="BE107" s="144"/>
      <c r="BF107" s="144"/>
    </row>
    <row r="108" spans="1:79" s="15" customFormat="1" ht="20.100000000000001" customHeight="1" x14ac:dyDescent="0.25">
      <c r="AB108" s="99" t="s">
        <v>2</v>
      </c>
      <c r="AC108" s="99"/>
      <c r="AD108" s="99"/>
      <c r="AE108" s="99"/>
      <c r="AF108" s="99"/>
      <c r="AG108" s="99"/>
      <c r="AH108" s="99"/>
      <c r="AI108" s="99"/>
      <c r="AJ108" s="99"/>
      <c r="AK108" s="99"/>
      <c r="AL108" s="99"/>
      <c r="AM108" s="99"/>
      <c r="AN108" s="99"/>
      <c r="AO108" s="99"/>
      <c r="AP108" s="99"/>
      <c r="AQ108" s="99"/>
      <c r="AR108" s="99"/>
      <c r="AS108" s="99"/>
      <c r="AT108" s="99"/>
      <c r="AU108" s="99" t="s">
        <v>36</v>
      </c>
      <c r="AV108" s="99"/>
      <c r="AW108" s="99"/>
      <c r="AX108" s="99"/>
      <c r="AY108" s="99"/>
      <c r="AZ108" s="99"/>
      <c r="BA108" s="99"/>
      <c r="BB108" s="99"/>
      <c r="BC108" s="99"/>
      <c r="BD108" s="99"/>
      <c r="BE108" s="99"/>
      <c r="BF108" s="99"/>
    </row>
    <row r="109" spans="1:79" s="15" customFormat="1" ht="18" customHeight="1" x14ac:dyDescent="0.25">
      <c r="A109" s="100" t="s">
        <v>187</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99" t="s">
        <v>1</v>
      </c>
      <c r="AC109" s="99"/>
      <c r="AD109" s="99"/>
      <c r="AE109" s="99"/>
      <c r="AF109" s="99"/>
      <c r="AG109" s="99"/>
      <c r="AH109" s="99"/>
      <c r="AI109" s="99"/>
      <c r="AJ109" s="99"/>
      <c r="AK109" s="99"/>
      <c r="AL109" s="99"/>
      <c r="AM109" s="99"/>
      <c r="AN109" s="99"/>
      <c r="AO109" s="99"/>
      <c r="AP109" s="99"/>
      <c r="AQ109" s="99"/>
      <c r="AR109" s="99"/>
      <c r="AS109" s="99"/>
      <c r="AT109" s="99"/>
      <c r="AU109" s="143" t="s">
        <v>188</v>
      </c>
      <c r="AV109" s="144"/>
      <c r="AW109" s="144"/>
      <c r="AX109" s="144"/>
      <c r="AY109" s="144"/>
      <c r="AZ109" s="144"/>
      <c r="BA109" s="144"/>
      <c r="BB109" s="144"/>
      <c r="BC109" s="144"/>
      <c r="BD109" s="144"/>
      <c r="BE109" s="144"/>
      <c r="BF109" s="144"/>
    </row>
    <row r="110" spans="1:79" s="15" customFormat="1" ht="20.100000000000001" customHeight="1" x14ac:dyDescent="0.25">
      <c r="AB110" s="99" t="s">
        <v>2</v>
      </c>
      <c r="AC110" s="99"/>
      <c r="AD110" s="99"/>
      <c r="AE110" s="99"/>
      <c r="AF110" s="99"/>
      <c r="AG110" s="99"/>
      <c r="AH110" s="99"/>
      <c r="AI110" s="99"/>
      <c r="AJ110" s="99"/>
      <c r="AK110" s="99"/>
      <c r="AL110" s="99"/>
      <c r="AM110" s="99"/>
      <c r="AN110" s="99"/>
      <c r="AO110" s="99"/>
      <c r="AP110" s="99"/>
      <c r="AQ110" s="99"/>
      <c r="AR110" s="99"/>
      <c r="AS110" s="99"/>
      <c r="AT110" s="99"/>
      <c r="AU110" s="99" t="s">
        <v>36</v>
      </c>
      <c r="AV110" s="99"/>
      <c r="AW110" s="99"/>
      <c r="AX110" s="99"/>
      <c r="AY110" s="99"/>
      <c r="AZ110" s="99"/>
      <c r="BA110" s="99"/>
      <c r="BB110" s="99"/>
      <c r="BC110" s="99"/>
      <c r="BD110" s="99"/>
      <c r="BE110" s="99"/>
      <c r="BF110" s="99"/>
    </row>
    <row r="111" spans="1:79" ht="20.100000000000001" customHeight="1" x14ac:dyDescent="0.25"/>
  </sheetData>
  <mergeCells count="503">
    <mergeCell ref="AV83:BQ83"/>
    <mergeCell ref="A84:F84"/>
    <mergeCell ref="G84:S84"/>
    <mergeCell ref="T84:Z84"/>
    <mergeCell ref="AA84:AG84"/>
    <mergeCell ref="AH84:AN84"/>
    <mergeCell ref="AO84:AU84"/>
    <mergeCell ref="AV84:BQ84"/>
    <mergeCell ref="A83:F83"/>
    <mergeCell ref="G83:S83"/>
    <mergeCell ref="T83:Z83"/>
    <mergeCell ref="AA83:AG83"/>
    <mergeCell ref="AH83:AN83"/>
    <mergeCell ref="AO83:AU83"/>
    <mergeCell ref="A80:F80"/>
    <mergeCell ref="G80:S80"/>
    <mergeCell ref="T80:Z80"/>
    <mergeCell ref="AA80:AG80"/>
    <mergeCell ref="AH80:AN80"/>
    <mergeCell ref="AO80:AU80"/>
    <mergeCell ref="AV80:BQ80"/>
    <mergeCell ref="AV81:BQ81"/>
    <mergeCell ref="A82:F82"/>
    <mergeCell ref="G82:S82"/>
    <mergeCell ref="T82:Z82"/>
    <mergeCell ref="AA82:AG82"/>
    <mergeCell ref="AH82:AN82"/>
    <mergeCell ref="AO82:AU82"/>
    <mergeCell ref="AV82:BQ82"/>
    <mergeCell ref="A81:F81"/>
    <mergeCell ref="G81:S81"/>
    <mergeCell ref="T81:Z81"/>
    <mergeCell ref="AA81:AG81"/>
    <mergeCell ref="AH81:AN81"/>
    <mergeCell ref="AO81:AU81"/>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V75:BQ75"/>
    <mergeCell ref="A77:F77"/>
    <mergeCell ref="G77:S77"/>
    <mergeCell ref="T77:Z77"/>
    <mergeCell ref="AA77:AG77"/>
    <mergeCell ref="AH77:AN77"/>
    <mergeCell ref="AO77:AU77"/>
    <mergeCell ref="AV77:BQ77"/>
    <mergeCell ref="A75:F75"/>
    <mergeCell ref="G75:S75"/>
    <mergeCell ref="T75:Z75"/>
    <mergeCell ref="AA75:AG75"/>
    <mergeCell ref="AH75:AN75"/>
    <mergeCell ref="AO75:AU75"/>
    <mergeCell ref="AV76:BQ76"/>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69:F69"/>
    <mergeCell ref="G69:S69"/>
    <mergeCell ref="T69:Z69"/>
    <mergeCell ref="AA69:AG69"/>
    <mergeCell ref="AH69:AN69"/>
    <mergeCell ref="AO69:AU69"/>
    <mergeCell ref="AV71:BQ71"/>
    <mergeCell ref="A72:F72"/>
    <mergeCell ref="G72:S72"/>
    <mergeCell ref="T72:Z72"/>
    <mergeCell ref="AA72:AG72"/>
    <mergeCell ref="AH72:AN72"/>
    <mergeCell ref="AO72:AU72"/>
    <mergeCell ref="AV72:BQ72"/>
    <mergeCell ref="A71:F71"/>
    <mergeCell ref="G71:S71"/>
    <mergeCell ref="T71:Z71"/>
    <mergeCell ref="AA71:AG71"/>
    <mergeCell ref="AH71:AN71"/>
    <mergeCell ref="AO71:AU71"/>
    <mergeCell ref="AV37:BL37"/>
    <mergeCell ref="A38:F38"/>
    <mergeCell ref="G38:S38"/>
    <mergeCell ref="T38:Z38"/>
    <mergeCell ref="AA38:AG38"/>
    <mergeCell ref="AH38:AN38"/>
    <mergeCell ref="AO38:AU38"/>
    <mergeCell ref="AV38:BL38"/>
    <mergeCell ref="A37:F37"/>
    <mergeCell ref="G37:S37"/>
    <mergeCell ref="T37:Z37"/>
    <mergeCell ref="AA37:AG37"/>
    <mergeCell ref="AH37:AN37"/>
    <mergeCell ref="AO37:AU37"/>
    <mergeCell ref="A34:F34"/>
    <mergeCell ref="G34:S34"/>
    <mergeCell ref="T34:Z34"/>
    <mergeCell ref="AA34:AG34"/>
    <mergeCell ref="AH34:AN34"/>
    <mergeCell ref="AO34:AU34"/>
    <mergeCell ref="AV34:BL34"/>
    <mergeCell ref="AV35:BL35"/>
    <mergeCell ref="A36:F36"/>
    <mergeCell ref="G36:S36"/>
    <mergeCell ref="T36:Z36"/>
    <mergeCell ref="AA36:AG36"/>
    <mergeCell ref="AH36:AN36"/>
    <mergeCell ref="AO36:AU36"/>
    <mergeCell ref="AV36:BL36"/>
    <mergeCell ref="A35:F35"/>
    <mergeCell ref="G35:S35"/>
    <mergeCell ref="T35:Z35"/>
    <mergeCell ref="AA35:AG35"/>
    <mergeCell ref="AH35:AN35"/>
    <mergeCell ref="AO35:AU35"/>
    <mergeCell ref="AV31:BL31"/>
    <mergeCell ref="A33:F33"/>
    <mergeCell ref="G33:S33"/>
    <mergeCell ref="T33:Z33"/>
    <mergeCell ref="AA33:AG33"/>
    <mergeCell ref="AH33:AN33"/>
    <mergeCell ref="AO33:AU33"/>
    <mergeCell ref="AV33:BL33"/>
    <mergeCell ref="A31:F31"/>
    <mergeCell ref="G31:S31"/>
    <mergeCell ref="T31:Z31"/>
    <mergeCell ref="AA31:AG31"/>
    <mergeCell ref="AH31:AN31"/>
    <mergeCell ref="AO31:AU31"/>
    <mergeCell ref="A32:F32"/>
    <mergeCell ref="G32:S32"/>
    <mergeCell ref="T32:Z32"/>
    <mergeCell ref="AA32:AG32"/>
    <mergeCell ref="AH32:AN32"/>
    <mergeCell ref="AO32:AU32"/>
    <mergeCell ref="AV32:BL32"/>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110:AT110"/>
    <mergeCell ref="AU110:BF110"/>
    <mergeCell ref="A23:F23"/>
    <mergeCell ref="G23:S23"/>
    <mergeCell ref="T23:Z23"/>
    <mergeCell ref="AA23:AG23"/>
    <mergeCell ref="AH23:AN23"/>
    <mergeCell ref="AO23:AU23"/>
    <mergeCell ref="AV23:BL23"/>
    <mergeCell ref="A24:F24"/>
    <mergeCell ref="A107:AA107"/>
    <mergeCell ref="AB107:AT107"/>
    <mergeCell ref="AU107:BF107"/>
    <mergeCell ref="AB108:AT108"/>
    <mergeCell ref="AU108:BF108"/>
    <mergeCell ref="A109:AA109"/>
    <mergeCell ref="AB109:AT109"/>
    <mergeCell ref="AU109:BF109"/>
    <mergeCell ref="A103:F103"/>
    <mergeCell ref="G103:S103"/>
    <mergeCell ref="T103:Z103"/>
    <mergeCell ref="AA103:AG103"/>
    <mergeCell ref="AH103:AN103"/>
    <mergeCell ref="AO103:AU103"/>
    <mergeCell ref="BG91:BL91"/>
    <mergeCell ref="BM91:BR91"/>
    <mergeCell ref="A99:BL99"/>
    <mergeCell ref="A100:BL100"/>
    <mergeCell ref="A102:F102"/>
    <mergeCell ref="G102:S102"/>
    <mergeCell ref="T102:Z102"/>
    <mergeCell ref="AA102:AG102"/>
    <mergeCell ref="AH102:AN102"/>
    <mergeCell ref="AO102:AU102"/>
    <mergeCell ref="A91:F91"/>
    <mergeCell ref="G91:AE91"/>
    <mergeCell ref="AF91:AJ91"/>
    <mergeCell ref="AK91:AT91"/>
    <mergeCell ref="AU91:AZ91"/>
    <mergeCell ref="BA91:BF91"/>
    <mergeCell ref="A93:F93"/>
    <mergeCell ref="G93:AE93"/>
    <mergeCell ref="AF90:AJ90"/>
    <mergeCell ref="AK90:AT90"/>
    <mergeCell ref="AU90:AZ90"/>
    <mergeCell ref="BA90:BF90"/>
    <mergeCell ref="BG90:BL90"/>
    <mergeCell ref="BM90:BR90"/>
    <mergeCell ref="A89:F89"/>
    <mergeCell ref="G89:AE89"/>
    <mergeCell ref="AF89:AJ89"/>
    <mergeCell ref="AK89:AT89"/>
    <mergeCell ref="AU89:AZ89"/>
    <mergeCell ref="BA89:BF89"/>
    <mergeCell ref="BG89:BL89"/>
    <mergeCell ref="BM89:BR89"/>
    <mergeCell ref="A90:F90"/>
    <mergeCell ref="G90:AE90"/>
    <mergeCell ref="AV68:BQ68"/>
    <mergeCell ref="A86:BL86"/>
    <mergeCell ref="A88:F88"/>
    <mergeCell ref="G88:AE88"/>
    <mergeCell ref="AF88:AJ88"/>
    <mergeCell ref="AK88:AT88"/>
    <mergeCell ref="AU88:AZ88"/>
    <mergeCell ref="BA88:BF88"/>
    <mergeCell ref="BG88:BL88"/>
    <mergeCell ref="BM88:BR88"/>
    <mergeCell ref="A68:F68"/>
    <mergeCell ref="G68:S68"/>
    <mergeCell ref="T68:Z68"/>
    <mergeCell ref="AA68:AG68"/>
    <mergeCell ref="AH68:AN68"/>
    <mergeCell ref="AO68:AU68"/>
    <mergeCell ref="AV69:BQ69"/>
    <mergeCell ref="A70:F70"/>
    <mergeCell ref="G70:S70"/>
    <mergeCell ref="T70:Z70"/>
    <mergeCell ref="AA70:AG70"/>
    <mergeCell ref="AH70:AN70"/>
    <mergeCell ref="AO70:AU70"/>
    <mergeCell ref="AV70:BQ70"/>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62:BL62"/>
    <mergeCell ref="A64:F65"/>
    <mergeCell ref="G64:S65"/>
    <mergeCell ref="T64:AG64"/>
    <mergeCell ref="AH64:AU64"/>
    <mergeCell ref="AV64:BQ65"/>
    <mergeCell ref="T65:Z65"/>
    <mergeCell ref="AA65:AG65"/>
    <mergeCell ref="AH65:AN65"/>
    <mergeCell ref="AO65:AU65"/>
    <mergeCell ref="A59:F59"/>
    <mergeCell ref="G59:S59"/>
    <mergeCell ref="T59:Z59"/>
    <mergeCell ref="AA59:AG59"/>
    <mergeCell ref="AH59:AN59"/>
    <mergeCell ref="AO59:AU59"/>
    <mergeCell ref="A55:BQ55"/>
    <mergeCell ref="A56:BL56"/>
    <mergeCell ref="A58:F58"/>
    <mergeCell ref="G58:S58"/>
    <mergeCell ref="T58:Z58"/>
    <mergeCell ref="AA58:AG58"/>
    <mergeCell ref="AH58:AN58"/>
    <mergeCell ref="AO58:AU58"/>
    <mergeCell ref="A53:F53"/>
    <mergeCell ref="G53:AE53"/>
    <mergeCell ref="AF53:AJ53"/>
    <mergeCell ref="AK53:AT53"/>
    <mergeCell ref="AU53:BD53"/>
    <mergeCell ref="BE53:BN53"/>
    <mergeCell ref="A44:F44"/>
    <mergeCell ref="G44:AE44"/>
    <mergeCell ref="AF44:AJ44"/>
    <mergeCell ref="AK44:AT44"/>
    <mergeCell ref="AU44:BD44"/>
    <mergeCell ref="BE44:BN44"/>
    <mergeCell ref="A52:F52"/>
    <mergeCell ref="G52:AE52"/>
    <mergeCell ref="AF52:AJ52"/>
    <mergeCell ref="AK52:AT52"/>
    <mergeCell ref="AU52:BD52"/>
    <mergeCell ref="BE52:BN52"/>
    <mergeCell ref="A45:F45"/>
    <mergeCell ref="G45:AE45"/>
    <mergeCell ref="AF45:AJ45"/>
    <mergeCell ref="AK45:AT45"/>
    <mergeCell ref="AU45:BD45"/>
    <mergeCell ref="BE45:BN45"/>
    <mergeCell ref="A43:F43"/>
    <mergeCell ref="G43:AE43"/>
    <mergeCell ref="AF43:AJ43"/>
    <mergeCell ref="AK43:AT43"/>
    <mergeCell ref="AU43:BD43"/>
    <mergeCell ref="BE43:BN43"/>
    <mergeCell ref="A40:BL40"/>
    <mergeCell ref="A42:F42"/>
    <mergeCell ref="G42:AE42"/>
    <mergeCell ref="AF42:AJ42"/>
    <mergeCell ref="AK42:AT42"/>
    <mergeCell ref="AU42:BD42"/>
    <mergeCell ref="BE42:BN42"/>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A12:G12"/>
    <mergeCell ref="I12:O12"/>
    <mergeCell ref="Q12:W12"/>
    <mergeCell ref="Y12:AO12"/>
    <mergeCell ref="A11:G11"/>
    <mergeCell ref="I11:O11"/>
    <mergeCell ref="Q11:W11"/>
    <mergeCell ref="Y11:AO11"/>
    <mergeCell ref="AX1:BL1"/>
    <mergeCell ref="A3:BL3"/>
    <mergeCell ref="A6:AD6"/>
    <mergeCell ref="A7:AD7"/>
    <mergeCell ref="AE6:AK6"/>
    <mergeCell ref="AO6:AU6"/>
    <mergeCell ref="AE7:AK7"/>
    <mergeCell ref="AO7:AU7"/>
    <mergeCell ref="A14:BL14"/>
    <mergeCell ref="AQ11:AV11"/>
    <mergeCell ref="AQ12:AV12"/>
    <mergeCell ref="A46:F46"/>
    <mergeCell ref="G46:AE46"/>
    <mergeCell ref="AF46:AJ46"/>
    <mergeCell ref="AK46:AT46"/>
    <mergeCell ref="AU46:BD46"/>
    <mergeCell ref="BE46:BN46"/>
    <mergeCell ref="A48:F48"/>
    <mergeCell ref="G48:AE48"/>
    <mergeCell ref="AF48:AJ48"/>
    <mergeCell ref="AK48:AT48"/>
    <mergeCell ref="AU48:BD48"/>
    <mergeCell ref="BE48:BN48"/>
    <mergeCell ref="A47:F47"/>
    <mergeCell ref="G47:AE47"/>
    <mergeCell ref="AF47:AJ47"/>
    <mergeCell ref="AK47:AT47"/>
    <mergeCell ref="AU47:BD47"/>
    <mergeCell ref="BE47:BN47"/>
    <mergeCell ref="AF93:AJ93"/>
    <mergeCell ref="AK93:AT93"/>
    <mergeCell ref="AU93:AZ93"/>
    <mergeCell ref="BA93:BF93"/>
    <mergeCell ref="BG93:BL93"/>
    <mergeCell ref="BM93:BR93"/>
    <mergeCell ref="A95:F95"/>
    <mergeCell ref="G95:AE95"/>
    <mergeCell ref="AF95:AJ95"/>
    <mergeCell ref="AK95:AT95"/>
    <mergeCell ref="AU95:AZ95"/>
    <mergeCell ref="BA95:BF95"/>
    <mergeCell ref="BG95:BL95"/>
    <mergeCell ref="BM95:BR95"/>
    <mergeCell ref="A94:F94"/>
    <mergeCell ref="G94:AE94"/>
    <mergeCell ref="AF94:AJ94"/>
    <mergeCell ref="AK94:AT94"/>
    <mergeCell ref="AU94:AZ94"/>
    <mergeCell ref="BA94:BF94"/>
    <mergeCell ref="BG94:BL94"/>
    <mergeCell ref="BM94:BR94"/>
    <mergeCell ref="A49:F49"/>
    <mergeCell ref="G49:AE49"/>
    <mergeCell ref="AF49:AJ49"/>
    <mergeCell ref="AK49:AT49"/>
    <mergeCell ref="AU49:BD49"/>
    <mergeCell ref="BE49:BN49"/>
    <mergeCell ref="A92:F92"/>
    <mergeCell ref="G92:AE92"/>
    <mergeCell ref="AF92:AJ92"/>
    <mergeCell ref="AK92:AT92"/>
    <mergeCell ref="AU92:AZ92"/>
    <mergeCell ref="BA92:BF92"/>
    <mergeCell ref="BG92:BL92"/>
    <mergeCell ref="BM92:BR92"/>
    <mergeCell ref="A51:F51"/>
    <mergeCell ref="G51:AE51"/>
    <mergeCell ref="AF51:AJ51"/>
    <mergeCell ref="AK51:AT51"/>
    <mergeCell ref="AU51:BD51"/>
    <mergeCell ref="BE51:BN51"/>
    <mergeCell ref="A50:F50"/>
    <mergeCell ref="G50:AE50"/>
    <mergeCell ref="AF50:AJ50"/>
    <mergeCell ref="AK50:AT50"/>
    <mergeCell ref="AU50:BD50"/>
    <mergeCell ref="BE50:BN50"/>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BG96:BL96"/>
    <mergeCell ref="BM96:BR96"/>
    <mergeCell ref="A76:F76"/>
    <mergeCell ref="G76:S76"/>
    <mergeCell ref="T76:Z76"/>
    <mergeCell ref="AA76:AG76"/>
    <mergeCell ref="AH76:AN76"/>
    <mergeCell ref="AO76:AU76"/>
  </mergeCells>
  <conditionalFormatting sqref="A91:F91 A53:F53">
    <cfRule type="cellIs" dxfId="96" priority="17" stopIfTrue="1" operator="equal">
      <formula>0</formula>
    </cfRule>
  </conditionalFormatting>
  <conditionalFormatting sqref="A52:F52">
    <cfRule type="cellIs" dxfId="95" priority="14" stopIfTrue="1" operator="equal">
      <formula>0</formula>
    </cfRule>
  </conditionalFormatting>
  <conditionalFormatting sqref="A45:F45">
    <cfRule type="cellIs" dxfId="94" priority="13" stopIfTrue="1" operator="equal">
      <formula>0</formula>
    </cfRule>
  </conditionalFormatting>
  <conditionalFormatting sqref="A46:F46">
    <cfRule type="cellIs" dxfId="93" priority="12" stopIfTrue="1" operator="equal">
      <formula>0</formula>
    </cfRule>
  </conditionalFormatting>
  <conditionalFormatting sqref="A48:F48">
    <cfRule type="cellIs" dxfId="92" priority="11" stopIfTrue="1" operator="equal">
      <formula>0</formula>
    </cfRule>
  </conditionalFormatting>
  <conditionalFormatting sqref="A47:F47">
    <cfRule type="cellIs" dxfId="91" priority="10" stopIfTrue="1" operator="equal">
      <formula>0</formula>
    </cfRule>
  </conditionalFormatting>
  <conditionalFormatting sqref="A95:F95">
    <cfRule type="cellIs" dxfId="90" priority="9" stopIfTrue="1" operator="equal">
      <formula>0</formula>
    </cfRule>
  </conditionalFormatting>
  <conditionalFormatting sqref="A94:F94">
    <cfRule type="cellIs" dxfId="89" priority="8" stopIfTrue="1" operator="equal">
      <formula>0</formula>
    </cfRule>
  </conditionalFormatting>
  <conditionalFormatting sqref="A93:F93">
    <cfRule type="cellIs" dxfId="88" priority="7" stopIfTrue="1" operator="equal">
      <formula>0</formula>
    </cfRule>
  </conditionalFormatting>
  <conditionalFormatting sqref="A49:F49">
    <cfRule type="cellIs" dxfId="87" priority="6" stopIfTrue="1" operator="equal">
      <formula>0</formula>
    </cfRule>
  </conditionalFormatting>
  <conditionalFormatting sqref="A92:F92">
    <cfRule type="cellIs" dxfId="86" priority="5" stopIfTrue="1" operator="equal">
      <formula>0</formula>
    </cfRule>
  </conditionalFormatting>
  <conditionalFormatting sqref="A51:F51">
    <cfRule type="cellIs" dxfId="85" priority="4" stopIfTrue="1" operator="equal">
      <formula>0</formula>
    </cfRule>
  </conditionalFormatting>
  <conditionalFormatting sqref="A50:F50">
    <cfRule type="cellIs" dxfId="84" priority="3" stopIfTrue="1" operator="equal">
      <formula>0</formula>
    </cfRule>
  </conditionalFormatting>
  <conditionalFormatting sqref="A97:F97">
    <cfRule type="cellIs" dxfId="83" priority="2" stopIfTrue="1" operator="equal">
      <formula>0</formula>
    </cfRule>
  </conditionalFormatting>
  <conditionalFormatting sqref="A96:F96">
    <cfRule type="cellIs" dxfId="82" priority="1" stopIfTrue="1" operator="equal">
      <formula>0</formula>
    </cfRule>
  </conditionalFormatting>
  <pageMargins left="0.32" right="0.33" top="0.39370078740157499" bottom="0.39370078740157499" header="0" footer="0"/>
  <pageSetup paperSize="9" scale="70"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CA114"/>
  <sheetViews>
    <sheetView view="pageBreakPreview" zoomScale="60" zoomScaleNormal="83" workbookViewId="0">
      <selection activeCell="AO30" sqref="AO30:AU30"/>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30.6" customHeight="1" thickBot="1" x14ac:dyDescent="0.3">
      <c r="A11" s="107" t="s">
        <v>128</v>
      </c>
      <c r="B11" s="107"/>
      <c r="C11" s="107"/>
      <c r="D11" s="107"/>
      <c r="E11" s="107"/>
      <c r="F11" s="107"/>
      <c r="G11" s="107"/>
      <c r="H11" s="8"/>
      <c r="I11" s="132">
        <v>2030</v>
      </c>
      <c r="J11" s="132"/>
      <c r="K11" s="132"/>
      <c r="L11" s="132"/>
      <c r="M11" s="132"/>
      <c r="N11" s="132"/>
      <c r="O11" s="132"/>
      <c r="P11" s="9"/>
      <c r="Q11" s="107" t="s">
        <v>129</v>
      </c>
      <c r="R11" s="107"/>
      <c r="S11" s="107"/>
      <c r="T11" s="107"/>
      <c r="U11" s="107"/>
      <c r="V11" s="107"/>
      <c r="W11" s="107"/>
      <c r="X11" s="9"/>
      <c r="Y11" s="108" t="s">
        <v>130</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7.20000000000000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69"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29972168</v>
      </c>
      <c r="U22" s="134"/>
      <c r="V22" s="134"/>
      <c r="W22" s="134"/>
      <c r="X22" s="134"/>
      <c r="Y22" s="134"/>
      <c r="Z22" s="134"/>
      <c r="AA22" s="134">
        <v>29225162</v>
      </c>
      <c r="AB22" s="134"/>
      <c r="AC22" s="134"/>
      <c r="AD22" s="134"/>
      <c r="AE22" s="134"/>
      <c r="AF22" s="134"/>
      <c r="AG22" s="134"/>
      <c r="AH22" s="134">
        <v>6548800</v>
      </c>
      <c r="AI22" s="134"/>
      <c r="AJ22" s="134"/>
      <c r="AK22" s="134"/>
      <c r="AL22" s="134"/>
      <c r="AM22" s="134"/>
      <c r="AN22" s="134"/>
      <c r="AO22" s="134">
        <v>3425600</v>
      </c>
      <c r="AP22" s="134"/>
      <c r="AQ22" s="134"/>
      <c r="AR22" s="134"/>
      <c r="AS22" s="134"/>
      <c r="AT22" s="134"/>
      <c r="AU22" s="134"/>
      <c r="AV22" s="110" t="s">
        <v>153</v>
      </c>
      <c r="AW22" s="111"/>
      <c r="AX22" s="111"/>
      <c r="AY22" s="111"/>
      <c r="AZ22" s="111"/>
      <c r="BA22" s="111"/>
      <c r="BB22" s="111"/>
      <c r="BC22" s="111"/>
      <c r="BD22" s="111"/>
      <c r="BE22" s="111"/>
      <c r="BF22" s="111"/>
      <c r="BG22" s="111"/>
      <c r="BH22" s="111"/>
      <c r="BI22" s="111"/>
      <c r="BJ22" s="111"/>
      <c r="BK22" s="111"/>
      <c r="BL22" s="112"/>
      <c r="CA22" s="18" t="s">
        <v>11</v>
      </c>
    </row>
    <row r="23" spans="1:79" s="18" customFormat="1" ht="45"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6594088</v>
      </c>
      <c r="U23" s="134"/>
      <c r="V23" s="134"/>
      <c r="W23" s="134"/>
      <c r="X23" s="134"/>
      <c r="Y23" s="134"/>
      <c r="Z23" s="134"/>
      <c r="AA23" s="134">
        <v>6429565</v>
      </c>
      <c r="AB23" s="134"/>
      <c r="AC23" s="134"/>
      <c r="AD23" s="134"/>
      <c r="AE23" s="134"/>
      <c r="AF23" s="134"/>
      <c r="AG23" s="134"/>
      <c r="AH23" s="134">
        <v>1440800</v>
      </c>
      <c r="AI23" s="134"/>
      <c r="AJ23" s="134"/>
      <c r="AK23" s="134"/>
      <c r="AL23" s="134"/>
      <c r="AM23" s="134"/>
      <c r="AN23" s="134"/>
      <c r="AO23" s="134">
        <v>753600</v>
      </c>
      <c r="AP23" s="134"/>
      <c r="AQ23" s="134"/>
      <c r="AR23" s="134"/>
      <c r="AS23" s="134"/>
      <c r="AT23" s="134"/>
      <c r="AU23" s="134"/>
      <c r="AV23" s="110" t="s">
        <v>154</v>
      </c>
      <c r="AW23" s="111"/>
      <c r="AX23" s="111"/>
      <c r="AY23" s="111"/>
      <c r="AZ23" s="111"/>
      <c r="BA23" s="111"/>
      <c r="BB23" s="111"/>
      <c r="BC23" s="111"/>
      <c r="BD23" s="111"/>
      <c r="BE23" s="111"/>
      <c r="BF23" s="111"/>
      <c r="BG23" s="111"/>
      <c r="BH23" s="111"/>
      <c r="BI23" s="111"/>
      <c r="BJ23" s="111"/>
      <c r="BK23" s="111"/>
      <c r="BL23" s="112"/>
    </row>
    <row r="24" spans="1:79" s="18" customFormat="1" ht="43.95"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0</v>
      </c>
      <c r="U24" s="134"/>
      <c r="V24" s="134"/>
      <c r="W24" s="134"/>
      <c r="X24" s="134"/>
      <c r="Y24" s="134"/>
      <c r="Z24" s="134"/>
      <c r="AA24" s="134">
        <v>0</v>
      </c>
      <c r="AB24" s="134"/>
      <c r="AC24" s="134"/>
      <c r="AD24" s="134"/>
      <c r="AE24" s="134"/>
      <c r="AF24" s="134"/>
      <c r="AG24" s="134"/>
      <c r="AH24" s="134">
        <v>0</v>
      </c>
      <c r="AI24" s="134"/>
      <c r="AJ24" s="134"/>
      <c r="AK24" s="134"/>
      <c r="AL24" s="134"/>
      <c r="AM24" s="134"/>
      <c r="AN24" s="134"/>
      <c r="AO24" s="134">
        <v>368700</v>
      </c>
      <c r="AP24" s="134"/>
      <c r="AQ24" s="134"/>
      <c r="AR24" s="134"/>
      <c r="AS24" s="134"/>
      <c r="AT24" s="134"/>
      <c r="AU24" s="134"/>
      <c r="AV24" s="110" t="s">
        <v>177</v>
      </c>
      <c r="AW24" s="111"/>
      <c r="AX24" s="111"/>
      <c r="AY24" s="111"/>
      <c r="AZ24" s="111"/>
      <c r="BA24" s="111"/>
      <c r="BB24" s="111"/>
      <c r="BC24" s="111"/>
      <c r="BD24" s="111"/>
      <c r="BE24" s="111"/>
      <c r="BF24" s="111"/>
      <c r="BG24" s="111"/>
      <c r="BH24" s="111"/>
      <c r="BI24" s="111"/>
      <c r="BJ24" s="111"/>
      <c r="BK24" s="111"/>
      <c r="BL24" s="112"/>
    </row>
    <row r="25" spans="1:79" s="18" customFormat="1" ht="121.2"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404460</v>
      </c>
      <c r="U25" s="134"/>
      <c r="V25" s="134"/>
      <c r="W25" s="134"/>
      <c r="X25" s="134"/>
      <c r="Y25" s="134"/>
      <c r="Z25" s="134"/>
      <c r="AA25" s="134">
        <v>62546</v>
      </c>
      <c r="AB25" s="134"/>
      <c r="AC25" s="134"/>
      <c r="AD25" s="134"/>
      <c r="AE25" s="134"/>
      <c r="AF25" s="134"/>
      <c r="AG25" s="134"/>
      <c r="AH25" s="134">
        <v>0</v>
      </c>
      <c r="AI25" s="134"/>
      <c r="AJ25" s="134"/>
      <c r="AK25" s="134"/>
      <c r="AL25" s="134"/>
      <c r="AM25" s="134"/>
      <c r="AN25" s="134"/>
      <c r="AO25" s="134">
        <v>2472085</v>
      </c>
      <c r="AP25" s="134"/>
      <c r="AQ25" s="134"/>
      <c r="AR25" s="134"/>
      <c r="AS25" s="134"/>
      <c r="AT25" s="134"/>
      <c r="AU25" s="134"/>
      <c r="AV25" s="110" t="s">
        <v>166</v>
      </c>
      <c r="AW25" s="111"/>
      <c r="AX25" s="111"/>
      <c r="AY25" s="111"/>
      <c r="AZ25" s="111"/>
      <c r="BA25" s="111"/>
      <c r="BB25" s="111"/>
      <c r="BC25" s="111"/>
      <c r="BD25" s="111"/>
      <c r="BE25" s="111"/>
      <c r="BF25" s="111"/>
      <c r="BG25" s="111"/>
      <c r="BH25" s="111"/>
      <c r="BI25" s="111"/>
      <c r="BJ25" s="111"/>
      <c r="BK25" s="111"/>
      <c r="BL25" s="112"/>
    </row>
    <row r="26" spans="1:79" s="15" customFormat="1" ht="15" customHeight="1" x14ac:dyDescent="0.25">
      <c r="A26" s="52">
        <v>1</v>
      </c>
      <c r="B26" s="52"/>
      <c r="C26" s="52"/>
      <c r="D26" s="52"/>
      <c r="E26" s="52"/>
      <c r="F26" s="52"/>
      <c r="G26" s="52">
        <v>2</v>
      </c>
      <c r="H26" s="52"/>
      <c r="I26" s="52"/>
      <c r="J26" s="52"/>
      <c r="K26" s="52"/>
      <c r="L26" s="52"/>
      <c r="M26" s="52"/>
      <c r="N26" s="52"/>
      <c r="O26" s="52"/>
      <c r="P26" s="52"/>
      <c r="Q26" s="52"/>
      <c r="R26" s="52"/>
      <c r="S26" s="52"/>
      <c r="T26" s="52">
        <v>3</v>
      </c>
      <c r="U26" s="52"/>
      <c r="V26" s="52"/>
      <c r="W26" s="52"/>
      <c r="X26" s="52"/>
      <c r="Y26" s="52"/>
      <c r="Z26" s="52"/>
      <c r="AA26" s="52">
        <v>4</v>
      </c>
      <c r="AB26" s="52"/>
      <c r="AC26" s="52"/>
      <c r="AD26" s="52"/>
      <c r="AE26" s="52"/>
      <c r="AF26" s="52"/>
      <c r="AG26" s="52"/>
      <c r="AH26" s="52">
        <v>5</v>
      </c>
      <c r="AI26" s="52"/>
      <c r="AJ26" s="52"/>
      <c r="AK26" s="52"/>
      <c r="AL26" s="52"/>
      <c r="AM26" s="52"/>
      <c r="AN26" s="52"/>
      <c r="AO26" s="52">
        <v>6</v>
      </c>
      <c r="AP26" s="52"/>
      <c r="AQ26" s="52"/>
      <c r="AR26" s="52"/>
      <c r="AS26" s="52"/>
      <c r="AT26" s="52"/>
      <c r="AU26" s="52"/>
      <c r="AV26" s="52">
        <v>7</v>
      </c>
      <c r="AW26" s="52"/>
      <c r="AX26" s="52"/>
      <c r="AY26" s="52"/>
      <c r="AZ26" s="52"/>
      <c r="BA26" s="52"/>
      <c r="BB26" s="52"/>
      <c r="BC26" s="52"/>
      <c r="BD26" s="52"/>
      <c r="BE26" s="52"/>
      <c r="BF26" s="52"/>
      <c r="BG26" s="52"/>
      <c r="BH26" s="52"/>
      <c r="BI26" s="52"/>
      <c r="BJ26" s="52"/>
      <c r="BK26" s="52"/>
      <c r="BL26" s="52"/>
    </row>
    <row r="27" spans="1:79" s="18" customFormat="1" ht="137.4" customHeight="1" x14ac:dyDescent="0.25">
      <c r="A27" s="65">
        <v>2230</v>
      </c>
      <c r="B27" s="65"/>
      <c r="C27" s="65"/>
      <c r="D27" s="65"/>
      <c r="E27" s="65"/>
      <c r="F27" s="65"/>
      <c r="G27" s="110" t="s">
        <v>89</v>
      </c>
      <c r="H27" s="111"/>
      <c r="I27" s="111"/>
      <c r="J27" s="111"/>
      <c r="K27" s="111"/>
      <c r="L27" s="111"/>
      <c r="M27" s="111"/>
      <c r="N27" s="111"/>
      <c r="O27" s="111"/>
      <c r="P27" s="111"/>
      <c r="Q27" s="111"/>
      <c r="R27" s="111"/>
      <c r="S27" s="112"/>
      <c r="T27" s="134">
        <v>871107</v>
      </c>
      <c r="U27" s="134"/>
      <c r="V27" s="134"/>
      <c r="W27" s="134"/>
      <c r="X27" s="134"/>
      <c r="Y27" s="134"/>
      <c r="Z27" s="134"/>
      <c r="AA27" s="134">
        <v>158631</v>
      </c>
      <c r="AB27" s="134"/>
      <c r="AC27" s="134"/>
      <c r="AD27" s="134"/>
      <c r="AE27" s="134"/>
      <c r="AF27" s="134"/>
      <c r="AG27" s="134"/>
      <c r="AH27" s="134">
        <v>0</v>
      </c>
      <c r="AI27" s="134"/>
      <c r="AJ27" s="134"/>
      <c r="AK27" s="134"/>
      <c r="AL27" s="134"/>
      <c r="AM27" s="134"/>
      <c r="AN27" s="134"/>
      <c r="AO27" s="134">
        <v>989620</v>
      </c>
      <c r="AP27" s="134"/>
      <c r="AQ27" s="134"/>
      <c r="AR27" s="134"/>
      <c r="AS27" s="134"/>
      <c r="AT27" s="134"/>
      <c r="AU27" s="134"/>
      <c r="AV27" s="110" t="s">
        <v>161</v>
      </c>
      <c r="AW27" s="111"/>
      <c r="AX27" s="111"/>
      <c r="AY27" s="111"/>
      <c r="AZ27" s="111"/>
      <c r="BA27" s="111"/>
      <c r="BB27" s="111"/>
      <c r="BC27" s="111"/>
      <c r="BD27" s="111"/>
      <c r="BE27" s="111"/>
      <c r="BF27" s="111"/>
      <c r="BG27" s="111"/>
      <c r="BH27" s="111"/>
      <c r="BI27" s="111"/>
      <c r="BJ27" s="111"/>
      <c r="BK27" s="111"/>
      <c r="BL27" s="112"/>
    </row>
    <row r="28" spans="1:79" s="18" customFormat="1" ht="184.95" customHeight="1" x14ac:dyDescent="0.25">
      <c r="A28" s="65">
        <v>2240</v>
      </c>
      <c r="B28" s="65"/>
      <c r="C28" s="65"/>
      <c r="D28" s="65"/>
      <c r="E28" s="65"/>
      <c r="F28" s="65"/>
      <c r="G28" s="110" t="s">
        <v>47</v>
      </c>
      <c r="H28" s="111"/>
      <c r="I28" s="111"/>
      <c r="J28" s="111"/>
      <c r="K28" s="111"/>
      <c r="L28" s="111"/>
      <c r="M28" s="111"/>
      <c r="N28" s="111"/>
      <c r="O28" s="111"/>
      <c r="P28" s="111"/>
      <c r="Q28" s="111"/>
      <c r="R28" s="111"/>
      <c r="S28" s="112"/>
      <c r="T28" s="134">
        <v>0</v>
      </c>
      <c r="U28" s="134"/>
      <c r="V28" s="134"/>
      <c r="W28" s="134"/>
      <c r="X28" s="134"/>
      <c r="Y28" s="134"/>
      <c r="Z28" s="134"/>
      <c r="AA28" s="134">
        <v>0</v>
      </c>
      <c r="AB28" s="134"/>
      <c r="AC28" s="134"/>
      <c r="AD28" s="134"/>
      <c r="AE28" s="134"/>
      <c r="AF28" s="134"/>
      <c r="AG28" s="134"/>
      <c r="AH28" s="134">
        <v>0</v>
      </c>
      <c r="AI28" s="134"/>
      <c r="AJ28" s="134"/>
      <c r="AK28" s="134"/>
      <c r="AL28" s="134"/>
      <c r="AM28" s="134"/>
      <c r="AN28" s="134"/>
      <c r="AO28" s="134">
        <v>823900</v>
      </c>
      <c r="AP28" s="134"/>
      <c r="AQ28" s="134"/>
      <c r="AR28" s="134"/>
      <c r="AS28" s="134"/>
      <c r="AT28" s="134"/>
      <c r="AU28" s="134"/>
      <c r="AV28" s="110" t="s">
        <v>203</v>
      </c>
      <c r="AW28" s="111"/>
      <c r="AX28" s="111"/>
      <c r="AY28" s="111"/>
      <c r="AZ28" s="111"/>
      <c r="BA28" s="111"/>
      <c r="BB28" s="111"/>
      <c r="BC28" s="111"/>
      <c r="BD28" s="111"/>
      <c r="BE28" s="111"/>
      <c r="BF28" s="111"/>
      <c r="BG28" s="111"/>
      <c r="BH28" s="111"/>
      <c r="BI28" s="111"/>
      <c r="BJ28" s="111"/>
      <c r="BK28" s="111"/>
      <c r="BL28" s="112"/>
    </row>
    <row r="29" spans="1:79" s="18" customFormat="1" ht="55.95" customHeight="1" x14ac:dyDescent="0.25">
      <c r="A29" s="65">
        <v>2250</v>
      </c>
      <c r="B29" s="65"/>
      <c r="C29" s="65"/>
      <c r="D29" s="65"/>
      <c r="E29" s="65"/>
      <c r="F29" s="65"/>
      <c r="G29" s="110" t="s">
        <v>49</v>
      </c>
      <c r="H29" s="111"/>
      <c r="I29" s="111"/>
      <c r="J29" s="111"/>
      <c r="K29" s="111"/>
      <c r="L29" s="111"/>
      <c r="M29" s="111"/>
      <c r="N29" s="111"/>
      <c r="O29" s="111"/>
      <c r="P29" s="111"/>
      <c r="Q29" s="111"/>
      <c r="R29" s="111"/>
      <c r="S29" s="112"/>
      <c r="T29" s="134">
        <v>0</v>
      </c>
      <c r="U29" s="134"/>
      <c r="V29" s="134"/>
      <c r="W29" s="134"/>
      <c r="X29" s="134"/>
      <c r="Y29" s="134"/>
      <c r="Z29" s="134"/>
      <c r="AA29" s="134">
        <v>0</v>
      </c>
      <c r="AB29" s="134"/>
      <c r="AC29" s="134"/>
      <c r="AD29" s="134"/>
      <c r="AE29" s="134"/>
      <c r="AF29" s="134"/>
      <c r="AG29" s="134"/>
      <c r="AH29" s="134">
        <v>0</v>
      </c>
      <c r="AI29" s="134"/>
      <c r="AJ29" s="134"/>
      <c r="AK29" s="134"/>
      <c r="AL29" s="134"/>
      <c r="AM29" s="134"/>
      <c r="AN29" s="134"/>
      <c r="AO29" s="134">
        <v>80200</v>
      </c>
      <c r="AP29" s="134"/>
      <c r="AQ29" s="134"/>
      <c r="AR29" s="134"/>
      <c r="AS29" s="134"/>
      <c r="AT29" s="134"/>
      <c r="AU29" s="134"/>
      <c r="AV29" s="110" t="s">
        <v>157</v>
      </c>
      <c r="AW29" s="111"/>
      <c r="AX29" s="111"/>
      <c r="AY29" s="111"/>
      <c r="AZ29" s="111"/>
      <c r="BA29" s="111"/>
      <c r="BB29" s="111"/>
      <c r="BC29" s="111"/>
      <c r="BD29" s="111"/>
      <c r="BE29" s="111"/>
      <c r="BF29" s="111"/>
      <c r="BG29" s="111"/>
      <c r="BH29" s="111"/>
      <c r="BI29" s="111"/>
      <c r="BJ29" s="111"/>
      <c r="BK29" s="111"/>
      <c r="BL29" s="112"/>
    </row>
    <row r="30" spans="1:79" s="18" customFormat="1" ht="13.2" customHeight="1" x14ac:dyDescent="0.25">
      <c r="A30" s="65">
        <v>2271</v>
      </c>
      <c r="B30" s="65"/>
      <c r="C30" s="65"/>
      <c r="D30" s="65"/>
      <c r="E30" s="65"/>
      <c r="F30" s="65"/>
      <c r="G30" s="110" t="s">
        <v>51</v>
      </c>
      <c r="H30" s="111"/>
      <c r="I30" s="111"/>
      <c r="J30" s="111"/>
      <c r="K30" s="111"/>
      <c r="L30" s="111"/>
      <c r="M30" s="111"/>
      <c r="N30" s="111"/>
      <c r="O30" s="111"/>
      <c r="P30" s="111"/>
      <c r="Q30" s="111"/>
      <c r="R30" s="111"/>
      <c r="S30" s="112"/>
      <c r="T30" s="134">
        <v>909382</v>
      </c>
      <c r="U30" s="134"/>
      <c r="V30" s="134"/>
      <c r="W30" s="134"/>
      <c r="X30" s="134"/>
      <c r="Y30" s="134"/>
      <c r="Z30" s="134"/>
      <c r="AA30" s="134">
        <v>558016</v>
      </c>
      <c r="AB30" s="134"/>
      <c r="AC30" s="134"/>
      <c r="AD30" s="134"/>
      <c r="AE30" s="134"/>
      <c r="AF30" s="134"/>
      <c r="AG30" s="134"/>
      <c r="AH30" s="134">
        <v>639400</v>
      </c>
      <c r="AI30" s="134"/>
      <c r="AJ30" s="134"/>
      <c r="AK30" s="134"/>
      <c r="AL30" s="134"/>
      <c r="AM30" s="134"/>
      <c r="AN30" s="134"/>
      <c r="AO30" s="134">
        <v>426698</v>
      </c>
      <c r="AP30" s="134"/>
      <c r="AQ30" s="134"/>
      <c r="AR30" s="134"/>
      <c r="AS30" s="134"/>
      <c r="AT30" s="134"/>
      <c r="AU30" s="134"/>
      <c r="AV30" s="110" t="s">
        <v>90</v>
      </c>
      <c r="AW30" s="111"/>
      <c r="AX30" s="111"/>
      <c r="AY30" s="111"/>
      <c r="AZ30" s="111"/>
      <c r="BA30" s="111"/>
      <c r="BB30" s="111"/>
      <c r="BC30" s="111"/>
      <c r="BD30" s="111"/>
      <c r="BE30" s="111"/>
      <c r="BF30" s="111"/>
      <c r="BG30" s="111"/>
      <c r="BH30" s="111"/>
      <c r="BI30" s="111"/>
      <c r="BJ30" s="111"/>
      <c r="BK30" s="111"/>
      <c r="BL30" s="112"/>
    </row>
    <row r="31" spans="1:79" s="18" customFormat="1" ht="26.4" customHeight="1" x14ac:dyDescent="0.25">
      <c r="A31" s="65">
        <v>2272</v>
      </c>
      <c r="B31" s="65"/>
      <c r="C31" s="65"/>
      <c r="D31" s="65"/>
      <c r="E31" s="65"/>
      <c r="F31" s="65"/>
      <c r="G31" s="110" t="s">
        <v>53</v>
      </c>
      <c r="H31" s="111"/>
      <c r="I31" s="111"/>
      <c r="J31" s="111"/>
      <c r="K31" s="111"/>
      <c r="L31" s="111"/>
      <c r="M31" s="111"/>
      <c r="N31" s="111"/>
      <c r="O31" s="111"/>
      <c r="P31" s="111"/>
      <c r="Q31" s="111"/>
      <c r="R31" s="111"/>
      <c r="S31" s="112"/>
      <c r="T31" s="134">
        <v>243746</v>
      </c>
      <c r="U31" s="134"/>
      <c r="V31" s="134"/>
      <c r="W31" s="134"/>
      <c r="X31" s="134"/>
      <c r="Y31" s="134"/>
      <c r="Z31" s="134"/>
      <c r="AA31" s="134">
        <v>213461</v>
      </c>
      <c r="AB31" s="134"/>
      <c r="AC31" s="134"/>
      <c r="AD31" s="134"/>
      <c r="AE31" s="134"/>
      <c r="AF31" s="134"/>
      <c r="AG31" s="134"/>
      <c r="AH31" s="134">
        <v>308300</v>
      </c>
      <c r="AI31" s="134"/>
      <c r="AJ31" s="134"/>
      <c r="AK31" s="134"/>
      <c r="AL31" s="134"/>
      <c r="AM31" s="134"/>
      <c r="AN31" s="134"/>
      <c r="AO31" s="134">
        <v>0</v>
      </c>
      <c r="AP31" s="134"/>
      <c r="AQ31" s="134"/>
      <c r="AR31" s="134"/>
      <c r="AS31" s="134"/>
      <c r="AT31" s="134"/>
      <c r="AU31" s="134"/>
      <c r="AV31" s="110"/>
      <c r="AW31" s="111"/>
      <c r="AX31" s="111"/>
      <c r="AY31" s="111"/>
      <c r="AZ31" s="111"/>
      <c r="BA31" s="111"/>
      <c r="BB31" s="111"/>
      <c r="BC31" s="111"/>
      <c r="BD31" s="111"/>
      <c r="BE31" s="111"/>
      <c r="BF31" s="111"/>
      <c r="BG31" s="111"/>
      <c r="BH31" s="111"/>
      <c r="BI31" s="111"/>
      <c r="BJ31" s="111"/>
      <c r="BK31" s="111"/>
      <c r="BL31" s="112"/>
    </row>
    <row r="32" spans="1:79" s="18" customFormat="1" ht="13.2" customHeight="1" x14ac:dyDescent="0.25">
      <c r="A32" s="65">
        <v>2273</v>
      </c>
      <c r="B32" s="65"/>
      <c r="C32" s="65"/>
      <c r="D32" s="65"/>
      <c r="E32" s="65"/>
      <c r="F32" s="65"/>
      <c r="G32" s="110" t="s">
        <v>55</v>
      </c>
      <c r="H32" s="111"/>
      <c r="I32" s="111"/>
      <c r="J32" s="111"/>
      <c r="K32" s="111"/>
      <c r="L32" s="111"/>
      <c r="M32" s="111"/>
      <c r="N32" s="111"/>
      <c r="O32" s="111"/>
      <c r="P32" s="111"/>
      <c r="Q32" s="111"/>
      <c r="R32" s="111"/>
      <c r="S32" s="112"/>
      <c r="T32" s="134">
        <v>928302</v>
      </c>
      <c r="U32" s="134"/>
      <c r="V32" s="134"/>
      <c r="W32" s="134"/>
      <c r="X32" s="134"/>
      <c r="Y32" s="134"/>
      <c r="Z32" s="134"/>
      <c r="AA32" s="134">
        <v>768317</v>
      </c>
      <c r="AB32" s="134"/>
      <c r="AC32" s="134"/>
      <c r="AD32" s="134"/>
      <c r="AE32" s="134"/>
      <c r="AF32" s="134"/>
      <c r="AG32" s="134"/>
      <c r="AH32" s="134">
        <v>904300</v>
      </c>
      <c r="AI32" s="134"/>
      <c r="AJ32" s="134"/>
      <c r="AK32" s="134"/>
      <c r="AL32" s="134"/>
      <c r="AM32" s="134"/>
      <c r="AN32" s="134"/>
      <c r="AO32" s="134">
        <v>0</v>
      </c>
      <c r="AP32" s="134"/>
      <c r="AQ32" s="134"/>
      <c r="AR32" s="134"/>
      <c r="AS32" s="134"/>
      <c r="AT32" s="134"/>
      <c r="AU32" s="134"/>
      <c r="AV32" s="110"/>
      <c r="AW32" s="111"/>
      <c r="AX32" s="111"/>
      <c r="AY32" s="111"/>
      <c r="AZ32" s="111"/>
      <c r="BA32" s="111"/>
      <c r="BB32" s="111"/>
      <c r="BC32" s="111"/>
      <c r="BD32" s="111"/>
      <c r="BE32" s="111"/>
      <c r="BF32" s="111"/>
      <c r="BG32" s="111"/>
      <c r="BH32" s="111"/>
      <c r="BI32" s="111"/>
      <c r="BJ32" s="111"/>
      <c r="BK32" s="111"/>
      <c r="BL32" s="112"/>
    </row>
    <row r="33" spans="1:79" s="18" customFormat="1" ht="13.2" customHeight="1" x14ac:dyDescent="0.25">
      <c r="A33" s="65">
        <v>2274</v>
      </c>
      <c r="B33" s="65"/>
      <c r="C33" s="65"/>
      <c r="D33" s="65"/>
      <c r="E33" s="65"/>
      <c r="F33" s="65"/>
      <c r="G33" s="110" t="s">
        <v>91</v>
      </c>
      <c r="H33" s="111"/>
      <c r="I33" s="111"/>
      <c r="J33" s="111"/>
      <c r="K33" s="111"/>
      <c r="L33" s="111"/>
      <c r="M33" s="111"/>
      <c r="N33" s="111"/>
      <c r="O33" s="111"/>
      <c r="P33" s="111"/>
      <c r="Q33" s="111"/>
      <c r="R33" s="111"/>
      <c r="S33" s="112"/>
      <c r="T33" s="134">
        <v>1900943</v>
      </c>
      <c r="U33" s="134"/>
      <c r="V33" s="134"/>
      <c r="W33" s="134"/>
      <c r="X33" s="134"/>
      <c r="Y33" s="134"/>
      <c r="Z33" s="134"/>
      <c r="AA33" s="134">
        <v>1205897</v>
      </c>
      <c r="AB33" s="134"/>
      <c r="AC33" s="134"/>
      <c r="AD33" s="134"/>
      <c r="AE33" s="134"/>
      <c r="AF33" s="134"/>
      <c r="AG33" s="134"/>
      <c r="AH33" s="134">
        <v>2183300</v>
      </c>
      <c r="AI33" s="134"/>
      <c r="AJ33" s="134"/>
      <c r="AK33" s="134"/>
      <c r="AL33" s="134"/>
      <c r="AM33" s="134"/>
      <c r="AN33" s="134"/>
      <c r="AO33" s="134">
        <v>0</v>
      </c>
      <c r="AP33" s="134"/>
      <c r="AQ33" s="134"/>
      <c r="AR33" s="134"/>
      <c r="AS33" s="134"/>
      <c r="AT33" s="134"/>
      <c r="AU33" s="134"/>
      <c r="AV33" s="110"/>
      <c r="AW33" s="111"/>
      <c r="AX33" s="111"/>
      <c r="AY33" s="111"/>
      <c r="AZ33" s="111"/>
      <c r="BA33" s="111"/>
      <c r="BB33" s="111"/>
      <c r="BC33" s="111"/>
      <c r="BD33" s="111"/>
      <c r="BE33" s="111"/>
      <c r="BF33" s="111"/>
      <c r="BG33" s="111"/>
      <c r="BH33" s="111"/>
      <c r="BI33" s="111"/>
      <c r="BJ33" s="111"/>
      <c r="BK33" s="111"/>
      <c r="BL33" s="112"/>
    </row>
    <row r="34" spans="1:79" s="18" customFormat="1" ht="39.6" customHeight="1" x14ac:dyDescent="0.25">
      <c r="A34" s="65">
        <v>2282</v>
      </c>
      <c r="B34" s="65"/>
      <c r="C34" s="65"/>
      <c r="D34" s="65"/>
      <c r="E34" s="65"/>
      <c r="F34" s="65"/>
      <c r="G34" s="110" t="s">
        <v>94</v>
      </c>
      <c r="H34" s="111"/>
      <c r="I34" s="111"/>
      <c r="J34" s="111"/>
      <c r="K34" s="111"/>
      <c r="L34" s="111"/>
      <c r="M34" s="111"/>
      <c r="N34" s="111"/>
      <c r="O34" s="111"/>
      <c r="P34" s="111"/>
      <c r="Q34" s="111"/>
      <c r="R34" s="111"/>
      <c r="S34" s="112"/>
      <c r="T34" s="134">
        <v>0</v>
      </c>
      <c r="U34" s="134"/>
      <c r="V34" s="134"/>
      <c r="W34" s="134"/>
      <c r="X34" s="134"/>
      <c r="Y34" s="134"/>
      <c r="Z34" s="134"/>
      <c r="AA34" s="134">
        <v>0</v>
      </c>
      <c r="AB34" s="134"/>
      <c r="AC34" s="134"/>
      <c r="AD34" s="134"/>
      <c r="AE34" s="134"/>
      <c r="AF34" s="134"/>
      <c r="AG34" s="134"/>
      <c r="AH34" s="134">
        <v>0</v>
      </c>
      <c r="AI34" s="134"/>
      <c r="AJ34" s="134"/>
      <c r="AK34" s="134"/>
      <c r="AL34" s="134"/>
      <c r="AM34" s="134"/>
      <c r="AN34" s="134"/>
      <c r="AO34" s="134">
        <v>0</v>
      </c>
      <c r="AP34" s="134"/>
      <c r="AQ34" s="134"/>
      <c r="AR34" s="134"/>
      <c r="AS34" s="134"/>
      <c r="AT34" s="134"/>
      <c r="AU34" s="134"/>
      <c r="AV34" s="110"/>
      <c r="AW34" s="111"/>
      <c r="AX34" s="111"/>
      <c r="AY34" s="111"/>
      <c r="AZ34" s="111"/>
      <c r="BA34" s="111"/>
      <c r="BB34" s="111"/>
      <c r="BC34" s="111"/>
      <c r="BD34" s="111"/>
      <c r="BE34" s="111"/>
      <c r="BF34" s="111"/>
      <c r="BG34" s="111"/>
      <c r="BH34" s="111"/>
      <c r="BI34" s="111"/>
      <c r="BJ34" s="111"/>
      <c r="BK34" s="111"/>
      <c r="BL34" s="112"/>
    </row>
    <row r="35" spans="1:79" s="18" customFormat="1" ht="56.4" customHeight="1" x14ac:dyDescent="0.25">
      <c r="A35" s="65">
        <v>2710</v>
      </c>
      <c r="B35" s="65"/>
      <c r="C35" s="65"/>
      <c r="D35" s="65"/>
      <c r="E35" s="65"/>
      <c r="F35" s="65"/>
      <c r="G35" s="110" t="s">
        <v>95</v>
      </c>
      <c r="H35" s="111"/>
      <c r="I35" s="111"/>
      <c r="J35" s="111"/>
      <c r="K35" s="111"/>
      <c r="L35" s="111"/>
      <c r="M35" s="111"/>
      <c r="N35" s="111"/>
      <c r="O35" s="111"/>
      <c r="P35" s="111"/>
      <c r="Q35" s="111"/>
      <c r="R35" s="111"/>
      <c r="S35" s="112"/>
      <c r="T35" s="134">
        <v>49186</v>
      </c>
      <c r="U35" s="134"/>
      <c r="V35" s="134"/>
      <c r="W35" s="134"/>
      <c r="X35" s="134"/>
      <c r="Y35" s="134"/>
      <c r="Z35" s="134"/>
      <c r="AA35" s="134">
        <v>0</v>
      </c>
      <c r="AB35" s="134"/>
      <c r="AC35" s="134"/>
      <c r="AD35" s="134"/>
      <c r="AE35" s="134"/>
      <c r="AF35" s="134"/>
      <c r="AG35" s="134"/>
      <c r="AH35" s="134">
        <v>0</v>
      </c>
      <c r="AI35" s="134"/>
      <c r="AJ35" s="134"/>
      <c r="AK35" s="134"/>
      <c r="AL35" s="134"/>
      <c r="AM35" s="134"/>
      <c r="AN35" s="134"/>
      <c r="AO35" s="134">
        <v>8500</v>
      </c>
      <c r="AP35" s="134"/>
      <c r="AQ35" s="134"/>
      <c r="AR35" s="134"/>
      <c r="AS35" s="134"/>
      <c r="AT35" s="134"/>
      <c r="AU35" s="134"/>
      <c r="AV35" s="110" t="s">
        <v>155</v>
      </c>
      <c r="AW35" s="111"/>
      <c r="AX35" s="111"/>
      <c r="AY35" s="111"/>
      <c r="AZ35" s="111"/>
      <c r="BA35" s="111"/>
      <c r="BB35" s="111"/>
      <c r="BC35" s="111"/>
      <c r="BD35" s="111"/>
      <c r="BE35" s="111"/>
      <c r="BF35" s="111"/>
      <c r="BG35" s="111"/>
      <c r="BH35" s="111"/>
      <c r="BI35" s="111"/>
      <c r="BJ35" s="111"/>
      <c r="BK35" s="111"/>
      <c r="BL35" s="112"/>
    </row>
    <row r="36" spans="1:79" s="18" customFormat="1" ht="26.4" customHeight="1" x14ac:dyDescent="0.25">
      <c r="A36" s="65">
        <v>2730</v>
      </c>
      <c r="B36" s="65"/>
      <c r="C36" s="65"/>
      <c r="D36" s="65"/>
      <c r="E36" s="65"/>
      <c r="F36" s="65"/>
      <c r="G36" s="110" t="s">
        <v>96</v>
      </c>
      <c r="H36" s="111"/>
      <c r="I36" s="111"/>
      <c r="J36" s="111"/>
      <c r="K36" s="111"/>
      <c r="L36" s="111"/>
      <c r="M36" s="111"/>
      <c r="N36" s="111"/>
      <c r="O36" s="111"/>
      <c r="P36" s="111"/>
      <c r="Q36" s="111"/>
      <c r="R36" s="111"/>
      <c r="S36" s="112"/>
      <c r="T36" s="134">
        <v>0</v>
      </c>
      <c r="U36" s="134"/>
      <c r="V36" s="134"/>
      <c r="W36" s="134"/>
      <c r="X36" s="134"/>
      <c r="Y36" s="134"/>
      <c r="Z36" s="134"/>
      <c r="AA36" s="134">
        <v>0</v>
      </c>
      <c r="AB36" s="134"/>
      <c r="AC36" s="134"/>
      <c r="AD36" s="134"/>
      <c r="AE36" s="134"/>
      <c r="AF36" s="134"/>
      <c r="AG36" s="134"/>
      <c r="AH36" s="134">
        <v>0</v>
      </c>
      <c r="AI36" s="134"/>
      <c r="AJ36" s="134"/>
      <c r="AK36" s="134"/>
      <c r="AL36" s="134"/>
      <c r="AM36" s="134"/>
      <c r="AN36" s="134"/>
      <c r="AO36" s="134">
        <v>6030</v>
      </c>
      <c r="AP36" s="134"/>
      <c r="AQ36" s="134"/>
      <c r="AR36" s="134"/>
      <c r="AS36" s="134"/>
      <c r="AT36" s="134"/>
      <c r="AU36" s="134"/>
      <c r="AV36" s="110" t="s">
        <v>172</v>
      </c>
      <c r="AW36" s="111"/>
      <c r="AX36" s="111"/>
      <c r="AY36" s="111"/>
      <c r="AZ36" s="111"/>
      <c r="BA36" s="111"/>
      <c r="BB36" s="111"/>
      <c r="BC36" s="111"/>
      <c r="BD36" s="111"/>
      <c r="BE36" s="111"/>
      <c r="BF36" s="111"/>
      <c r="BG36" s="111"/>
      <c r="BH36" s="111"/>
      <c r="BI36" s="111"/>
      <c r="BJ36" s="111"/>
      <c r="BK36" s="111"/>
      <c r="BL36" s="112"/>
    </row>
    <row r="37" spans="1:79" s="18" customFormat="1" ht="42.6" customHeight="1" x14ac:dyDescent="0.25">
      <c r="A37" s="65">
        <v>2800</v>
      </c>
      <c r="B37" s="65"/>
      <c r="C37" s="65"/>
      <c r="D37" s="65"/>
      <c r="E37" s="65"/>
      <c r="F37" s="65"/>
      <c r="G37" s="110" t="s">
        <v>97</v>
      </c>
      <c r="H37" s="111"/>
      <c r="I37" s="111"/>
      <c r="J37" s="111"/>
      <c r="K37" s="111"/>
      <c r="L37" s="111"/>
      <c r="M37" s="111"/>
      <c r="N37" s="111"/>
      <c r="O37" s="111"/>
      <c r="P37" s="111"/>
      <c r="Q37" s="111"/>
      <c r="R37" s="111"/>
      <c r="S37" s="112"/>
      <c r="T37" s="134">
        <v>0</v>
      </c>
      <c r="U37" s="134"/>
      <c r="V37" s="134"/>
      <c r="W37" s="134"/>
      <c r="X37" s="134"/>
      <c r="Y37" s="134"/>
      <c r="Z37" s="134"/>
      <c r="AA37" s="134">
        <v>0</v>
      </c>
      <c r="AB37" s="134"/>
      <c r="AC37" s="134"/>
      <c r="AD37" s="134"/>
      <c r="AE37" s="134"/>
      <c r="AF37" s="134"/>
      <c r="AG37" s="134"/>
      <c r="AH37" s="134">
        <v>0</v>
      </c>
      <c r="AI37" s="134"/>
      <c r="AJ37" s="134"/>
      <c r="AK37" s="134"/>
      <c r="AL37" s="134"/>
      <c r="AM37" s="134"/>
      <c r="AN37" s="134"/>
      <c r="AO37" s="134">
        <v>19646</v>
      </c>
      <c r="AP37" s="134"/>
      <c r="AQ37" s="134"/>
      <c r="AR37" s="134"/>
      <c r="AS37" s="134"/>
      <c r="AT37" s="134"/>
      <c r="AU37" s="134"/>
      <c r="AV37" s="110" t="s">
        <v>156</v>
      </c>
      <c r="AW37" s="111"/>
      <c r="AX37" s="111"/>
      <c r="AY37" s="111"/>
      <c r="AZ37" s="111"/>
      <c r="BA37" s="111"/>
      <c r="BB37" s="111"/>
      <c r="BC37" s="111"/>
      <c r="BD37" s="111"/>
      <c r="BE37" s="111"/>
      <c r="BF37" s="111"/>
      <c r="BG37" s="111"/>
      <c r="BH37" s="111"/>
      <c r="BI37" s="111"/>
      <c r="BJ37" s="111"/>
      <c r="BK37" s="111"/>
      <c r="BL37" s="112"/>
    </row>
    <row r="38" spans="1:79" s="18" customFormat="1" ht="42.6" customHeight="1" x14ac:dyDescent="0.25">
      <c r="A38" s="65">
        <v>3110</v>
      </c>
      <c r="B38" s="65"/>
      <c r="C38" s="65"/>
      <c r="D38" s="65"/>
      <c r="E38" s="65"/>
      <c r="F38" s="65"/>
      <c r="G38" s="110" t="s">
        <v>98</v>
      </c>
      <c r="H38" s="111"/>
      <c r="I38" s="111"/>
      <c r="J38" s="111"/>
      <c r="K38" s="111"/>
      <c r="L38" s="111"/>
      <c r="M38" s="111"/>
      <c r="N38" s="111"/>
      <c r="O38" s="111"/>
      <c r="P38" s="111"/>
      <c r="Q38" s="111"/>
      <c r="R38" s="111"/>
      <c r="S38" s="112"/>
      <c r="T38" s="134">
        <v>596370</v>
      </c>
      <c r="U38" s="134"/>
      <c r="V38" s="134"/>
      <c r="W38" s="134"/>
      <c r="X38" s="134"/>
      <c r="Y38" s="134"/>
      <c r="Z38" s="134"/>
      <c r="AA38" s="134">
        <v>0</v>
      </c>
      <c r="AB38" s="134"/>
      <c r="AC38" s="134"/>
      <c r="AD38" s="134"/>
      <c r="AE38" s="134"/>
      <c r="AF38" s="134"/>
      <c r="AG38" s="134"/>
      <c r="AH38" s="134">
        <v>0</v>
      </c>
      <c r="AI38" s="134"/>
      <c r="AJ38" s="134"/>
      <c r="AK38" s="134"/>
      <c r="AL38" s="134"/>
      <c r="AM38" s="134"/>
      <c r="AN38" s="134"/>
      <c r="AO38" s="134">
        <f>5628000+624000</f>
        <v>6252000</v>
      </c>
      <c r="AP38" s="134"/>
      <c r="AQ38" s="134"/>
      <c r="AR38" s="134"/>
      <c r="AS38" s="134"/>
      <c r="AT38" s="134"/>
      <c r="AU38" s="134"/>
      <c r="AV38" s="110" t="s">
        <v>205</v>
      </c>
      <c r="AW38" s="111"/>
      <c r="AX38" s="111"/>
      <c r="AY38" s="111"/>
      <c r="AZ38" s="111"/>
      <c r="BA38" s="111"/>
      <c r="BB38" s="111"/>
      <c r="BC38" s="111"/>
      <c r="BD38" s="111"/>
      <c r="BE38" s="111"/>
      <c r="BF38" s="111"/>
      <c r="BG38" s="111"/>
      <c r="BH38" s="111"/>
      <c r="BI38" s="111"/>
      <c r="BJ38" s="111"/>
      <c r="BK38" s="111"/>
      <c r="BL38" s="112"/>
    </row>
    <row r="39" spans="1:79" s="18" customFormat="1" ht="17.399999999999999" customHeight="1" x14ac:dyDescent="0.25">
      <c r="A39" s="65">
        <v>3132</v>
      </c>
      <c r="B39" s="65"/>
      <c r="C39" s="65"/>
      <c r="D39" s="65"/>
      <c r="E39" s="65"/>
      <c r="F39" s="65"/>
      <c r="G39" s="110" t="s">
        <v>99</v>
      </c>
      <c r="H39" s="111"/>
      <c r="I39" s="111"/>
      <c r="J39" s="111"/>
      <c r="K39" s="111"/>
      <c r="L39" s="111"/>
      <c r="M39" s="111"/>
      <c r="N39" s="111"/>
      <c r="O39" s="111"/>
      <c r="P39" s="111"/>
      <c r="Q39" s="111"/>
      <c r="R39" s="111"/>
      <c r="S39" s="112"/>
      <c r="T39" s="134">
        <v>6059553</v>
      </c>
      <c r="U39" s="134"/>
      <c r="V39" s="134"/>
      <c r="W39" s="134"/>
      <c r="X39" s="134"/>
      <c r="Y39" s="134"/>
      <c r="Z39" s="134"/>
      <c r="AA39" s="134">
        <v>4086000</v>
      </c>
      <c r="AB39" s="134"/>
      <c r="AC39" s="134"/>
      <c r="AD39" s="134"/>
      <c r="AE39" s="134"/>
      <c r="AF39" s="134"/>
      <c r="AG39" s="134"/>
      <c r="AH39" s="134">
        <v>0</v>
      </c>
      <c r="AI39" s="134"/>
      <c r="AJ39" s="134"/>
      <c r="AK39" s="134"/>
      <c r="AL39" s="134"/>
      <c r="AM39" s="134"/>
      <c r="AN39" s="134"/>
      <c r="AO39" s="134">
        <v>9770000</v>
      </c>
      <c r="AP39" s="134"/>
      <c r="AQ39" s="134"/>
      <c r="AR39" s="134"/>
      <c r="AS39" s="134"/>
      <c r="AT39" s="134"/>
      <c r="AU39" s="134"/>
      <c r="AV39" s="110" t="s">
        <v>183</v>
      </c>
      <c r="AW39" s="111"/>
      <c r="AX39" s="111"/>
      <c r="AY39" s="111"/>
      <c r="AZ39" s="111"/>
      <c r="BA39" s="111"/>
      <c r="BB39" s="111"/>
      <c r="BC39" s="111"/>
      <c r="BD39" s="111"/>
      <c r="BE39" s="111"/>
      <c r="BF39" s="111"/>
      <c r="BG39" s="111"/>
      <c r="BH39" s="111"/>
      <c r="BI39" s="111"/>
      <c r="BJ39" s="111"/>
      <c r="BK39" s="111"/>
      <c r="BL39" s="112"/>
    </row>
    <row r="40" spans="1:79" s="15" customFormat="1" x14ac:dyDescent="0.25"/>
    <row r="41" spans="1:79" s="15" customFormat="1" ht="15" customHeight="1" x14ac:dyDescent="0.25">
      <c r="A41" s="49" t="s">
        <v>38</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s="15" customFormat="1" x14ac:dyDescent="0.25"/>
    <row r="43" spans="1:79" s="15" customFormat="1" ht="45.6" customHeight="1" x14ac:dyDescent="0.25">
      <c r="A43" s="52" t="s">
        <v>4</v>
      </c>
      <c r="B43" s="52"/>
      <c r="C43" s="52"/>
      <c r="D43" s="52"/>
      <c r="E43" s="52"/>
      <c r="F43" s="52"/>
      <c r="G43" s="70" t="s">
        <v>7</v>
      </c>
      <c r="H43" s="71"/>
      <c r="I43" s="71"/>
      <c r="J43" s="71"/>
      <c r="K43" s="71"/>
      <c r="L43" s="71"/>
      <c r="M43" s="71"/>
      <c r="N43" s="71"/>
      <c r="O43" s="71"/>
      <c r="P43" s="71"/>
      <c r="Q43" s="71"/>
      <c r="R43" s="71"/>
      <c r="S43" s="71"/>
      <c r="T43" s="71"/>
      <c r="U43" s="71"/>
      <c r="V43" s="71"/>
      <c r="W43" s="71"/>
      <c r="X43" s="71"/>
      <c r="Y43" s="71"/>
      <c r="Z43" s="71"/>
      <c r="AA43" s="71"/>
      <c r="AB43" s="71"/>
      <c r="AC43" s="71"/>
      <c r="AD43" s="71"/>
      <c r="AE43" s="72"/>
      <c r="AF43" s="52" t="s">
        <v>6</v>
      </c>
      <c r="AG43" s="52"/>
      <c r="AH43" s="52"/>
      <c r="AI43" s="52"/>
      <c r="AJ43" s="52"/>
      <c r="AK43" s="52" t="s">
        <v>5</v>
      </c>
      <c r="AL43" s="52"/>
      <c r="AM43" s="52"/>
      <c r="AN43" s="52"/>
      <c r="AO43" s="52"/>
      <c r="AP43" s="52"/>
      <c r="AQ43" s="52"/>
      <c r="AR43" s="52"/>
      <c r="AS43" s="52"/>
      <c r="AT43" s="52"/>
      <c r="AU43" s="52" t="s">
        <v>74</v>
      </c>
      <c r="AV43" s="52"/>
      <c r="AW43" s="52"/>
      <c r="AX43" s="52"/>
      <c r="AY43" s="52"/>
      <c r="AZ43" s="52"/>
      <c r="BA43" s="52"/>
      <c r="BB43" s="52"/>
      <c r="BC43" s="52"/>
      <c r="BD43" s="52"/>
      <c r="BE43" s="52" t="s">
        <v>75</v>
      </c>
      <c r="BF43" s="52"/>
      <c r="BG43" s="52"/>
      <c r="BH43" s="52"/>
      <c r="BI43" s="52"/>
      <c r="BJ43" s="52"/>
      <c r="BK43" s="52"/>
      <c r="BL43" s="52"/>
      <c r="BM43" s="52"/>
      <c r="BN43" s="52"/>
    </row>
    <row r="44" spans="1:79" s="15" customFormat="1" ht="15" customHeight="1" x14ac:dyDescent="0.25">
      <c r="A44" s="52">
        <v>1</v>
      </c>
      <c r="B44" s="52"/>
      <c r="C44" s="52"/>
      <c r="D44" s="52"/>
      <c r="E44" s="52"/>
      <c r="F44" s="52"/>
      <c r="G44" s="70">
        <v>2</v>
      </c>
      <c r="H44" s="71"/>
      <c r="I44" s="71"/>
      <c r="J44" s="71"/>
      <c r="K44" s="71"/>
      <c r="L44" s="71"/>
      <c r="M44" s="71"/>
      <c r="N44" s="71"/>
      <c r="O44" s="71"/>
      <c r="P44" s="71"/>
      <c r="Q44" s="71"/>
      <c r="R44" s="71"/>
      <c r="S44" s="71"/>
      <c r="T44" s="71"/>
      <c r="U44" s="71"/>
      <c r="V44" s="71"/>
      <c r="W44" s="71"/>
      <c r="X44" s="71"/>
      <c r="Y44" s="71"/>
      <c r="Z44" s="71"/>
      <c r="AA44" s="71"/>
      <c r="AB44" s="71"/>
      <c r="AC44" s="71"/>
      <c r="AD44" s="71"/>
      <c r="AE44" s="72"/>
      <c r="AF44" s="52">
        <v>3</v>
      </c>
      <c r="AG44" s="52"/>
      <c r="AH44" s="52"/>
      <c r="AI44" s="52"/>
      <c r="AJ44" s="52"/>
      <c r="AK44" s="52">
        <v>4</v>
      </c>
      <c r="AL44" s="52"/>
      <c r="AM44" s="52"/>
      <c r="AN44" s="52"/>
      <c r="AO44" s="52"/>
      <c r="AP44" s="52"/>
      <c r="AQ44" s="52"/>
      <c r="AR44" s="52"/>
      <c r="AS44" s="52"/>
      <c r="AT44" s="52"/>
      <c r="AU44" s="52">
        <v>5</v>
      </c>
      <c r="AV44" s="52"/>
      <c r="AW44" s="52"/>
      <c r="AX44" s="52"/>
      <c r="AY44" s="52"/>
      <c r="AZ44" s="52"/>
      <c r="BA44" s="52"/>
      <c r="BB44" s="52"/>
      <c r="BC44" s="52"/>
      <c r="BD44" s="52"/>
      <c r="BE44" s="52">
        <v>6</v>
      </c>
      <c r="BF44" s="52"/>
      <c r="BG44" s="52"/>
      <c r="BH44" s="52"/>
      <c r="BI44" s="52"/>
      <c r="BJ44" s="52"/>
      <c r="BK44" s="52"/>
      <c r="BL44" s="52"/>
      <c r="BM44" s="52"/>
      <c r="BN44" s="52"/>
    </row>
    <row r="45" spans="1:79" s="12" customFormat="1" ht="15" hidden="1" customHeight="1" x14ac:dyDescent="0.25">
      <c r="A45" s="133" t="s">
        <v>39</v>
      </c>
      <c r="B45" s="133"/>
      <c r="C45" s="133"/>
      <c r="D45" s="133"/>
      <c r="E45" s="133"/>
      <c r="F45" s="133"/>
      <c r="G45" s="135" t="s">
        <v>18</v>
      </c>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c r="AF45" s="133" t="s">
        <v>19</v>
      </c>
      <c r="AG45" s="133"/>
      <c r="AH45" s="133"/>
      <c r="AI45" s="133"/>
      <c r="AJ45" s="133"/>
      <c r="AK45" s="133" t="s">
        <v>20</v>
      </c>
      <c r="AL45" s="133"/>
      <c r="AM45" s="133"/>
      <c r="AN45" s="133"/>
      <c r="AO45" s="133"/>
      <c r="AP45" s="133"/>
      <c r="AQ45" s="133"/>
      <c r="AR45" s="133"/>
      <c r="AS45" s="133"/>
      <c r="AT45" s="133"/>
      <c r="AU45" s="133" t="s">
        <v>34</v>
      </c>
      <c r="AV45" s="133"/>
      <c r="AW45" s="133"/>
      <c r="AX45" s="133"/>
      <c r="AY45" s="133"/>
      <c r="AZ45" s="133"/>
      <c r="BA45" s="133"/>
      <c r="BB45" s="133"/>
      <c r="BC45" s="133"/>
      <c r="BD45" s="133"/>
      <c r="BE45" s="133" t="s">
        <v>35</v>
      </c>
      <c r="BF45" s="133"/>
      <c r="BG45" s="133"/>
      <c r="BH45" s="133"/>
      <c r="BI45" s="133"/>
      <c r="BJ45" s="133"/>
      <c r="BK45" s="133"/>
      <c r="BL45" s="133"/>
      <c r="BM45" s="133"/>
      <c r="BN45" s="133"/>
      <c r="CA45" s="12" t="s">
        <v>12</v>
      </c>
    </row>
    <row r="46" spans="1:79" s="18" customFormat="1" x14ac:dyDescent="0.25">
      <c r="A46" s="65"/>
      <c r="B46" s="65"/>
      <c r="C46" s="65"/>
      <c r="D46" s="65"/>
      <c r="E46" s="65"/>
      <c r="F46" s="65"/>
      <c r="G46" s="127" t="s">
        <v>148</v>
      </c>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9"/>
      <c r="AF46" s="65"/>
      <c r="AG46" s="65"/>
      <c r="AH46" s="65"/>
      <c r="AI46" s="65"/>
      <c r="AJ46" s="65"/>
      <c r="AK46" s="65"/>
      <c r="AL46" s="65"/>
      <c r="AM46" s="65"/>
      <c r="AN46" s="65"/>
      <c r="AO46" s="65"/>
      <c r="AP46" s="65"/>
      <c r="AQ46" s="65"/>
      <c r="AR46" s="65"/>
      <c r="AS46" s="65"/>
      <c r="AT46" s="65"/>
      <c r="AU46" s="113"/>
      <c r="AV46" s="113"/>
      <c r="AW46" s="113"/>
      <c r="AX46" s="113"/>
      <c r="AY46" s="113"/>
      <c r="AZ46" s="113"/>
      <c r="BA46" s="113"/>
      <c r="BB46" s="113"/>
      <c r="BC46" s="113"/>
      <c r="BD46" s="113"/>
      <c r="BE46" s="89"/>
      <c r="BF46" s="89"/>
      <c r="BG46" s="89"/>
      <c r="BH46" s="89"/>
      <c r="BI46" s="89"/>
      <c r="BJ46" s="89"/>
      <c r="BK46" s="89"/>
      <c r="BL46" s="89"/>
      <c r="BM46" s="89"/>
      <c r="BN46" s="89"/>
      <c r="CA46" s="18" t="s">
        <v>13</v>
      </c>
    </row>
    <row r="47" spans="1:79" s="18" customFormat="1" x14ac:dyDescent="0.25">
      <c r="A47" s="65">
        <v>1</v>
      </c>
      <c r="B47" s="65"/>
      <c r="C47" s="65"/>
      <c r="D47" s="65"/>
      <c r="E47" s="65"/>
      <c r="F47" s="65"/>
      <c r="G47" s="115" t="s">
        <v>196</v>
      </c>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7"/>
      <c r="AF47" s="65" t="s">
        <v>198</v>
      </c>
      <c r="AG47" s="65"/>
      <c r="AH47" s="65"/>
      <c r="AI47" s="65"/>
      <c r="AJ47" s="65"/>
      <c r="AK47" s="121" t="s">
        <v>199</v>
      </c>
      <c r="AL47" s="121"/>
      <c r="AM47" s="121"/>
      <c r="AN47" s="121"/>
      <c r="AO47" s="121"/>
      <c r="AP47" s="121"/>
      <c r="AQ47" s="121"/>
      <c r="AR47" s="121"/>
      <c r="AS47" s="121"/>
      <c r="AT47" s="121"/>
      <c r="AU47" s="113">
        <v>0</v>
      </c>
      <c r="AV47" s="113"/>
      <c r="AW47" s="113"/>
      <c r="AX47" s="113"/>
      <c r="AY47" s="113"/>
      <c r="AZ47" s="113"/>
      <c r="BA47" s="113"/>
      <c r="BB47" s="113"/>
      <c r="BC47" s="113"/>
      <c r="BD47" s="113"/>
      <c r="BE47" s="113">
        <f>12+39</f>
        <v>51</v>
      </c>
      <c r="BF47" s="113"/>
      <c r="BG47" s="113"/>
      <c r="BH47" s="113"/>
      <c r="BI47" s="113"/>
      <c r="BJ47" s="113"/>
      <c r="BK47" s="113"/>
      <c r="BL47" s="113"/>
      <c r="BM47" s="113"/>
      <c r="BN47" s="113"/>
      <c r="CA47" s="18" t="s">
        <v>13</v>
      </c>
    </row>
    <row r="48" spans="1:79" s="18" customFormat="1" ht="30.6" customHeight="1" x14ac:dyDescent="0.25">
      <c r="A48" s="65">
        <v>2</v>
      </c>
      <c r="B48" s="65"/>
      <c r="C48" s="65"/>
      <c r="D48" s="65"/>
      <c r="E48" s="65"/>
      <c r="F48" s="65"/>
      <c r="G48" s="115" t="s">
        <v>197</v>
      </c>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7"/>
      <c r="AF48" s="65" t="s">
        <v>198</v>
      </c>
      <c r="AG48" s="65"/>
      <c r="AH48" s="65"/>
      <c r="AI48" s="65"/>
      <c r="AJ48" s="65"/>
      <c r="AK48" s="81" t="s">
        <v>200</v>
      </c>
      <c r="AL48" s="81"/>
      <c r="AM48" s="81"/>
      <c r="AN48" s="81"/>
      <c r="AO48" s="81"/>
      <c r="AP48" s="81"/>
      <c r="AQ48" s="81"/>
      <c r="AR48" s="81"/>
      <c r="AS48" s="81"/>
      <c r="AT48" s="81"/>
      <c r="AU48" s="113">
        <v>0</v>
      </c>
      <c r="AV48" s="113"/>
      <c r="AW48" s="113"/>
      <c r="AX48" s="113"/>
      <c r="AY48" s="113"/>
      <c r="AZ48" s="113"/>
      <c r="BA48" s="113"/>
      <c r="BB48" s="113"/>
      <c r="BC48" s="113"/>
      <c r="BD48" s="113"/>
      <c r="BE48" s="113">
        <v>8</v>
      </c>
      <c r="BF48" s="113"/>
      <c r="BG48" s="113"/>
      <c r="BH48" s="113"/>
      <c r="BI48" s="113"/>
      <c r="BJ48" s="113"/>
      <c r="BK48" s="113"/>
      <c r="BL48" s="113"/>
      <c r="BM48" s="113"/>
      <c r="BN48" s="113"/>
      <c r="CA48" s="18" t="s">
        <v>13</v>
      </c>
    </row>
    <row r="49" spans="1:79" s="18" customFormat="1" x14ac:dyDescent="0.25">
      <c r="A49" s="65"/>
      <c r="B49" s="65"/>
      <c r="C49" s="65"/>
      <c r="D49" s="65"/>
      <c r="E49" s="65"/>
      <c r="F49" s="65"/>
      <c r="G49" s="127" t="s">
        <v>57</v>
      </c>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9"/>
      <c r="AF49" s="65"/>
      <c r="AG49" s="65"/>
      <c r="AH49" s="65"/>
      <c r="AI49" s="65"/>
      <c r="AJ49" s="65"/>
      <c r="AK49" s="65"/>
      <c r="AL49" s="65"/>
      <c r="AM49" s="65"/>
      <c r="AN49" s="65"/>
      <c r="AO49" s="65"/>
      <c r="AP49" s="65"/>
      <c r="AQ49" s="65"/>
      <c r="AR49" s="65"/>
      <c r="AS49" s="65"/>
      <c r="AT49" s="65"/>
      <c r="AU49" s="113"/>
      <c r="AV49" s="113"/>
      <c r="AW49" s="113"/>
      <c r="AX49" s="113"/>
      <c r="AY49" s="113"/>
      <c r="AZ49" s="113"/>
      <c r="BA49" s="113"/>
      <c r="BB49" s="113"/>
      <c r="BC49" s="113"/>
      <c r="BD49" s="113"/>
      <c r="BE49" s="89"/>
      <c r="BF49" s="89"/>
      <c r="BG49" s="89"/>
      <c r="BH49" s="89"/>
      <c r="BI49" s="89"/>
      <c r="BJ49" s="89"/>
      <c r="BK49" s="89"/>
      <c r="BL49" s="89"/>
      <c r="BM49" s="89"/>
      <c r="BN49" s="89"/>
      <c r="CA49" s="18" t="s">
        <v>13</v>
      </c>
    </row>
    <row r="50" spans="1:79" s="18" customFormat="1" ht="16.95" customHeight="1" x14ac:dyDescent="0.25">
      <c r="A50" s="65">
        <v>1</v>
      </c>
      <c r="B50" s="65"/>
      <c r="C50" s="65"/>
      <c r="D50" s="65"/>
      <c r="E50" s="65"/>
      <c r="F50" s="65"/>
      <c r="G50" s="124" t="s">
        <v>204</v>
      </c>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6"/>
      <c r="AF50" s="65" t="s">
        <v>100</v>
      </c>
      <c r="AG50" s="65"/>
      <c r="AH50" s="65"/>
      <c r="AI50" s="65"/>
      <c r="AJ50" s="65"/>
      <c r="AK50" s="121" t="s">
        <v>101</v>
      </c>
      <c r="AL50" s="121"/>
      <c r="AM50" s="121"/>
      <c r="AN50" s="121"/>
      <c r="AO50" s="121"/>
      <c r="AP50" s="121"/>
      <c r="AQ50" s="121"/>
      <c r="AR50" s="121"/>
      <c r="AS50" s="121"/>
      <c r="AT50" s="121"/>
      <c r="AU50" s="114">
        <v>2124</v>
      </c>
      <c r="AV50" s="114"/>
      <c r="AW50" s="114"/>
      <c r="AX50" s="114"/>
      <c r="AY50" s="114"/>
      <c r="AZ50" s="114"/>
      <c r="BA50" s="114"/>
      <c r="BB50" s="114"/>
      <c r="BC50" s="114"/>
      <c r="BD50" s="114"/>
      <c r="BE50" s="114">
        <f>(AH30+AH31+AH32+AH33+AO30)/1900</f>
        <v>2348.42</v>
      </c>
      <c r="BF50" s="114"/>
      <c r="BG50" s="114"/>
      <c r="BH50" s="114"/>
      <c r="BI50" s="114"/>
      <c r="BJ50" s="114"/>
      <c r="BK50" s="114"/>
      <c r="BL50" s="114"/>
      <c r="BM50" s="114"/>
      <c r="BN50" s="114"/>
      <c r="CA50" s="18" t="s">
        <v>13</v>
      </c>
    </row>
    <row r="51" spans="1:79" s="18" customFormat="1" x14ac:dyDescent="0.25">
      <c r="A51" s="65">
        <v>2</v>
      </c>
      <c r="B51" s="65"/>
      <c r="C51" s="65"/>
      <c r="D51" s="65"/>
      <c r="E51" s="65"/>
      <c r="F51" s="65"/>
      <c r="G51" s="115" t="s">
        <v>201</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7"/>
      <c r="AF51" s="65" t="s">
        <v>100</v>
      </c>
      <c r="AG51" s="65"/>
      <c r="AH51" s="65"/>
      <c r="AI51" s="65"/>
      <c r="AJ51" s="65"/>
      <c r="AK51" s="121" t="s">
        <v>101</v>
      </c>
      <c r="AL51" s="121"/>
      <c r="AM51" s="121"/>
      <c r="AN51" s="121"/>
      <c r="AO51" s="121"/>
      <c r="AP51" s="121"/>
      <c r="AQ51" s="121"/>
      <c r="AR51" s="121"/>
      <c r="AS51" s="121"/>
      <c r="AT51" s="121"/>
      <c r="AU51" s="113">
        <v>0</v>
      </c>
      <c r="AV51" s="113"/>
      <c r="AW51" s="113"/>
      <c r="AX51" s="113"/>
      <c r="AY51" s="113"/>
      <c r="AZ51" s="113"/>
      <c r="BA51" s="113"/>
      <c r="BB51" s="113"/>
      <c r="BC51" s="113"/>
      <c r="BD51" s="113"/>
      <c r="BE51" s="114">
        <f>AO38/BE47</f>
        <v>122588.23529411765</v>
      </c>
      <c r="BF51" s="114"/>
      <c r="BG51" s="114"/>
      <c r="BH51" s="114"/>
      <c r="BI51" s="114"/>
      <c r="BJ51" s="114"/>
      <c r="BK51" s="114"/>
      <c r="BL51" s="114"/>
      <c r="BM51" s="114"/>
      <c r="BN51" s="114"/>
      <c r="CA51" s="18" t="s">
        <v>13</v>
      </c>
    </row>
    <row r="52" spans="1:79" s="18" customFormat="1" x14ac:dyDescent="0.25">
      <c r="A52" s="65">
        <v>3</v>
      </c>
      <c r="B52" s="65"/>
      <c r="C52" s="65"/>
      <c r="D52" s="65"/>
      <c r="E52" s="65"/>
      <c r="F52" s="65"/>
      <c r="G52" s="115" t="s">
        <v>202</v>
      </c>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7"/>
      <c r="AF52" s="65" t="s">
        <v>100</v>
      </c>
      <c r="AG52" s="65"/>
      <c r="AH52" s="65"/>
      <c r="AI52" s="65"/>
      <c r="AJ52" s="65"/>
      <c r="AK52" s="121" t="s">
        <v>101</v>
      </c>
      <c r="AL52" s="121"/>
      <c r="AM52" s="121"/>
      <c r="AN52" s="121"/>
      <c r="AO52" s="121"/>
      <c r="AP52" s="121"/>
      <c r="AQ52" s="121"/>
      <c r="AR52" s="121"/>
      <c r="AS52" s="121"/>
      <c r="AT52" s="121"/>
      <c r="AU52" s="113">
        <v>0</v>
      </c>
      <c r="AV52" s="113"/>
      <c r="AW52" s="113"/>
      <c r="AX52" s="113"/>
      <c r="AY52" s="113"/>
      <c r="AZ52" s="113"/>
      <c r="BA52" s="113"/>
      <c r="BB52" s="113"/>
      <c r="BC52" s="113"/>
      <c r="BD52" s="113"/>
      <c r="BE52" s="114">
        <f>AO39/BE48</f>
        <v>1221250</v>
      </c>
      <c r="BF52" s="114"/>
      <c r="BG52" s="114"/>
      <c r="BH52" s="114"/>
      <c r="BI52" s="114"/>
      <c r="BJ52" s="114"/>
      <c r="BK52" s="114"/>
      <c r="BL52" s="114"/>
      <c r="BM52" s="114"/>
      <c r="BN52" s="114"/>
      <c r="CA52" s="18" t="s">
        <v>13</v>
      </c>
    </row>
    <row r="53" spans="1:79" s="18" customFormat="1" x14ac:dyDescent="0.25">
      <c r="A53" s="65">
        <v>4</v>
      </c>
      <c r="B53" s="65"/>
      <c r="C53" s="65"/>
      <c r="D53" s="65"/>
      <c r="E53" s="65"/>
      <c r="F53" s="65"/>
      <c r="G53" s="115" t="s">
        <v>193</v>
      </c>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c r="AF53" s="65" t="s">
        <v>100</v>
      </c>
      <c r="AG53" s="65"/>
      <c r="AH53" s="65"/>
      <c r="AI53" s="65"/>
      <c r="AJ53" s="65"/>
      <c r="AK53" s="121" t="s">
        <v>101</v>
      </c>
      <c r="AL53" s="121"/>
      <c r="AM53" s="121"/>
      <c r="AN53" s="121"/>
      <c r="AO53" s="121"/>
      <c r="AP53" s="121"/>
      <c r="AQ53" s="121"/>
      <c r="AR53" s="121"/>
      <c r="AS53" s="121"/>
      <c r="AT53" s="121"/>
      <c r="AU53" s="113">
        <v>0</v>
      </c>
      <c r="AV53" s="113"/>
      <c r="AW53" s="113"/>
      <c r="AX53" s="113"/>
      <c r="AY53" s="113"/>
      <c r="AZ53" s="113"/>
      <c r="BA53" s="113"/>
      <c r="BB53" s="113"/>
      <c r="BC53" s="113"/>
      <c r="BD53" s="113"/>
      <c r="BE53" s="123">
        <f>AO25/49300</f>
        <v>50.143711967545642</v>
      </c>
      <c r="BF53" s="123"/>
      <c r="BG53" s="123"/>
      <c r="BH53" s="123"/>
      <c r="BI53" s="123"/>
      <c r="BJ53" s="123"/>
      <c r="BK53" s="123"/>
      <c r="BL53" s="123"/>
      <c r="BM53" s="123"/>
      <c r="BN53" s="123"/>
      <c r="CA53" s="18" t="s">
        <v>13</v>
      </c>
    </row>
    <row r="54" spans="1:79" s="18" customFormat="1" x14ac:dyDescent="0.25">
      <c r="A54" s="65">
        <v>5</v>
      </c>
      <c r="B54" s="65"/>
      <c r="C54" s="65"/>
      <c r="D54" s="65"/>
      <c r="E54" s="65"/>
      <c r="F54" s="65"/>
      <c r="G54" s="115" t="s">
        <v>194</v>
      </c>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7"/>
      <c r="AF54" s="65" t="s">
        <v>100</v>
      </c>
      <c r="AG54" s="65"/>
      <c r="AH54" s="65"/>
      <c r="AI54" s="65"/>
      <c r="AJ54" s="65"/>
      <c r="AK54" s="121" t="s">
        <v>101</v>
      </c>
      <c r="AL54" s="121"/>
      <c r="AM54" s="121"/>
      <c r="AN54" s="121"/>
      <c r="AO54" s="121"/>
      <c r="AP54" s="121"/>
      <c r="AQ54" s="121"/>
      <c r="AR54" s="121"/>
      <c r="AS54" s="121"/>
      <c r="AT54" s="121"/>
      <c r="AU54" s="113">
        <v>0</v>
      </c>
      <c r="AV54" s="113"/>
      <c r="AW54" s="113"/>
      <c r="AX54" s="113"/>
      <c r="AY54" s="113"/>
      <c r="AZ54" s="113"/>
      <c r="BA54" s="113"/>
      <c r="BB54" s="113"/>
      <c r="BC54" s="113"/>
      <c r="BD54" s="113"/>
      <c r="BE54" s="123">
        <f>AO27/49300</f>
        <v>20.073427991886408</v>
      </c>
      <c r="BF54" s="123"/>
      <c r="BG54" s="123"/>
      <c r="BH54" s="123"/>
      <c r="BI54" s="123"/>
      <c r="BJ54" s="123"/>
      <c r="BK54" s="123"/>
      <c r="BL54" s="123"/>
      <c r="BM54" s="123"/>
      <c r="BN54" s="123"/>
      <c r="CA54" s="18" t="s">
        <v>13</v>
      </c>
    </row>
    <row r="55" spans="1:79" s="15" customFormat="1" x14ac:dyDescent="0.25"/>
    <row r="56" spans="1:79" s="16" customFormat="1" ht="14.25" customHeight="1" x14ac:dyDescent="0.25">
      <c r="A56" s="49" t="s">
        <v>76</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row>
    <row r="57" spans="1:79" s="15" customFormat="1" ht="27.6" customHeight="1" x14ac:dyDescent="0.25">
      <c r="A57" s="76" t="s">
        <v>191</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row>
    <row r="58" spans="1:79" s="15" customFormat="1" x14ac:dyDescent="0.25"/>
    <row r="59" spans="1:79" s="23" customFormat="1" ht="28.5" hidden="1" customHeight="1" x14ac:dyDescent="0.25">
      <c r="A59" s="73"/>
      <c r="B59" s="73"/>
      <c r="C59" s="73"/>
      <c r="D59" s="73"/>
      <c r="E59" s="73"/>
      <c r="F59" s="73"/>
      <c r="G59" s="78" t="s">
        <v>0</v>
      </c>
      <c r="H59" s="79"/>
      <c r="I59" s="79"/>
      <c r="J59" s="79"/>
      <c r="K59" s="79"/>
      <c r="L59" s="79"/>
      <c r="M59" s="79"/>
      <c r="N59" s="79"/>
      <c r="O59" s="79"/>
      <c r="P59" s="79"/>
      <c r="Q59" s="79"/>
      <c r="R59" s="79"/>
      <c r="S59" s="79"/>
      <c r="T59" s="79" t="s">
        <v>21</v>
      </c>
      <c r="U59" s="79"/>
      <c r="V59" s="79"/>
      <c r="W59" s="79"/>
      <c r="X59" s="79"/>
      <c r="Y59" s="79"/>
      <c r="Z59" s="79"/>
      <c r="AA59" s="79" t="s">
        <v>22</v>
      </c>
      <c r="AB59" s="79"/>
      <c r="AC59" s="79"/>
      <c r="AD59" s="79"/>
      <c r="AE59" s="79"/>
      <c r="AF59" s="79"/>
      <c r="AG59" s="79"/>
      <c r="AH59" s="79" t="s">
        <v>23</v>
      </c>
      <c r="AI59" s="79"/>
      <c r="AJ59" s="79"/>
      <c r="AK59" s="79"/>
      <c r="AL59" s="79"/>
      <c r="AM59" s="79"/>
      <c r="AN59" s="80"/>
      <c r="AO59" s="78" t="s">
        <v>24</v>
      </c>
      <c r="AP59" s="79"/>
      <c r="AQ59" s="79"/>
      <c r="AR59" s="79"/>
      <c r="AS59" s="79"/>
      <c r="AT59" s="79"/>
      <c r="AU59" s="79"/>
      <c r="AV59" s="20"/>
      <c r="AW59" s="20"/>
      <c r="AX59" s="20"/>
      <c r="AY59" s="20"/>
      <c r="AZ59" s="20"/>
      <c r="BA59" s="20"/>
      <c r="BB59" s="20"/>
      <c r="BC59" s="20"/>
      <c r="BD59" s="21"/>
      <c r="BE59" s="22"/>
      <c r="BF59" s="20"/>
      <c r="BG59" s="20"/>
      <c r="BH59" s="20"/>
      <c r="BI59" s="20"/>
      <c r="BJ59" s="20"/>
      <c r="BK59" s="20"/>
      <c r="BL59" s="20"/>
      <c r="BM59" s="20"/>
      <c r="BN59" s="21"/>
      <c r="CA59" s="15" t="s">
        <v>28</v>
      </c>
    </row>
    <row r="60" spans="1:79" s="19" customFormat="1" ht="12.75" customHeight="1" x14ac:dyDescent="0.25">
      <c r="A60" s="73" t="s">
        <v>37</v>
      </c>
      <c r="B60" s="73"/>
      <c r="C60" s="73"/>
      <c r="D60" s="73"/>
      <c r="E60" s="73"/>
      <c r="F60" s="73"/>
      <c r="G60" s="74"/>
      <c r="H60" s="74"/>
      <c r="I60" s="74"/>
      <c r="J60" s="74"/>
      <c r="K60" s="74"/>
      <c r="L60" s="74"/>
      <c r="M60" s="74"/>
      <c r="N60" s="74"/>
      <c r="O60" s="74"/>
      <c r="P60" s="74"/>
      <c r="Q60" s="74"/>
      <c r="R60" s="74"/>
      <c r="S60" s="74"/>
      <c r="T60" s="122">
        <f>T22+T23+T24+T25+T27+T28+T29+T30+T31+T32+T33+T34+T35+T36+T37+T38+T39</f>
        <v>48529305</v>
      </c>
      <c r="U60" s="122"/>
      <c r="V60" s="122"/>
      <c r="W60" s="122"/>
      <c r="X60" s="122"/>
      <c r="Y60" s="122"/>
      <c r="Z60" s="122"/>
      <c r="AA60" s="122">
        <f>AA22+AA23+AA24+AA25+AA27+AA28+AA29+AA30+AA31+AA32+AA33+AA34+AA35+AA36+AA37+AA38+AA39</f>
        <v>42707595</v>
      </c>
      <c r="AB60" s="122"/>
      <c r="AC60" s="122"/>
      <c r="AD60" s="122"/>
      <c r="AE60" s="122"/>
      <c r="AF60" s="122"/>
      <c r="AG60" s="122"/>
      <c r="AH60" s="122">
        <f>AH22+AH23+AH24+AH25+AH27+AH28+AH29+AH30+AH31+AH32+AH33+AH34+AH35+AH36+AH37+AH38+AH39</f>
        <v>12024900</v>
      </c>
      <c r="AI60" s="122"/>
      <c r="AJ60" s="122"/>
      <c r="AK60" s="122"/>
      <c r="AL60" s="122"/>
      <c r="AM60" s="122"/>
      <c r="AN60" s="122"/>
      <c r="AO60" s="122">
        <f>AO22+AO23+AO24+AO25+AO27+AO28+AO29+AO30+AO31+AO32+AO33+AO34+AO35+AO36+AO37+AO38+AO39</f>
        <v>25396579</v>
      </c>
      <c r="AP60" s="122"/>
      <c r="AQ60" s="122"/>
      <c r="AR60" s="122"/>
      <c r="AS60" s="122"/>
      <c r="AT60" s="122"/>
      <c r="AU60" s="122"/>
      <c r="AV60" s="24"/>
      <c r="AW60" s="25"/>
      <c r="AX60" s="25"/>
      <c r="AY60" s="25"/>
      <c r="AZ60" s="25"/>
      <c r="BA60" s="25"/>
      <c r="BB60" s="25"/>
      <c r="BC60" s="25"/>
      <c r="BD60" s="25"/>
      <c r="BE60" s="25"/>
      <c r="BF60" s="25"/>
      <c r="BG60" s="25"/>
      <c r="BH60" s="25"/>
      <c r="BI60" s="25"/>
      <c r="BJ60" s="25"/>
      <c r="BK60" s="25"/>
      <c r="BL60" s="25"/>
      <c r="BM60" s="25"/>
      <c r="BN60" s="25"/>
      <c r="BO60" s="25"/>
      <c r="CA60" s="19" t="s">
        <v>29</v>
      </c>
    </row>
    <row r="61" spans="1:79" s="15" customFormat="1" x14ac:dyDescent="0.25"/>
    <row r="62" spans="1:79" s="15" customFormat="1" x14ac:dyDescent="0.25"/>
    <row r="63" spans="1:79" s="15" customFormat="1" ht="14.25" customHeight="1" x14ac:dyDescent="0.25">
      <c r="A63" s="49" t="s">
        <v>146</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row>
    <row r="64" spans="1:79" s="15" customFormat="1" ht="13.8" x14ac:dyDescent="0.25">
      <c r="BN64" s="17" t="s">
        <v>69</v>
      </c>
    </row>
    <row r="65" spans="1:79" s="15" customFormat="1" ht="12.9" customHeight="1" x14ac:dyDescent="0.25">
      <c r="A65" s="52" t="s">
        <v>3</v>
      </c>
      <c r="B65" s="52"/>
      <c r="C65" s="52"/>
      <c r="D65" s="52"/>
      <c r="E65" s="52"/>
      <c r="F65" s="52"/>
      <c r="G65" s="52" t="s">
        <v>7</v>
      </c>
      <c r="H65" s="52"/>
      <c r="I65" s="52"/>
      <c r="J65" s="52"/>
      <c r="K65" s="52"/>
      <c r="L65" s="52"/>
      <c r="M65" s="52"/>
      <c r="N65" s="52"/>
      <c r="O65" s="52"/>
      <c r="P65" s="52"/>
      <c r="Q65" s="52"/>
      <c r="R65" s="52"/>
      <c r="S65" s="52"/>
      <c r="T65" s="52" t="s">
        <v>77</v>
      </c>
      <c r="U65" s="52"/>
      <c r="V65" s="52"/>
      <c r="W65" s="52"/>
      <c r="X65" s="52"/>
      <c r="Y65" s="52"/>
      <c r="Z65" s="52"/>
      <c r="AA65" s="52"/>
      <c r="AB65" s="52"/>
      <c r="AC65" s="52"/>
      <c r="AD65" s="52"/>
      <c r="AE65" s="52"/>
      <c r="AF65" s="52"/>
      <c r="AG65" s="52"/>
      <c r="AH65" s="52" t="s">
        <v>81</v>
      </c>
      <c r="AI65" s="52"/>
      <c r="AJ65" s="52"/>
      <c r="AK65" s="52"/>
      <c r="AL65" s="52"/>
      <c r="AM65" s="52"/>
      <c r="AN65" s="52"/>
      <c r="AO65" s="52"/>
      <c r="AP65" s="52"/>
      <c r="AQ65" s="52"/>
      <c r="AR65" s="52"/>
      <c r="AS65" s="52"/>
      <c r="AT65" s="52"/>
      <c r="AU65" s="52"/>
      <c r="AV65" s="52" t="s">
        <v>147</v>
      </c>
      <c r="AW65" s="52"/>
      <c r="AX65" s="52"/>
      <c r="AY65" s="52"/>
      <c r="AZ65" s="52"/>
      <c r="BA65" s="52"/>
      <c r="BB65" s="52"/>
      <c r="BC65" s="52"/>
      <c r="BD65" s="52"/>
      <c r="BE65" s="52"/>
      <c r="BF65" s="52"/>
      <c r="BG65" s="52"/>
      <c r="BH65" s="52"/>
      <c r="BI65" s="52"/>
      <c r="BJ65" s="52"/>
      <c r="BK65" s="52"/>
      <c r="BL65" s="52"/>
      <c r="BM65" s="52"/>
      <c r="BN65" s="52"/>
      <c r="BO65" s="52"/>
      <c r="BP65" s="52"/>
      <c r="BQ65" s="52"/>
    </row>
    <row r="66" spans="1:79" s="15" customFormat="1" ht="33.6" customHeight="1" x14ac:dyDescent="0.25">
      <c r="A66" s="52"/>
      <c r="B66" s="52"/>
      <c r="C66" s="52"/>
      <c r="D66" s="52"/>
      <c r="E66" s="52"/>
      <c r="F66" s="52"/>
      <c r="G66" s="52"/>
      <c r="H66" s="52"/>
      <c r="I66" s="52"/>
      <c r="J66" s="52"/>
      <c r="K66" s="52"/>
      <c r="L66" s="52"/>
      <c r="M66" s="52"/>
      <c r="N66" s="52"/>
      <c r="O66" s="52"/>
      <c r="P66" s="52"/>
      <c r="Q66" s="52"/>
      <c r="R66" s="52"/>
      <c r="S66" s="52"/>
      <c r="T66" s="52" t="s">
        <v>9</v>
      </c>
      <c r="U66" s="52"/>
      <c r="V66" s="52"/>
      <c r="W66" s="52"/>
      <c r="X66" s="52"/>
      <c r="Y66" s="52"/>
      <c r="Z66" s="52"/>
      <c r="AA66" s="52" t="s">
        <v>26</v>
      </c>
      <c r="AB66" s="52"/>
      <c r="AC66" s="52"/>
      <c r="AD66" s="52"/>
      <c r="AE66" s="52"/>
      <c r="AF66" s="52"/>
      <c r="AG66" s="52"/>
      <c r="AH66" s="52" t="s">
        <v>9</v>
      </c>
      <c r="AI66" s="52"/>
      <c r="AJ66" s="52"/>
      <c r="AK66" s="52"/>
      <c r="AL66" s="52"/>
      <c r="AM66" s="52"/>
      <c r="AN66" s="52"/>
      <c r="AO66" s="52" t="s">
        <v>26</v>
      </c>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row>
    <row r="67" spans="1:79" s="15" customFormat="1" ht="15" customHeight="1" x14ac:dyDescent="0.25">
      <c r="A67" s="52">
        <v>1</v>
      </c>
      <c r="B67" s="52"/>
      <c r="C67" s="52"/>
      <c r="D67" s="52"/>
      <c r="E67" s="52"/>
      <c r="F67" s="52"/>
      <c r="G67" s="52">
        <v>2</v>
      </c>
      <c r="H67" s="52"/>
      <c r="I67" s="52"/>
      <c r="J67" s="52"/>
      <c r="K67" s="52"/>
      <c r="L67" s="52"/>
      <c r="M67" s="52"/>
      <c r="N67" s="52"/>
      <c r="O67" s="52"/>
      <c r="P67" s="52"/>
      <c r="Q67" s="52"/>
      <c r="R67" s="52"/>
      <c r="S67" s="52"/>
      <c r="T67" s="52">
        <v>3</v>
      </c>
      <c r="U67" s="52"/>
      <c r="V67" s="52"/>
      <c r="W67" s="52"/>
      <c r="X67" s="52"/>
      <c r="Y67" s="52"/>
      <c r="Z67" s="52"/>
      <c r="AA67" s="52">
        <v>4</v>
      </c>
      <c r="AB67" s="52"/>
      <c r="AC67" s="52"/>
      <c r="AD67" s="52"/>
      <c r="AE67" s="52"/>
      <c r="AF67" s="52"/>
      <c r="AG67" s="52"/>
      <c r="AH67" s="52">
        <v>5</v>
      </c>
      <c r="AI67" s="52"/>
      <c r="AJ67" s="52"/>
      <c r="AK67" s="52"/>
      <c r="AL67" s="52"/>
      <c r="AM67" s="52"/>
      <c r="AN67" s="52"/>
      <c r="AO67" s="52">
        <v>6</v>
      </c>
      <c r="AP67" s="52"/>
      <c r="AQ67" s="52"/>
      <c r="AR67" s="52"/>
      <c r="AS67" s="52"/>
      <c r="AT67" s="52"/>
      <c r="AU67" s="52"/>
      <c r="AV67" s="52">
        <v>7</v>
      </c>
      <c r="AW67" s="52"/>
      <c r="AX67" s="52"/>
      <c r="AY67" s="52"/>
      <c r="AZ67" s="52"/>
      <c r="BA67" s="52"/>
      <c r="BB67" s="52"/>
      <c r="BC67" s="52"/>
      <c r="BD67" s="52"/>
      <c r="BE67" s="52"/>
      <c r="BF67" s="52"/>
      <c r="BG67" s="52"/>
      <c r="BH67" s="52"/>
      <c r="BI67" s="52"/>
      <c r="BJ67" s="52"/>
      <c r="BK67" s="52"/>
      <c r="BL67" s="52"/>
      <c r="BM67" s="52"/>
      <c r="BN67" s="52"/>
      <c r="BO67" s="52"/>
      <c r="BP67" s="52"/>
      <c r="BQ67" s="52"/>
    </row>
    <row r="68" spans="1:79" s="12" customFormat="1" ht="12.75" hidden="1" customHeight="1" x14ac:dyDescent="0.25">
      <c r="A68" s="139" t="s">
        <v>27</v>
      </c>
      <c r="B68" s="139"/>
      <c r="C68" s="139"/>
      <c r="D68" s="139"/>
      <c r="E68" s="139"/>
      <c r="F68" s="139"/>
      <c r="G68" s="140" t="s">
        <v>18</v>
      </c>
      <c r="H68" s="140"/>
      <c r="I68" s="140"/>
      <c r="J68" s="140"/>
      <c r="K68" s="140"/>
      <c r="L68" s="140"/>
      <c r="M68" s="140"/>
      <c r="N68" s="140"/>
      <c r="O68" s="140"/>
      <c r="P68" s="140"/>
      <c r="Q68" s="140"/>
      <c r="R68" s="140"/>
      <c r="S68" s="140"/>
      <c r="T68" s="141" t="s">
        <v>21</v>
      </c>
      <c r="U68" s="141"/>
      <c r="V68" s="141"/>
      <c r="W68" s="141"/>
      <c r="X68" s="141"/>
      <c r="Y68" s="141"/>
      <c r="Z68" s="141"/>
      <c r="AA68" s="141" t="s">
        <v>22</v>
      </c>
      <c r="AB68" s="141"/>
      <c r="AC68" s="141"/>
      <c r="AD68" s="141"/>
      <c r="AE68" s="141"/>
      <c r="AF68" s="141"/>
      <c r="AG68" s="141"/>
      <c r="AH68" s="141" t="s">
        <v>23</v>
      </c>
      <c r="AI68" s="141"/>
      <c r="AJ68" s="141"/>
      <c r="AK68" s="141"/>
      <c r="AL68" s="141"/>
      <c r="AM68" s="141"/>
      <c r="AN68" s="141"/>
      <c r="AO68" s="141" t="s">
        <v>24</v>
      </c>
      <c r="AP68" s="141"/>
      <c r="AQ68" s="141"/>
      <c r="AR68" s="141"/>
      <c r="AS68" s="141"/>
      <c r="AT68" s="141"/>
      <c r="AU68" s="141"/>
      <c r="AV68" s="139" t="s">
        <v>25</v>
      </c>
      <c r="AW68" s="139"/>
      <c r="AX68" s="139"/>
      <c r="AY68" s="139"/>
      <c r="AZ68" s="139"/>
      <c r="BA68" s="139"/>
      <c r="BB68" s="139"/>
      <c r="BC68" s="139"/>
      <c r="BD68" s="139"/>
      <c r="BE68" s="139"/>
      <c r="BF68" s="139"/>
      <c r="BG68" s="139"/>
      <c r="BH68" s="139"/>
      <c r="BI68" s="139"/>
      <c r="BJ68" s="139"/>
      <c r="BK68" s="139"/>
      <c r="BL68" s="139"/>
      <c r="BM68" s="139"/>
      <c r="BN68" s="139"/>
      <c r="BO68" s="139"/>
      <c r="BP68" s="139"/>
      <c r="BQ68" s="139"/>
      <c r="CA68" s="12" t="s">
        <v>14</v>
      </c>
    </row>
    <row r="69" spans="1:79" s="18" customFormat="1" ht="17.399999999999999" customHeight="1" x14ac:dyDescent="0.25">
      <c r="A69" s="51">
        <v>2111</v>
      </c>
      <c r="B69" s="51"/>
      <c r="C69" s="51"/>
      <c r="D69" s="51"/>
      <c r="E69" s="51"/>
      <c r="F69" s="51"/>
      <c r="G69" s="110" t="s">
        <v>41</v>
      </c>
      <c r="H69" s="111"/>
      <c r="I69" s="111"/>
      <c r="J69" s="111"/>
      <c r="K69" s="111"/>
      <c r="L69" s="111"/>
      <c r="M69" s="111"/>
      <c r="N69" s="111"/>
      <c r="O69" s="111"/>
      <c r="P69" s="111"/>
      <c r="Q69" s="111"/>
      <c r="R69" s="111"/>
      <c r="S69" s="112"/>
      <c r="T69" s="138">
        <v>0</v>
      </c>
      <c r="U69" s="138"/>
      <c r="V69" s="138"/>
      <c r="W69" s="138"/>
      <c r="X69" s="138"/>
      <c r="Y69" s="138"/>
      <c r="Z69" s="138"/>
      <c r="AA69" s="138">
        <v>0</v>
      </c>
      <c r="AB69" s="138"/>
      <c r="AC69" s="138"/>
      <c r="AD69" s="138"/>
      <c r="AE69" s="138"/>
      <c r="AF69" s="138"/>
      <c r="AG69" s="138"/>
      <c r="AH69" s="138">
        <v>0</v>
      </c>
      <c r="AI69" s="138"/>
      <c r="AJ69" s="138"/>
      <c r="AK69" s="138"/>
      <c r="AL69" s="138"/>
      <c r="AM69" s="138"/>
      <c r="AN69" s="138"/>
      <c r="AO69" s="138">
        <v>0</v>
      </c>
      <c r="AP69" s="138"/>
      <c r="AQ69" s="138"/>
      <c r="AR69" s="138"/>
      <c r="AS69" s="138"/>
      <c r="AT69" s="138"/>
      <c r="AU69" s="138"/>
      <c r="AV69" s="110"/>
      <c r="AW69" s="111"/>
      <c r="AX69" s="111"/>
      <c r="AY69" s="111"/>
      <c r="AZ69" s="111"/>
      <c r="BA69" s="111"/>
      <c r="BB69" s="111"/>
      <c r="BC69" s="111"/>
      <c r="BD69" s="111"/>
      <c r="BE69" s="111"/>
      <c r="BF69" s="111"/>
      <c r="BG69" s="111"/>
      <c r="BH69" s="111"/>
      <c r="BI69" s="111"/>
      <c r="BJ69" s="111"/>
      <c r="BK69" s="111"/>
      <c r="BL69" s="111"/>
      <c r="BM69" s="111"/>
      <c r="BN69" s="111"/>
      <c r="BO69" s="111"/>
      <c r="BP69" s="111"/>
      <c r="BQ69" s="112"/>
      <c r="CA69" s="18" t="s">
        <v>15</v>
      </c>
    </row>
    <row r="70" spans="1:79" s="18" customFormat="1" ht="18.600000000000001" customHeight="1" x14ac:dyDescent="0.25">
      <c r="A70" s="51">
        <v>2120</v>
      </c>
      <c r="B70" s="51"/>
      <c r="C70" s="51"/>
      <c r="D70" s="51"/>
      <c r="E70" s="51"/>
      <c r="F70" s="51"/>
      <c r="G70" s="110" t="s">
        <v>43</v>
      </c>
      <c r="H70" s="111"/>
      <c r="I70" s="111"/>
      <c r="J70" s="111"/>
      <c r="K70" s="111"/>
      <c r="L70" s="111"/>
      <c r="M70" s="111"/>
      <c r="N70" s="111"/>
      <c r="O70" s="111"/>
      <c r="P70" s="111"/>
      <c r="Q70" s="111"/>
      <c r="R70" s="111"/>
      <c r="S70" s="112"/>
      <c r="T70" s="138">
        <v>0</v>
      </c>
      <c r="U70" s="138"/>
      <c r="V70" s="138"/>
      <c r="W70" s="138"/>
      <c r="X70" s="138"/>
      <c r="Y70" s="138"/>
      <c r="Z70" s="138"/>
      <c r="AA70" s="138">
        <v>0</v>
      </c>
      <c r="AB70" s="138"/>
      <c r="AC70" s="138"/>
      <c r="AD70" s="138"/>
      <c r="AE70" s="138"/>
      <c r="AF70" s="138"/>
      <c r="AG70" s="138"/>
      <c r="AH70" s="138">
        <v>0</v>
      </c>
      <c r="AI70" s="138"/>
      <c r="AJ70" s="138"/>
      <c r="AK70" s="138"/>
      <c r="AL70" s="138"/>
      <c r="AM70" s="138"/>
      <c r="AN70" s="138"/>
      <c r="AO70" s="138">
        <v>0</v>
      </c>
      <c r="AP70" s="138"/>
      <c r="AQ70" s="138"/>
      <c r="AR70" s="138"/>
      <c r="AS70" s="138"/>
      <c r="AT70" s="138"/>
      <c r="AU70" s="138"/>
      <c r="AV70" s="110"/>
      <c r="AW70" s="111"/>
      <c r="AX70" s="111"/>
      <c r="AY70" s="111"/>
      <c r="AZ70" s="111"/>
      <c r="BA70" s="111"/>
      <c r="BB70" s="111"/>
      <c r="BC70" s="111"/>
      <c r="BD70" s="111"/>
      <c r="BE70" s="111"/>
      <c r="BF70" s="111"/>
      <c r="BG70" s="111"/>
      <c r="BH70" s="111"/>
      <c r="BI70" s="111"/>
      <c r="BJ70" s="111"/>
      <c r="BK70" s="111"/>
      <c r="BL70" s="111"/>
      <c r="BM70" s="111"/>
      <c r="BN70" s="111"/>
      <c r="BO70" s="111"/>
      <c r="BP70" s="111"/>
      <c r="BQ70" s="112"/>
    </row>
    <row r="71" spans="1:79" s="18" customFormat="1" ht="19.2" customHeight="1" x14ac:dyDescent="0.25">
      <c r="A71" s="51">
        <v>2210</v>
      </c>
      <c r="B71" s="51"/>
      <c r="C71" s="51"/>
      <c r="D71" s="51"/>
      <c r="E71" s="51"/>
      <c r="F71" s="51"/>
      <c r="G71" s="110" t="s">
        <v>45</v>
      </c>
      <c r="H71" s="111"/>
      <c r="I71" s="111"/>
      <c r="J71" s="111"/>
      <c r="K71" s="111"/>
      <c r="L71" s="111"/>
      <c r="M71" s="111"/>
      <c r="N71" s="111"/>
      <c r="O71" s="111"/>
      <c r="P71" s="111"/>
      <c r="Q71" s="111"/>
      <c r="R71" s="111"/>
      <c r="S71" s="112"/>
      <c r="T71" s="138">
        <v>0</v>
      </c>
      <c r="U71" s="138"/>
      <c r="V71" s="138"/>
      <c r="W71" s="138"/>
      <c r="X71" s="138"/>
      <c r="Y71" s="138"/>
      <c r="Z71" s="138"/>
      <c r="AA71" s="138">
        <v>0</v>
      </c>
      <c r="AB71" s="138"/>
      <c r="AC71" s="138"/>
      <c r="AD71" s="138"/>
      <c r="AE71" s="138"/>
      <c r="AF71" s="138"/>
      <c r="AG71" s="138"/>
      <c r="AH71" s="138">
        <v>0</v>
      </c>
      <c r="AI71" s="138"/>
      <c r="AJ71" s="138"/>
      <c r="AK71" s="138"/>
      <c r="AL71" s="138"/>
      <c r="AM71" s="138"/>
      <c r="AN71" s="138"/>
      <c r="AO71" s="138">
        <v>0</v>
      </c>
      <c r="AP71" s="138"/>
      <c r="AQ71" s="138"/>
      <c r="AR71" s="138"/>
      <c r="AS71" s="138"/>
      <c r="AT71" s="138"/>
      <c r="AU71" s="138"/>
      <c r="AV71" s="110"/>
      <c r="AW71" s="111"/>
      <c r="AX71" s="111"/>
      <c r="AY71" s="111"/>
      <c r="AZ71" s="111"/>
      <c r="BA71" s="111"/>
      <c r="BB71" s="111"/>
      <c r="BC71" s="111"/>
      <c r="BD71" s="111"/>
      <c r="BE71" s="111"/>
      <c r="BF71" s="111"/>
      <c r="BG71" s="111"/>
      <c r="BH71" s="111"/>
      <c r="BI71" s="111"/>
      <c r="BJ71" s="111"/>
      <c r="BK71" s="111"/>
      <c r="BL71" s="111"/>
      <c r="BM71" s="111"/>
      <c r="BN71" s="111"/>
      <c r="BO71" s="111"/>
      <c r="BP71" s="111"/>
      <c r="BQ71" s="112"/>
    </row>
    <row r="72" spans="1:79" s="18" customFormat="1" ht="26.4" customHeight="1" x14ac:dyDescent="0.25">
      <c r="A72" s="51">
        <v>2220</v>
      </c>
      <c r="B72" s="51"/>
      <c r="C72" s="51"/>
      <c r="D72" s="51"/>
      <c r="E72" s="51"/>
      <c r="F72" s="51"/>
      <c r="G72" s="110" t="s">
        <v>88</v>
      </c>
      <c r="H72" s="111"/>
      <c r="I72" s="111"/>
      <c r="J72" s="111"/>
      <c r="K72" s="111"/>
      <c r="L72" s="111"/>
      <c r="M72" s="111"/>
      <c r="N72" s="111"/>
      <c r="O72" s="111"/>
      <c r="P72" s="111"/>
      <c r="Q72" s="111"/>
      <c r="R72" s="111"/>
      <c r="S72" s="112"/>
      <c r="T72" s="138">
        <v>0</v>
      </c>
      <c r="U72" s="138"/>
      <c r="V72" s="138"/>
      <c r="W72" s="138"/>
      <c r="X72" s="138"/>
      <c r="Y72" s="138"/>
      <c r="Z72" s="138"/>
      <c r="AA72" s="138">
        <f>156900-AA73</f>
        <v>131750</v>
      </c>
      <c r="AB72" s="138"/>
      <c r="AC72" s="138"/>
      <c r="AD72" s="138"/>
      <c r="AE72" s="138"/>
      <c r="AF72" s="138"/>
      <c r="AG72" s="138"/>
      <c r="AH72" s="138">
        <v>0</v>
      </c>
      <c r="AI72" s="138"/>
      <c r="AJ72" s="138"/>
      <c r="AK72" s="138"/>
      <c r="AL72" s="138"/>
      <c r="AM72" s="138"/>
      <c r="AN72" s="138"/>
      <c r="AO72" s="138">
        <f>172600-AO73</f>
        <v>144930</v>
      </c>
      <c r="AP72" s="138"/>
      <c r="AQ72" s="138"/>
      <c r="AR72" s="138"/>
      <c r="AS72" s="138"/>
      <c r="AT72" s="138"/>
      <c r="AU72" s="138"/>
      <c r="AV72" s="110" t="s">
        <v>158</v>
      </c>
      <c r="AW72" s="111"/>
      <c r="AX72" s="111"/>
      <c r="AY72" s="111"/>
      <c r="AZ72" s="111"/>
      <c r="BA72" s="111"/>
      <c r="BB72" s="111"/>
      <c r="BC72" s="111"/>
      <c r="BD72" s="111"/>
      <c r="BE72" s="111"/>
      <c r="BF72" s="111"/>
      <c r="BG72" s="111"/>
      <c r="BH72" s="111"/>
      <c r="BI72" s="111"/>
      <c r="BJ72" s="111"/>
      <c r="BK72" s="111"/>
      <c r="BL72" s="111"/>
      <c r="BM72" s="111"/>
      <c r="BN72" s="111"/>
      <c r="BO72" s="111"/>
      <c r="BP72" s="111"/>
      <c r="BQ72" s="112"/>
    </row>
    <row r="73" spans="1:79" s="18" customFormat="1" ht="28.95" customHeight="1" x14ac:dyDescent="0.25">
      <c r="A73" s="51">
        <v>2230</v>
      </c>
      <c r="B73" s="51"/>
      <c r="C73" s="51"/>
      <c r="D73" s="51"/>
      <c r="E73" s="51"/>
      <c r="F73" s="51"/>
      <c r="G73" s="110" t="s">
        <v>89</v>
      </c>
      <c r="H73" s="111"/>
      <c r="I73" s="111"/>
      <c r="J73" s="111"/>
      <c r="K73" s="111"/>
      <c r="L73" s="111"/>
      <c r="M73" s="111"/>
      <c r="N73" s="111"/>
      <c r="O73" s="111"/>
      <c r="P73" s="111"/>
      <c r="Q73" s="111"/>
      <c r="R73" s="111"/>
      <c r="S73" s="112"/>
      <c r="T73" s="138">
        <v>0</v>
      </c>
      <c r="U73" s="138"/>
      <c r="V73" s="138"/>
      <c r="W73" s="138"/>
      <c r="X73" s="138"/>
      <c r="Y73" s="138"/>
      <c r="Z73" s="138"/>
      <c r="AA73" s="138">
        <v>25150</v>
      </c>
      <c r="AB73" s="138"/>
      <c r="AC73" s="138"/>
      <c r="AD73" s="138"/>
      <c r="AE73" s="138"/>
      <c r="AF73" s="138"/>
      <c r="AG73" s="138"/>
      <c r="AH73" s="138">
        <v>0</v>
      </c>
      <c r="AI73" s="138"/>
      <c r="AJ73" s="138"/>
      <c r="AK73" s="138"/>
      <c r="AL73" s="138"/>
      <c r="AM73" s="138"/>
      <c r="AN73" s="138"/>
      <c r="AO73" s="138">
        <v>27670</v>
      </c>
      <c r="AP73" s="138"/>
      <c r="AQ73" s="138"/>
      <c r="AR73" s="138"/>
      <c r="AS73" s="138"/>
      <c r="AT73" s="138"/>
      <c r="AU73" s="138"/>
      <c r="AV73" s="110" t="s">
        <v>158</v>
      </c>
      <c r="AW73" s="111"/>
      <c r="AX73" s="111"/>
      <c r="AY73" s="111"/>
      <c r="AZ73" s="111"/>
      <c r="BA73" s="111"/>
      <c r="BB73" s="111"/>
      <c r="BC73" s="111"/>
      <c r="BD73" s="111"/>
      <c r="BE73" s="111"/>
      <c r="BF73" s="111"/>
      <c r="BG73" s="111"/>
      <c r="BH73" s="111"/>
      <c r="BI73" s="111"/>
      <c r="BJ73" s="111"/>
      <c r="BK73" s="111"/>
      <c r="BL73" s="111"/>
      <c r="BM73" s="111"/>
      <c r="BN73" s="111"/>
      <c r="BO73" s="111"/>
      <c r="BP73" s="111"/>
      <c r="BQ73" s="112"/>
    </row>
    <row r="74" spans="1:79" s="18" customFormat="1" ht="18" customHeight="1" x14ac:dyDescent="0.25">
      <c r="A74" s="51">
        <v>2240</v>
      </c>
      <c r="B74" s="51"/>
      <c r="C74" s="51"/>
      <c r="D74" s="51"/>
      <c r="E74" s="51"/>
      <c r="F74" s="51"/>
      <c r="G74" s="110" t="s">
        <v>47</v>
      </c>
      <c r="H74" s="111"/>
      <c r="I74" s="111"/>
      <c r="J74" s="111"/>
      <c r="K74" s="111"/>
      <c r="L74" s="111"/>
      <c r="M74" s="111"/>
      <c r="N74" s="111"/>
      <c r="O74" s="111"/>
      <c r="P74" s="111"/>
      <c r="Q74" s="111"/>
      <c r="R74" s="111"/>
      <c r="S74" s="112"/>
      <c r="T74" s="138">
        <v>0</v>
      </c>
      <c r="U74" s="138"/>
      <c r="V74" s="138"/>
      <c r="W74" s="138"/>
      <c r="X74" s="138"/>
      <c r="Y74" s="138"/>
      <c r="Z74" s="138"/>
      <c r="AA74" s="138">
        <v>0</v>
      </c>
      <c r="AB74" s="138"/>
      <c r="AC74" s="138"/>
      <c r="AD74" s="138"/>
      <c r="AE74" s="138"/>
      <c r="AF74" s="138"/>
      <c r="AG74" s="138"/>
      <c r="AH74" s="138">
        <v>0</v>
      </c>
      <c r="AI74" s="138"/>
      <c r="AJ74" s="138"/>
      <c r="AK74" s="138"/>
      <c r="AL74" s="138"/>
      <c r="AM74" s="138"/>
      <c r="AN74" s="138"/>
      <c r="AO74" s="138">
        <v>0</v>
      </c>
      <c r="AP74" s="138"/>
      <c r="AQ74" s="138"/>
      <c r="AR74" s="138"/>
      <c r="AS74" s="138"/>
      <c r="AT74" s="138"/>
      <c r="AU74" s="138"/>
      <c r="AV74" s="110"/>
      <c r="AW74" s="111"/>
      <c r="AX74" s="111"/>
      <c r="AY74" s="111"/>
      <c r="AZ74" s="111"/>
      <c r="BA74" s="111"/>
      <c r="BB74" s="111"/>
      <c r="BC74" s="111"/>
      <c r="BD74" s="111"/>
      <c r="BE74" s="111"/>
      <c r="BF74" s="111"/>
      <c r="BG74" s="111"/>
      <c r="BH74" s="111"/>
      <c r="BI74" s="111"/>
      <c r="BJ74" s="111"/>
      <c r="BK74" s="111"/>
      <c r="BL74" s="111"/>
      <c r="BM74" s="111"/>
      <c r="BN74" s="111"/>
      <c r="BO74" s="111"/>
      <c r="BP74" s="111"/>
      <c r="BQ74" s="112"/>
    </row>
    <row r="75" spans="1:79" s="18" customFormat="1" ht="13.2" customHeight="1" x14ac:dyDescent="0.25">
      <c r="A75" s="51">
        <v>2250</v>
      </c>
      <c r="B75" s="51"/>
      <c r="C75" s="51"/>
      <c r="D75" s="51"/>
      <c r="E75" s="51"/>
      <c r="F75" s="51"/>
      <c r="G75" s="110" t="s">
        <v>49</v>
      </c>
      <c r="H75" s="111"/>
      <c r="I75" s="111"/>
      <c r="J75" s="111"/>
      <c r="K75" s="111"/>
      <c r="L75" s="111"/>
      <c r="M75" s="111"/>
      <c r="N75" s="111"/>
      <c r="O75" s="111"/>
      <c r="P75" s="111"/>
      <c r="Q75" s="111"/>
      <c r="R75" s="111"/>
      <c r="S75" s="112"/>
      <c r="T75" s="138">
        <v>0</v>
      </c>
      <c r="U75" s="138"/>
      <c r="V75" s="138"/>
      <c r="W75" s="138"/>
      <c r="X75" s="138"/>
      <c r="Y75" s="138"/>
      <c r="Z75" s="138"/>
      <c r="AA75" s="138">
        <v>0</v>
      </c>
      <c r="AB75" s="138"/>
      <c r="AC75" s="138"/>
      <c r="AD75" s="138"/>
      <c r="AE75" s="138"/>
      <c r="AF75" s="138"/>
      <c r="AG75" s="138"/>
      <c r="AH75" s="138">
        <v>0</v>
      </c>
      <c r="AI75" s="138"/>
      <c r="AJ75" s="138"/>
      <c r="AK75" s="138"/>
      <c r="AL75" s="138"/>
      <c r="AM75" s="138"/>
      <c r="AN75" s="138"/>
      <c r="AO75" s="138">
        <v>0</v>
      </c>
      <c r="AP75" s="138"/>
      <c r="AQ75" s="138"/>
      <c r="AR75" s="138"/>
      <c r="AS75" s="138"/>
      <c r="AT75" s="138"/>
      <c r="AU75" s="138"/>
      <c r="AV75" s="110"/>
      <c r="AW75" s="111"/>
      <c r="AX75" s="111"/>
      <c r="AY75" s="111"/>
      <c r="AZ75" s="111"/>
      <c r="BA75" s="111"/>
      <c r="BB75" s="111"/>
      <c r="BC75" s="111"/>
      <c r="BD75" s="111"/>
      <c r="BE75" s="111"/>
      <c r="BF75" s="111"/>
      <c r="BG75" s="111"/>
      <c r="BH75" s="111"/>
      <c r="BI75" s="111"/>
      <c r="BJ75" s="111"/>
      <c r="BK75" s="111"/>
      <c r="BL75" s="111"/>
      <c r="BM75" s="111"/>
      <c r="BN75" s="111"/>
      <c r="BO75" s="111"/>
      <c r="BP75" s="111"/>
      <c r="BQ75" s="112"/>
    </row>
    <row r="76" spans="1:79" s="18" customFormat="1" ht="13.2" customHeight="1" x14ac:dyDescent="0.25">
      <c r="A76" s="51">
        <v>2271</v>
      </c>
      <c r="B76" s="51"/>
      <c r="C76" s="51"/>
      <c r="D76" s="51"/>
      <c r="E76" s="51"/>
      <c r="F76" s="51"/>
      <c r="G76" s="110" t="s">
        <v>51</v>
      </c>
      <c r="H76" s="111"/>
      <c r="I76" s="111"/>
      <c r="J76" s="111"/>
      <c r="K76" s="111"/>
      <c r="L76" s="111"/>
      <c r="M76" s="111"/>
      <c r="N76" s="111"/>
      <c r="O76" s="111"/>
      <c r="P76" s="111"/>
      <c r="Q76" s="111"/>
      <c r="R76" s="111"/>
      <c r="S76" s="112"/>
      <c r="T76" s="138">
        <v>675846</v>
      </c>
      <c r="U76" s="138"/>
      <c r="V76" s="138"/>
      <c r="W76" s="138"/>
      <c r="X76" s="138"/>
      <c r="Y76" s="138"/>
      <c r="Z76" s="138"/>
      <c r="AA76" s="138">
        <v>451020</v>
      </c>
      <c r="AB76" s="138"/>
      <c r="AC76" s="138"/>
      <c r="AD76" s="138"/>
      <c r="AE76" s="138"/>
      <c r="AF76" s="138"/>
      <c r="AG76" s="138"/>
      <c r="AH76" s="138">
        <v>711666</v>
      </c>
      <c r="AI76" s="138"/>
      <c r="AJ76" s="138"/>
      <c r="AK76" s="138"/>
      <c r="AL76" s="138"/>
      <c r="AM76" s="138"/>
      <c r="AN76" s="138"/>
      <c r="AO76" s="138">
        <v>474924</v>
      </c>
      <c r="AP76" s="138"/>
      <c r="AQ76" s="138"/>
      <c r="AR76" s="138"/>
      <c r="AS76" s="138"/>
      <c r="AT76" s="138"/>
      <c r="AU76" s="138"/>
      <c r="AV76" s="110" t="s">
        <v>90</v>
      </c>
      <c r="AW76" s="111"/>
      <c r="AX76" s="111"/>
      <c r="AY76" s="111"/>
      <c r="AZ76" s="111"/>
      <c r="BA76" s="111"/>
      <c r="BB76" s="111"/>
      <c r="BC76" s="111"/>
      <c r="BD76" s="111"/>
      <c r="BE76" s="111"/>
      <c r="BF76" s="111"/>
      <c r="BG76" s="111"/>
      <c r="BH76" s="111"/>
      <c r="BI76" s="111"/>
      <c r="BJ76" s="111"/>
      <c r="BK76" s="111"/>
      <c r="BL76" s="111"/>
      <c r="BM76" s="111"/>
      <c r="BN76" s="111"/>
      <c r="BO76" s="111"/>
      <c r="BP76" s="111"/>
      <c r="BQ76" s="112"/>
    </row>
    <row r="77" spans="1:79" s="18" customFormat="1" ht="26.4" customHeight="1" x14ac:dyDescent="0.25">
      <c r="A77" s="51">
        <v>2272</v>
      </c>
      <c r="B77" s="51"/>
      <c r="C77" s="51"/>
      <c r="D77" s="51"/>
      <c r="E77" s="51"/>
      <c r="F77" s="51"/>
      <c r="G77" s="110" t="s">
        <v>53</v>
      </c>
      <c r="H77" s="111"/>
      <c r="I77" s="111"/>
      <c r="J77" s="111"/>
      <c r="K77" s="111"/>
      <c r="L77" s="111"/>
      <c r="M77" s="111"/>
      <c r="N77" s="111"/>
      <c r="O77" s="111"/>
      <c r="P77" s="111"/>
      <c r="Q77" s="111"/>
      <c r="R77" s="111"/>
      <c r="S77" s="112"/>
      <c r="T77" s="138">
        <v>325873</v>
      </c>
      <c r="U77" s="138"/>
      <c r="V77" s="138"/>
      <c r="W77" s="138"/>
      <c r="X77" s="138"/>
      <c r="Y77" s="138"/>
      <c r="Z77" s="138"/>
      <c r="AA77" s="138">
        <v>0</v>
      </c>
      <c r="AB77" s="138"/>
      <c r="AC77" s="138"/>
      <c r="AD77" s="138"/>
      <c r="AE77" s="138"/>
      <c r="AF77" s="138"/>
      <c r="AG77" s="138"/>
      <c r="AH77" s="138">
        <v>343144</v>
      </c>
      <c r="AI77" s="138"/>
      <c r="AJ77" s="138"/>
      <c r="AK77" s="138"/>
      <c r="AL77" s="138"/>
      <c r="AM77" s="138"/>
      <c r="AN77" s="138"/>
      <c r="AO77" s="138">
        <v>0</v>
      </c>
      <c r="AP77" s="138"/>
      <c r="AQ77" s="138"/>
      <c r="AR77" s="138"/>
      <c r="AS77" s="138"/>
      <c r="AT77" s="138"/>
      <c r="AU77" s="138"/>
      <c r="AV77" s="110"/>
      <c r="AW77" s="111"/>
      <c r="AX77" s="111"/>
      <c r="AY77" s="111"/>
      <c r="AZ77" s="111"/>
      <c r="BA77" s="111"/>
      <c r="BB77" s="111"/>
      <c r="BC77" s="111"/>
      <c r="BD77" s="111"/>
      <c r="BE77" s="111"/>
      <c r="BF77" s="111"/>
      <c r="BG77" s="111"/>
      <c r="BH77" s="111"/>
      <c r="BI77" s="111"/>
      <c r="BJ77" s="111"/>
      <c r="BK77" s="111"/>
      <c r="BL77" s="111"/>
      <c r="BM77" s="111"/>
      <c r="BN77" s="111"/>
      <c r="BO77" s="111"/>
      <c r="BP77" s="111"/>
      <c r="BQ77" s="112"/>
    </row>
    <row r="78" spans="1:79" s="18" customFormat="1" ht="13.2" customHeight="1" x14ac:dyDescent="0.25">
      <c r="A78" s="51">
        <v>2273</v>
      </c>
      <c r="B78" s="51"/>
      <c r="C78" s="51"/>
      <c r="D78" s="51"/>
      <c r="E78" s="51"/>
      <c r="F78" s="51"/>
      <c r="G78" s="110" t="s">
        <v>55</v>
      </c>
      <c r="H78" s="111"/>
      <c r="I78" s="111"/>
      <c r="J78" s="111"/>
      <c r="K78" s="111"/>
      <c r="L78" s="111"/>
      <c r="M78" s="111"/>
      <c r="N78" s="111"/>
      <c r="O78" s="111"/>
      <c r="P78" s="111"/>
      <c r="Q78" s="111"/>
      <c r="R78" s="111"/>
      <c r="S78" s="112"/>
      <c r="T78" s="138">
        <v>955845</v>
      </c>
      <c r="U78" s="138"/>
      <c r="V78" s="138"/>
      <c r="W78" s="138"/>
      <c r="X78" s="138"/>
      <c r="Y78" s="138"/>
      <c r="Z78" s="138"/>
      <c r="AA78" s="138">
        <v>0</v>
      </c>
      <c r="AB78" s="138"/>
      <c r="AC78" s="138"/>
      <c r="AD78" s="138"/>
      <c r="AE78" s="138"/>
      <c r="AF78" s="138"/>
      <c r="AG78" s="138"/>
      <c r="AH78" s="138">
        <v>1006505</v>
      </c>
      <c r="AI78" s="138"/>
      <c r="AJ78" s="138"/>
      <c r="AK78" s="138"/>
      <c r="AL78" s="138"/>
      <c r="AM78" s="138"/>
      <c r="AN78" s="138"/>
      <c r="AO78" s="138">
        <v>0</v>
      </c>
      <c r="AP78" s="138"/>
      <c r="AQ78" s="138"/>
      <c r="AR78" s="138"/>
      <c r="AS78" s="138"/>
      <c r="AT78" s="138"/>
      <c r="AU78" s="138"/>
      <c r="AV78" s="110"/>
      <c r="AW78" s="111"/>
      <c r="AX78" s="111"/>
      <c r="AY78" s="111"/>
      <c r="AZ78" s="111"/>
      <c r="BA78" s="111"/>
      <c r="BB78" s="111"/>
      <c r="BC78" s="111"/>
      <c r="BD78" s="111"/>
      <c r="BE78" s="111"/>
      <c r="BF78" s="111"/>
      <c r="BG78" s="111"/>
      <c r="BH78" s="111"/>
      <c r="BI78" s="111"/>
      <c r="BJ78" s="111"/>
      <c r="BK78" s="111"/>
      <c r="BL78" s="111"/>
      <c r="BM78" s="111"/>
      <c r="BN78" s="111"/>
      <c r="BO78" s="111"/>
      <c r="BP78" s="111"/>
      <c r="BQ78" s="112"/>
    </row>
    <row r="79" spans="1:79" s="18" customFormat="1" ht="13.2" customHeight="1" x14ac:dyDescent="0.25">
      <c r="A79" s="51">
        <v>2274</v>
      </c>
      <c r="B79" s="51"/>
      <c r="C79" s="51"/>
      <c r="D79" s="51"/>
      <c r="E79" s="51"/>
      <c r="F79" s="51"/>
      <c r="G79" s="110" t="s">
        <v>91</v>
      </c>
      <c r="H79" s="111"/>
      <c r="I79" s="111"/>
      <c r="J79" s="111"/>
      <c r="K79" s="111"/>
      <c r="L79" s="111"/>
      <c r="M79" s="111"/>
      <c r="N79" s="111"/>
      <c r="O79" s="111"/>
      <c r="P79" s="111"/>
      <c r="Q79" s="111"/>
      <c r="R79" s="111"/>
      <c r="S79" s="112"/>
      <c r="T79" s="138">
        <v>2307748</v>
      </c>
      <c r="U79" s="138"/>
      <c r="V79" s="138"/>
      <c r="W79" s="138"/>
      <c r="X79" s="138"/>
      <c r="Y79" s="138"/>
      <c r="Z79" s="138"/>
      <c r="AA79" s="138">
        <v>0</v>
      </c>
      <c r="AB79" s="138"/>
      <c r="AC79" s="138"/>
      <c r="AD79" s="138"/>
      <c r="AE79" s="138"/>
      <c r="AF79" s="138"/>
      <c r="AG79" s="138"/>
      <c r="AH79" s="138">
        <v>2430059</v>
      </c>
      <c r="AI79" s="138"/>
      <c r="AJ79" s="138"/>
      <c r="AK79" s="138"/>
      <c r="AL79" s="138"/>
      <c r="AM79" s="138"/>
      <c r="AN79" s="138"/>
      <c r="AO79" s="138">
        <v>0</v>
      </c>
      <c r="AP79" s="138"/>
      <c r="AQ79" s="138"/>
      <c r="AR79" s="138"/>
      <c r="AS79" s="138"/>
      <c r="AT79" s="138"/>
      <c r="AU79" s="138"/>
      <c r="AV79" s="110"/>
      <c r="AW79" s="111"/>
      <c r="AX79" s="111"/>
      <c r="AY79" s="111"/>
      <c r="AZ79" s="111"/>
      <c r="BA79" s="111"/>
      <c r="BB79" s="111"/>
      <c r="BC79" s="111"/>
      <c r="BD79" s="111"/>
      <c r="BE79" s="111"/>
      <c r="BF79" s="111"/>
      <c r="BG79" s="111"/>
      <c r="BH79" s="111"/>
      <c r="BI79" s="111"/>
      <c r="BJ79" s="111"/>
      <c r="BK79" s="111"/>
      <c r="BL79" s="111"/>
      <c r="BM79" s="111"/>
      <c r="BN79" s="111"/>
      <c r="BO79" s="111"/>
      <c r="BP79" s="111"/>
      <c r="BQ79" s="112"/>
    </row>
    <row r="80" spans="1:79" s="18" customFormat="1" ht="39.6" customHeight="1" x14ac:dyDescent="0.25">
      <c r="A80" s="51">
        <v>2282</v>
      </c>
      <c r="B80" s="51"/>
      <c r="C80" s="51"/>
      <c r="D80" s="51"/>
      <c r="E80" s="51"/>
      <c r="F80" s="51"/>
      <c r="G80" s="110" t="s">
        <v>94</v>
      </c>
      <c r="H80" s="111"/>
      <c r="I80" s="111"/>
      <c r="J80" s="111"/>
      <c r="K80" s="111"/>
      <c r="L80" s="111"/>
      <c r="M80" s="111"/>
      <c r="N80" s="111"/>
      <c r="O80" s="111"/>
      <c r="P80" s="111"/>
      <c r="Q80" s="111"/>
      <c r="R80" s="111"/>
      <c r="S80" s="112"/>
      <c r="T80" s="138">
        <v>0</v>
      </c>
      <c r="U80" s="138"/>
      <c r="V80" s="138"/>
      <c r="W80" s="138"/>
      <c r="X80" s="138"/>
      <c r="Y80" s="138"/>
      <c r="Z80" s="138"/>
      <c r="AA80" s="138">
        <v>0</v>
      </c>
      <c r="AB80" s="138"/>
      <c r="AC80" s="138"/>
      <c r="AD80" s="138"/>
      <c r="AE80" s="138"/>
      <c r="AF80" s="138"/>
      <c r="AG80" s="138"/>
      <c r="AH80" s="138">
        <v>0</v>
      </c>
      <c r="AI80" s="138"/>
      <c r="AJ80" s="138"/>
      <c r="AK80" s="138"/>
      <c r="AL80" s="138"/>
      <c r="AM80" s="138"/>
      <c r="AN80" s="138"/>
      <c r="AO80" s="138">
        <v>0</v>
      </c>
      <c r="AP80" s="138"/>
      <c r="AQ80" s="138"/>
      <c r="AR80" s="138"/>
      <c r="AS80" s="138"/>
      <c r="AT80" s="138"/>
      <c r="AU80" s="138"/>
      <c r="AV80" s="110"/>
      <c r="AW80" s="111"/>
      <c r="AX80" s="111"/>
      <c r="AY80" s="111"/>
      <c r="AZ80" s="111"/>
      <c r="BA80" s="111"/>
      <c r="BB80" s="111"/>
      <c r="BC80" s="111"/>
      <c r="BD80" s="111"/>
      <c r="BE80" s="111"/>
      <c r="BF80" s="111"/>
      <c r="BG80" s="111"/>
      <c r="BH80" s="111"/>
      <c r="BI80" s="111"/>
      <c r="BJ80" s="111"/>
      <c r="BK80" s="111"/>
      <c r="BL80" s="111"/>
      <c r="BM80" s="111"/>
      <c r="BN80" s="111"/>
      <c r="BO80" s="111"/>
      <c r="BP80" s="111"/>
      <c r="BQ80" s="112"/>
    </row>
    <row r="81" spans="1:79" s="18" customFormat="1" ht="18.600000000000001" customHeight="1" x14ac:dyDescent="0.25">
      <c r="A81" s="51">
        <v>2710</v>
      </c>
      <c r="B81" s="51"/>
      <c r="C81" s="51"/>
      <c r="D81" s="51"/>
      <c r="E81" s="51"/>
      <c r="F81" s="51"/>
      <c r="G81" s="110" t="s">
        <v>95</v>
      </c>
      <c r="H81" s="111"/>
      <c r="I81" s="111"/>
      <c r="J81" s="111"/>
      <c r="K81" s="111"/>
      <c r="L81" s="111"/>
      <c r="M81" s="111"/>
      <c r="N81" s="111"/>
      <c r="O81" s="111"/>
      <c r="P81" s="111"/>
      <c r="Q81" s="111"/>
      <c r="R81" s="111"/>
      <c r="S81" s="112"/>
      <c r="T81" s="138">
        <v>0</v>
      </c>
      <c r="U81" s="138"/>
      <c r="V81" s="138"/>
      <c r="W81" s="138"/>
      <c r="X81" s="138"/>
      <c r="Y81" s="138"/>
      <c r="Z81" s="138"/>
      <c r="AA81" s="138">
        <v>0</v>
      </c>
      <c r="AB81" s="138"/>
      <c r="AC81" s="138"/>
      <c r="AD81" s="138"/>
      <c r="AE81" s="138"/>
      <c r="AF81" s="138"/>
      <c r="AG81" s="138"/>
      <c r="AH81" s="138">
        <v>0</v>
      </c>
      <c r="AI81" s="138"/>
      <c r="AJ81" s="138"/>
      <c r="AK81" s="138"/>
      <c r="AL81" s="138"/>
      <c r="AM81" s="138"/>
      <c r="AN81" s="138"/>
      <c r="AO81" s="138">
        <v>0</v>
      </c>
      <c r="AP81" s="138"/>
      <c r="AQ81" s="138"/>
      <c r="AR81" s="138"/>
      <c r="AS81" s="138"/>
      <c r="AT81" s="138"/>
      <c r="AU81" s="138"/>
      <c r="AV81" s="110"/>
      <c r="AW81" s="111"/>
      <c r="AX81" s="111"/>
      <c r="AY81" s="111"/>
      <c r="AZ81" s="111"/>
      <c r="BA81" s="111"/>
      <c r="BB81" s="111"/>
      <c r="BC81" s="111"/>
      <c r="BD81" s="111"/>
      <c r="BE81" s="111"/>
      <c r="BF81" s="111"/>
      <c r="BG81" s="111"/>
      <c r="BH81" s="111"/>
      <c r="BI81" s="111"/>
      <c r="BJ81" s="111"/>
      <c r="BK81" s="111"/>
      <c r="BL81" s="111"/>
      <c r="BM81" s="111"/>
      <c r="BN81" s="111"/>
      <c r="BO81" s="111"/>
      <c r="BP81" s="111"/>
      <c r="BQ81" s="112"/>
    </row>
    <row r="82" spans="1:79" s="18" customFormat="1" ht="13.2" customHeight="1" x14ac:dyDescent="0.25">
      <c r="A82" s="51">
        <v>2730</v>
      </c>
      <c r="B82" s="51"/>
      <c r="C82" s="51"/>
      <c r="D82" s="51"/>
      <c r="E82" s="51"/>
      <c r="F82" s="51"/>
      <c r="G82" s="110" t="s">
        <v>96</v>
      </c>
      <c r="H82" s="111"/>
      <c r="I82" s="111"/>
      <c r="J82" s="111"/>
      <c r="K82" s="111"/>
      <c r="L82" s="111"/>
      <c r="M82" s="111"/>
      <c r="N82" s="111"/>
      <c r="O82" s="111"/>
      <c r="P82" s="111"/>
      <c r="Q82" s="111"/>
      <c r="R82" s="111"/>
      <c r="S82" s="112"/>
      <c r="T82" s="138">
        <v>0</v>
      </c>
      <c r="U82" s="138"/>
      <c r="V82" s="138"/>
      <c r="W82" s="138"/>
      <c r="X82" s="138"/>
      <c r="Y82" s="138"/>
      <c r="Z82" s="138"/>
      <c r="AA82" s="138">
        <v>0</v>
      </c>
      <c r="AB82" s="138"/>
      <c r="AC82" s="138"/>
      <c r="AD82" s="138"/>
      <c r="AE82" s="138"/>
      <c r="AF82" s="138"/>
      <c r="AG82" s="138"/>
      <c r="AH82" s="138">
        <v>0</v>
      </c>
      <c r="AI82" s="138"/>
      <c r="AJ82" s="138"/>
      <c r="AK82" s="138"/>
      <c r="AL82" s="138"/>
      <c r="AM82" s="138"/>
      <c r="AN82" s="138"/>
      <c r="AO82" s="138">
        <v>0</v>
      </c>
      <c r="AP82" s="138"/>
      <c r="AQ82" s="138"/>
      <c r="AR82" s="138"/>
      <c r="AS82" s="138"/>
      <c r="AT82" s="138"/>
      <c r="AU82" s="138"/>
      <c r="AV82" s="110"/>
      <c r="AW82" s="111"/>
      <c r="AX82" s="111"/>
      <c r="AY82" s="111"/>
      <c r="AZ82" s="111"/>
      <c r="BA82" s="111"/>
      <c r="BB82" s="111"/>
      <c r="BC82" s="111"/>
      <c r="BD82" s="111"/>
      <c r="BE82" s="111"/>
      <c r="BF82" s="111"/>
      <c r="BG82" s="111"/>
      <c r="BH82" s="111"/>
      <c r="BI82" s="111"/>
      <c r="BJ82" s="111"/>
      <c r="BK82" s="111"/>
      <c r="BL82" s="111"/>
      <c r="BM82" s="111"/>
      <c r="BN82" s="111"/>
      <c r="BO82" s="111"/>
      <c r="BP82" s="111"/>
      <c r="BQ82" s="112"/>
    </row>
    <row r="83" spans="1:79" s="18" customFormat="1" ht="13.2" customHeight="1" x14ac:dyDescent="0.25">
      <c r="A83" s="51">
        <v>2800</v>
      </c>
      <c r="B83" s="51"/>
      <c r="C83" s="51"/>
      <c r="D83" s="51"/>
      <c r="E83" s="51"/>
      <c r="F83" s="51"/>
      <c r="G83" s="110" t="s">
        <v>97</v>
      </c>
      <c r="H83" s="111"/>
      <c r="I83" s="111"/>
      <c r="J83" s="111"/>
      <c r="K83" s="111"/>
      <c r="L83" s="111"/>
      <c r="M83" s="111"/>
      <c r="N83" s="111"/>
      <c r="O83" s="111"/>
      <c r="P83" s="111"/>
      <c r="Q83" s="111"/>
      <c r="R83" s="111"/>
      <c r="S83" s="112"/>
      <c r="T83" s="138">
        <v>0</v>
      </c>
      <c r="U83" s="138"/>
      <c r="V83" s="138"/>
      <c r="W83" s="138"/>
      <c r="X83" s="138"/>
      <c r="Y83" s="138"/>
      <c r="Z83" s="138"/>
      <c r="AA83" s="138">
        <v>0</v>
      </c>
      <c r="AB83" s="138"/>
      <c r="AC83" s="138"/>
      <c r="AD83" s="138"/>
      <c r="AE83" s="138"/>
      <c r="AF83" s="138"/>
      <c r="AG83" s="138"/>
      <c r="AH83" s="138">
        <v>0</v>
      </c>
      <c r="AI83" s="138"/>
      <c r="AJ83" s="138"/>
      <c r="AK83" s="138"/>
      <c r="AL83" s="138"/>
      <c r="AM83" s="138"/>
      <c r="AN83" s="138"/>
      <c r="AO83" s="138">
        <v>0</v>
      </c>
      <c r="AP83" s="138"/>
      <c r="AQ83" s="138"/>
      <c r="AR83" s="138"/>
      <c r="AS83" s="138"/>
      <c r="AT83" s="138"/>
      <c r="AU83" s="138"/>
      <c r="AV83" s="110"/>
      <c r="AW83" s="111"/>
      <c r="AX83" s="111"/>
      <c r="AY83" s="111"/>
      <c r="AZ83" s="111"/>
      <c r="BA83" s="111"/>
      <c r="BB83" s="111"/>
      <c r="BC83" s="111"/>
      <c r="BD83" s="111"/>
      <c r="BE83" s="111"/>
      <c r="BF83" s="111"/>
      <c r="BG83" s="111"/>
      <c r="BH83" s="111"/>
      <c r="BI83" s="111"/>
      <c r="BJ83" s="111"/>
      <c r="BK83" s="111"/>
      <c r="BL83" s="111"/>
      <c r="BM83" s="111"/>
      <c r="BN83" s="111"/>
      <c r="BO83" s="111"/>
      <c r="BP83" s="111"/>
      <c r="BQ83" s="112"/>
    </row>
    <row r="84" spans="1:79" s="18" customFormat="1" ht="26.4" customHeight="1" x14ac:dyDescent="0.25">
      <c r="A84" s="51">
        <v>3110</v>
      </c>
      <c r="B84" s="51"/>
      <c r="C84" s="51"/>
      <c r="D84" s="51"/>
      <c r="E84" s="51"/>
      <c r="F84" s="51"/>
      <c r="G84" s="110" t="s">
        <v>98</v>
      </c>
      <c r="H84" s="111"/>
      <c r="I84" s="111"/>
      <c r="J84" s="111"/>
      <c r="K84" s="111"/>
      <c r="L84" s="111"/>
      <c r="M84" s="111"/>
      <c r="N84" s="111"/>
      <c r="O84" s="111"/>
      <c r="P84" s="111"/>
      <c r="Q84" s="111"/>
      <c r="R84" s="111"/>
      <c r="S84" s="112"/>
      <c r="T84" s="138">
        <v>0</v>
      </c>
      <c r="U84" s="138"/>
      <c r="V84" s="138"/>
      <c r="W84" s="138"/>
      <c r="X84" s="138"/>
      <c r="Y84" s="138"/>
      <c r="Z84" s="138"/>
      <c r="AA84" s="138">
        <f>AO38*1.057</f>
        <v>6608364</v>
      </c>
      <c r="AB84" s="138"/>
      <c r="AC84" s="138"/>
      <c r="AD84" s="138"/>
      <c r="AE84" s="138"/>
      <c r="AF84" s="138"/>
      <c r="AG84" s="138"/>
      <c r="AH84" s="138">
        <v>0</v>
      </c>
      <c r="AI84" s="138"/>
      <c r="AJ84" s="138"/>
      <c r="AK84" s="138"/>
      <c r="AL84" s="138"/>
      <c r="AM84" s="138"/>
      <c r="AN84" s="138"/>
      <c r="AO84" s="138">
        <f>AA84*1.053</f>
        <v>6958607.2919999994</v>
      </c>
      <c r="AP84" s="138"/>
      <c r="AQ84" s="138"/>
      <c r="AR84" s="138"/>
      <c r="AS84" s="138"/>
      <c r="AT84" s="138"/>
      <c r="AU84" s="138"/>
      <c r="AV84" s="110" t="s">
        <v>183</v>
      </c>
      <c r="AW84" s="111"/>
      <c r="AX84" s="111"/>
      <c r="AY84" s="111"/>
      <c r="AZ84" s="111"/>
      <c r="BA84" s="111"/>
      <c r="BB84" s="111"/>
      <c r="BC84" s="111"/>
      <c r="BD84" s="111"/>
      <c r="BE84" s="111"/>
      <c r="BF84" s="111"/>
      <c r="BG84" s="111"/>
      <c r="BH84" s="111"/>
      <c r="BI84" s="111"/>
      <c r="BJ84" s="111"/>
      <c r="BK84" s="111"/>
      <c r="BL84" s="111"/>
      <c r="BM84" s="111"/>
      <c r="BN84" s="111"/>
      <c r="BO84" s="111"/>
      <c r="BP84" s="111"/>
      <c r="BQ84" s="112"/>
    </row>
    <row r="85" spans="1:79" s="18" customFormat="1" ht="19.95" customHeight="1" x14ac:dyDescent="0.25">
      <c r="A85" s="51">
        <v>3132</v>
      </c>
      <c r="B85" s="51"/>
      <c r="C85" s="51"/>
      <c r="D85" s="51"/>
      <c r="E85" s="51"/>
      <c r="F85" s="51"/>
      <c r="G85" s="110" t="s">
        <v>99</v>
      </c>
      <c r="H85" s="111"/>
      <c r="I85" s="111"/>
      <c r="J85" s="111"/>
      <c r="K85" s="111"/>
      <c r="L85" s="111"/>
      <c r="M85" s="111"/>
      <c r="N85" s="111"/>
      <c r="O85" s="111"/>
      <c r="P85" s="111"/>
      <c r="Q85" s="111"/>
      <c r="R85" s="111"/>
      <c r="S85" s="112"/>
      <c r="T85" s="138">
        <v>0</v>
      </c>
      <c r="U85" s="138"/>
      <c r="V85" s="138"/>
      <c r="W85" s="138"/>
      <c r="X85" s="138"/>
      <c r="Y85" s="138"/>
      <c r="Z85" s="138"/>
      <c r="AA85" s="138">
        <f>AO39*1.057</f>
        <v>10326890</v>
      </c>
      <c r="AB85" s="138"/>
      <c r="AC85" s="138"/>
      <c r="AD85" s="138"/>
      <c r="AE85" s="138"/>
      <c r="AF85" s="138"/>
      <c r="AG85" s="138"/>
      <c r="AH85" s="138">
        <v>0</v>
      </c>
      <c r="AI85" s="138"/>
      <c r="AJ85" s="138"/>
      <c r="AK85" s="138"/>
      <c r="AL85" s="138"/>
      <c r="AM85" s="138"/>
      <c r="AN85" s="138"/>
      <c r="AO85" s="138">
        <f>AA85*1.053</f>
        <v>10874215.17</v>
      </c>
      <c r="AP85" s="138"/>
      <c r="AQ85" s="138"/>
      <c r="AR85" s="138"/>
      <c r="AS85" s="138"/>
      <c r="AT85" s="138"/>
      <c r="AU85" s="138"/>
      <c r="AV85" s="110" t="s">
        <v>183</v>
      </c>
      <c r="AW85" s="111"/>
      <c r="AX85" s="111"/>
      <c r="AY85" s="111"/>
      <c r="AZ85" s="111"/>
      <c r="BA85" s="111"/>
      <c r="BB85" s="111"/>
      <c r="BC85" s="111"/>
      <c r="BD85" s="111"/>
      <c r="BE85" s="111"/>
      <c r="BF85" s="111"/>
      <c r="BG85" s="111"/>
      <c r="BH85" s="111"/>
      <c r="BI85" s="111"/>
      <c r="BJ85" s="111"/>
      <c r="BK85" s="111"/>
      <c r="BL85" s="111"/>
      <c r="BM85" s="111"/>
      <c r="BN85" s="111"/>
      <c r="BO85" s="111"/>
      <c r="BP85" s="111"/>
      <c r="BQ85" s="112"/>
    </row>
    <row r="86" spans="1:79" s="15" customFormat="1" x14ac:dyDescent="0.25"/>
    <row r="87" spans="1:79" s="15" customFormat="1" ht="15" customHeight="1" x14ac:dyDescent="0.25">
      <c r="A87" s="49" t="s">
        <v>151</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row>
    <row r="88" spans="1:79" s="15" customFormat="1" x14ac:dyDescent="0.25"/>
    <row r="89" spans="1:79" s="15" customFormat="1" ht="79.2" customHeight="1" x14ac:dyDescent="0.25">
      <c r="A89" s="52" t="s">
        <v>4</v>
      </c>
      <c r="B89" s="52"/>
      <c r="C89" s="52"/>
      <c r="D89" s="52"/>
      <c r="E89" s="52"/>
      <c r="F89" s="52"/>
      <c r="G89" s="70" t="s">
        <v>7</v>
      </c>
      <c r="H89" s="71"/>
      <c r="I89" s="71"/>
      <c r="J89" s="71"/>
      <c r="K89" s="71"/>
      <c r="L89" s="71"/>
      <c r="M89" s="71"/>
      <c r="N89" s="71"/>
      <c r="O89" s="71"/>
      <c r="P89" s="71"/>
      <c r="Q89" s="71"/>
      <c r="R89" s="71"/>
      <c r="S89" s="71"/>
      <c r="T89" s="71"/>
      <c r="U89" s="71"/>
      <c r="V89" s="71"/>
      <c r="W89" s="71"/>
      <c r="X89" s="71"/>
      <c r="Y89" s="71"/>
      <c r="Z89" s="71"/>
      <c r="AA89" s="71"/>
      <c r="AB89" s="71"/>
      <c r="AC89" s="71"/>
      <c r="AD89" s="71"/>
      <c r="AE89" s="72"/>
      <c r="AF89" s="52" t="s">
        <v>6</v>
      </c>
      <c r="AG89" s="52"/>
      <c r="AH89" s="52"/>
      <c r="AI89" s="52"/>
      <c r="AJ89" s="52"/>
      <c r="AK89" s="52" t="s">
        <v>5</v>
      </c>
      <c r="AL89" s="52"/>
      <c r="AM89" s="52"/>
      <c r="AN89" s="52"/>
      <c r="AO89" s="52"/>
      <c r="AP89" s="52"/>
      <c r="AQ89" s="52"/>
      <c r="AR89" s="52"/>
      <c r="AS89" s="52"/>
      <c r="AT89" s="52"/>
      <c r="AU89" s="52" t="s">
        <v>78</v>
      </c>
      <c r="AV89" s="52"/>
      <c r="AW89" s="52"/>
      <c r="AX89" s="52"/>
      <c r="AY89" s="52"/>
      <c r="AZ89" s="52"/>
      <c r="BA89" s="52" t="s">
        <v>79</v>
      </c>
      <c r="BB89" s="52"/>
      <c r="BC89" s="52"/>
      <c r="BD89" s="52"/>
      <c r="BE89" s="52"/>
      <c r="BF89" s="52"/>
      <c r="BG89" s="52" t="s">
        <v>82</v>
      </c>
      <c r="BH89" s="52"/>
      <c r="BI89" s="52"/>
      <c r="BJ89" s="52"/>
      <c r="BK89" s="52"/>
      <c r="BL89" s="52"/>
      <c r="BM89" s="52" t="s">
        <v>83</v>
      </c>
      <c r="BN89" s="52"/>
      <c r="BO89" s="52"/>
      <c r="BP89" s="52"/>
      <c r="BQ89" s="52"/>
      <c r="BR89" s="52"/>
    </row>
    <row r="90" spans="1:79" s="15" customFormat="1" ht="15" customHeight="1" x14ac:dyDescent="0.25">
      <c r="A90" s="52">
        <v>1</v>
      </c>
      <c r="B90" s="52"/>
      <c r="C90" s="52"/>
      <c r="D90" s="52"/>
      <c r="E90" s="52"/>
      <c r="F90" s="52"/>
      <c r="G90" s="70">
        <v>2</v>
      </c>
      <c r="H90" s="71"/>
      <c r="I90" s="71"/>
      <c r="J90" s="71"/>
      <c r="K90" s="71"/>
      <c r="L90" s="71"/>
      <c r="M90" s="71"/>
      <c r="N90" s="71"/>
      <c r="O90" s="71"/>
      <c r="P90" s="71"/>
      <c r="Q90" s="71"/>
      <c r="R90" s="71"/>
      <c r="S90" s="71"/>
      <c r="T90" s="71"/>
      <c r="U90" s="71"/>
      <c r="V90" s="71"/>
      <c r="W90" s="71"/>
      <c r="X90" s="71"/>
      <c r="Y90" s="71"/>
      <c r="Z90" s="71"/>
      <c r="AA90" s="71"/>
      <c r="AB90" s="71"/>
      <c r="AC90" s="71"/>
      <c r="AD90" s="71"/>
      <c r="AE90" s="72"/>
      <c r="AF90" s="52">
        <v>3</v>
      </c>
      <c r="AG90" s="52"/>
      <c r="AH90" s="52"/>
      <c r="AI90" s="52"/>
      <c r="AJ90" s="52"/>
      <c r="AK90" s="52">
        <v>4</v>
      </c>
      <c r="AL90" s="52"/>
      <c r="AM90" s="52"/>
      <c r="AN90" s="52"/>
      <c r="AO90" s="52"/>
      <c r="AP90" s="52"/>
      <c r="AQ90" s="52"/>
      <c r="AR90" s="52"/>
      <c r="AS90" s="52"/>
      <c r="AT90" s="52"/>
      <c r="AU90" s="52">
        <v>5</v>
      </c>
      <c r="AV90" s="52"/>
      <c r="AW90" s="52"/>
      <c r="AX90" s="52"/>
      <c r="AY90" s="52"/>
      <c r="AZ90" s="52"/>
      <c r="BA90" s="52">
        <v>6</v>
      </c>
      <c r="BB90" s="52"/>
      <c r="BC90" s="52"/>
      <c r="BD90" s="52"/>
      <c r="BE90" s="52"/>
      <c r="BF90" s="52"/>
      <c r="BG90" s="52">
        <v>7</v>
      </c>
      <c r="BH90" s="52"/>
      <c r="BI90" s="52"/>
      <c r="BJ90" s="52"/>
      <c r="BK90" s="52"/>
      <c r="BL90" s="52"/>
      <c r="BM90" s="52">
        <v>8</v>
      </c>
      <c r="BN90" s="52"/>
      <c r="BO90" s="52"/>
      <c r="BP90" s="52"/>
      <c r="BQ90" s="52"/>
      <c r="BR90" s="52"/>
    </row>
    <row r="91" spans="1:79" s="12" customFormat="1" ht="9.75" hidden="1" customHeight="1" x14ac:dyDescent="0.25">
      <c r="A91" s="133" t="s">
        <v>39</v>
      </c>
      <c r="B91" s="133"/>
      <c r="C91" s="133"/>
      <c r="D91" s="133"/>
      <c r="E91" s="133"/>
      <c r="F91" s="133"/>
      <c r="G91" s="135" t="s">
        <v>18</v>
      </c>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7"/>
      <c r="AF91" s="133" t="s">
        <v>19</v>
      </c>
      <c r="AG91" s="133"/>
      <c r="AH91" s="133"/>
      <c r="AI91" s="133"/>
      <c r="AJ91" s="133"/>
      <c r="AK91" s="133" t="s">
        <v>20</v>
      </c>
      <c r="AL91" s="133"/>
      <c r="AM91" s="133"/>
      <c r="AN91" s="133"/>
      <c r="AO91" s="133"/>
      <c r="AP91" s="133"/>
      <c r="AQ91" s="133"/>
      <c r="AR91" s="133"/>
      <c r="AS91" s="133"/>
      <c r="AT91" s="133"/>
      <c r="AU91" s="133" t="s">
        <v>34</v>
      </c>
      <c r="AV91" s="133"/>
      <c r="AW91" s="133"/>
      <c r="AX91" s="133"/>
      <c r="AY91" s="133"/>
      <c r="AZ91" s="133"/>
      <c r="BA91" s="133" t="s">
        <v>35</v>
      </c>
      <c r="BB91" s="133"/>
      <c r="BC91" s="133"/>
      <c r="BD91" s="133"/>
      <c r="BE91" s="133"/>
      <c r="BF91" s="133"/>
      <c r="BG91" s="133" t="s">
        <v>32</v>
      </c>
      <c r="BH91" s="133"/>
      <c r="BI91" s="133"/>
      <c r="BJ91" s="133"/>
      <c r="BK91" s="133"/>
      <c r="BL91" s="133"/>
      <c r="BM91" s="133" t="s">
        <v>33</v>
      </c>
      <c r="BN91" s="133"/>
      <c r="BO91" s="133"/>
      <c r="BP91" s="133"/>
      <c r="BQ91" s="133"/>
      <c r="BR91" s="133"/>
      <c r="CA91" s="12" t="s">
        <v>16</v>
      </c>
    </row>
    <row r="92" spans="1:79" s="19" customFormat="1" x14ac:dyDescent="0.25">
      <c r="A92" s="74">
        <v>0</v>
      </c>
      <c r="B92" s="74"/>
      <c r="C92" s="74"/>
      <c r="D92" s="74"/>
      <c r="E92" s="74"/>
      <c r="F92" s="74"/>
      <c r="G92" s="118" t="s">
        <v>148</v>
      </c>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20"/>
      <c r="AF92" s="74"/>
      <c r="AG92" s="74"/>
      <c r="AH92" s="74"/>
      <c r="AI92" s="74"/>
      <c r="AJ92" s="74"/>
      <c r="AK92" s="74"/>
      <c r="AL92" s="74"/>
      <c r="AM92" s="74"/>
      <c r="AN92" s="74"/>
      <c r="AO92" s="74"/>
      <c r="AP92" s="74"/>
      <c r="AQ92" s="74"/>
      <c r="AR92" s="74"/>
      <c r="AS92" s="74"/>
      <c r="AT92" s="74"/>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CA92" s="19" t="s">
        <v>17</v>
      </c>
    </row>
    <row r="93" spans="1:79" s="18" customFormat="1" ht="13.2" customHeight="1" x14ac:dyDescent="0.25">
      <c r="A93" s="65">
        <v>1</v>
      </c>
      <c r="B93" s="65"/>
      <c r="C93" s="65"/>
      <c r="D93" s="65"/>
      <c r="E93" s="65"/>
      <c r="F93" s="65"/>
      <c r="G93" s="110" t="s">
        <v>196</v>
      </c>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2"/>
      <c r="AF93" s="65" t="s">
        <v>198</v>
      </c>
      <c r="AG93" s="65"/>
      <c r="AH93" s="65"/>
      <c r="AI93" s="65"/>
      <c r="AJ93" s="65"/>
      <c r="AK93" s="121" t="s">
        <v>199</v>
      </c>
      <c r="AL93" s="121"/>
      <c r="AM93" s="121"/>
      <c r="AN93" s="121"/>
      <c r="AO93" s="121"/>
      <c r="AP93" s="121"/>
      <c r="AQ93" s="121"/>
      <c r="AR93" s="121"/>
      <c r="AS93" s="121"/>
      <c r="AT93" s="121"/>
      <c r="AU93" s="113">
        <v>0</v>
      </c>
      <c r="AV93" s="113"/>
      <c r="AW93" s="113"/>
      <c r="AX93" s="113"/>
      <c r="AY93" s="113"/>
      <c r="AZ93" s="113"/>
      <c r="BA93" s="113">
        <v>12</v>
      </c>
      <c r="BB93" s="113"/>
      <c r="BC93" s="113"/>
      <c r="BD93" s="113"/>
      <c r="BE93" s="113"/>
      <c r="BF93" s="113"/>
      <c r="BG93" s="113">
        <v>0</v>
      </c>
      <c r="BH93" s="113"/>
      <c r="BI93" s="113"/>
      <c r="BJ93" s="113"/>
      <c r="BK93" s="113"/>
      <c r="BL93" s="113"/>
      <c r="BM93" s="113">
        <f>BA93</f>
        <v>12</v>
      </c>
      <c r="BN93" s="113"/>
      <c r="BO93" s="113"/>
      <c r="BP93" s="113"/>
      <c r="BQ93" s="113"/>
      <c r="BR93" s="113"/>
    </row>
    <row r="94" spans="1:79" s="18" customFormat="1" ht="30.6" customHeight="1" x14ac:dyDescent="0.25">
      <c r="A94" s="65">
        <v>2</v>
      </c>
      <c r="B94" s="65"/>
      <c r="C94" s="65"/>
      <c r="D94" s="65"/>
      <c r="E94" s="65"/>
      <c r="F94" s="65"/>
      <c r="G94" s="110" t="s">
        <v>197</v>
      </c>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2"/>
      <c r="AF94" s="65" t="s">
        <v>198</v>
      </c>
      <c r="AG94" s="65"/>
      <c r="AH94" s="65"/>
      <c r="AI94" s="65"/>
      <c r="AJ94" s="65"/>
      <c r="AK94" s="81" t="s">
        <v>200</v>
      </c>
      <c r="AL94" s="81"/>
      <c r="AM94" s="81"/>
      <c r="AN94" s="81"/>
      <c r="AO94" s="81"/>
      <c r="AP94" s="81"/>
      <c r="AQ94" s="81"/>
      <c r="AR94" s="81"/>
      <c r="AS94" s="81"/>
      <c r="AT94" s="81"/>
      <c r="AU94" s="113">
        <v>0</v>
      </c>
      <c r="AV94" s="113"/>
      <c r="AW94" s="113"/>
      <c r="AX94" s="113"/>
      <c r="AY94" s="113"/>
      <c r="AZ94" s="113"/>
      <c r="BA94" s="113">
        <f>BE48</f>
        <v>8</v>
      </c>
      <c r="BB94" s="113"/>
      <c r="BC94" s="113"/>
      <c r="BD94" s="113"/>
      <c r="BE94" s="113"/>
      <c r="BF94" s="113"/>
      <c r="BG94" s="113">
        <v>0</v>
      </c>
      <c r="BH94" s="113"/>
      <c r="BI94" s="113"/>
      <c r="BJ94" s="113"/>
      <c r="BK94" s="113"/>
      <c r="BL94" s="113"/>
      <c r="BM94" s="113">
        <f>BA94</f>
        <v>8</v>
      </c>
      <c r="BN94" s="113"/>
      <c r="BO94" s="113"/>
      <c r="BP94" s="113"/>
      <c r="BQ94" s="113"/>
      <c r="BR94" s="113"/>
    </row>
    <row r="95" spans="1:79" s="18" customFormat="1" ht="13.2" customHeight="1" x14ac:dyDescent="0.25">
      <c r="A95" s="65"/>
      <c r="B95" s="65"/>
      <c r="C95" s="65"/>
      <c r="D95" s="65"/>
      <c r="E95" s="65"/>
      <c r="F95" s="65"/>
      <c r="G95" s="118" t="s">
        <v>57</v>
      </c>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20"/>
      <c r="AF95" s="65"/>
      <c r="AG95" s="65"/>
      <c r="AH95" s="65"/>
      <c r="AI95" s="65"/>
      <c r="AJ95" s="65"/>
      <c r="AK95" s="65"/>
      <c r="AL95" s="65"/>
      <c r="AM95" s="65"/>
      <c r="AN95" s="65"/>
      <c r="AO95" s="65"/>
      <c r="AP95" s="65"/>
      <c r="AQ95" s="65"/>
      <c r="AR95" s="65"/>
      <c r="AS95" s="65"/>
      <c r="AT95" s="65"/>
      <c r="AU95" s="113">
        <v>0</v>
      </c>
      <c r="AV95" s="113"/>
      <c r="AW95" s="113"/>
      <c r="AX95" s="113"/>
      <c r="AY95" s="113"/>
      <c r="AZ95" s="113"/>
      <c r="BA95" s="113">
        <v>0</v>
      </c>
      <c r="BB95" s="113"/>
      <c r="BC95" s="113"/>
      <c r="BD95" s="113"/>
      <c r="BE95" s="113"/>
      <c r="BF95" s="113"/>
      <c r="BG95" s="113">
        <v>0</v>
      </c>
      <c r="BH95" s="113"/>
      <c r="BI95" s="113"/>
      <c r="BJ95" s="113"/>
      <c r="BK95" s="113"/>
      <c r="BL95" s="113"/>
      <c r="BM95" s="113">
        <v>0</v>
      </c>
      <c r="BN95" s="113"/>
      <c r="BO95" s="113"/>
      <c r="BP95" s="113"/>
      <c r="BQ95" s="113"/>
      <c r="BR95" s="113"/>
    </row>
    <row r="96" spans="1:79" s="18" customFormat="1" ht="18" customHeight="1" x14ac:dyDescent="0.25">
      <c r="A96" s="65">
        <v>1</v>
      </c>
      <c r="B96" s="65"/>
      <c r="C96" s="65"/>
      <c r="D96" s="65"/>
      <c r="E96" s="65"/>
      <c r="F96" s="65"/>
      <c r="G96" s="110" t="s">
        <v>204</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2"/>
      <c r="AF96" s="65" t="s">
        <v>100</v>
      </c>
      <c r="AG96" s="65"/>
      <c r="AH96" s="65"/>
      <c r="AI96" s="65"/>
      <c r="AJ96" s="65"/>
      <c r="AK96" s="121" t="s">
        <v>101</v>
      </c>
      <c r="AL96" s="121"/>
      <c r="AM96" s="121"/>
      <c r="AN96" s="121"/>
      <c r="AO96" s="121"/>
      <c r="AP96" s="121"/>
      <c r="AQ96" s="121"/>
      <c r="AR96" s="121"/>
      <c r="AS96" s="121"/>
      <c r="AT96" s="121"/>
      <c r="AU96" s="113">
        <v>2245</v>
      </c>
      <c r="AV96" s="113"/>
      <c r="AW96" s="113"/>
      <c r="AX96" s="113"/>
      <c r="AY96" s="113"/>
      <c r="AZ96" s="113"/>
      <c r="BA96" s="114">
        <f>(T76+T77+T78+T79+AA76)/1900</f>
        <v>2482.2800000000002</v>
      </c>
      <c r="BB96" s="114"/>
      <c r="BC96" s="114"/>
      <c r="BD96" s="114"/>
      <c r="BE96" s="114"/>
      <c r="BF96" s="114"/>
      <c r="BG96" s="113">
        <v>2364</v>
      </c>
      <c r="BH96" s="113"/>
      <c r="BI96" s="113"/>
      <c r="BJ96" s="113"/>
      <c r="BK96" s="113"/>
      <c r="BL96" s="113"/>
      <c r="BM96" s="114">
        <f>(AH76+AH77+AH78+AH79+AO76)/1900</f>
        <v>2613.8410526315788</v>
      </c>
      <c r="BN96" s="114"/>
      <c r="BO96" s="114"/>
      <c r="BP96" s="114"/>
      <c r="BQ96" s="114"/>
      <c r="BR96" s="114"/>
    </row>
    <row r="97" spans="1:79" s="18" customFormat="1" ht="16.95" customHeight="1" x14ac:dyDescent="0.25">
      <c r="A97" s="65">
        <v>2</v>
      </c>
      <c r="B97" s="65"/>
      <c r="C97" s="65"/>
      <c r="D97" s="65"/>
      <c r="E97" s="65"/>
      <c r="F97" s="65"/>
      <c r="G97" s="110" t="s">
        <v>201</v>
      </c>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2"/>
      <c r="AF97" s="65" t="s">
        <v>100</v>
      </c>
      <c r="AG97" s="65"/>
      <c r="AH97" s="65"/>
      <c r="AI97" s="65"/>
      <c r="AJ97" s="65"/>
      <c r="AK97" s="121" t="s">
        <v>101</v>
      </c>
      <c r="AL97" s="121"/>
      <c r="AM97" s="121"/>
      <c r="AN97" s="121"/>
      <c r="AO97" s="121"/>
      <c r="AP97" s="121"/>
      <c r="AQ97" s="121"/>
      <c r="AR97" s="121"/>
      <c r="AS97" s="121"/>
      <c r="AT97" s="121"/>
      <c r="AU97" s="113">
        <v>0</v>
      </c>
      <c r="AV97" s="113"/>
      <c r="AW97" s="113"/>
      <c r="AX97" s="113"/>
      <c r="AY97" s="113"/>
      <c r="AZ97" s="113"/>
      <c r="BA97" s="114">
        <f>AA84/BA93</f>
        <v>550697</v>
      </c>
      <c r="BB97" s="114"/>
      <c r="BC97" s="114"/>
      <c r="BD97" s="114"/>
      <c r="BE97" s="114"/>
      <c r="BF97" s="114"/>
      <c r="BG97" s="113">
        <v>0</v>
      </c>
      <c r="BH97" s="113"/>
      <c r="BI97" s="113"/>
      <c r="BJ97" s="113"/>
      <c r="BK97" s="113"/>
      <c r="BL97" s="113"/>
      <c r="BM97" s="114">
        <f>AO84/BM93</f>
        <v>579883.94099999999</v>
      </c>
      <c r="BN97" s="114"/>
      <c r="BO97" s="114"/>
      <c r="BP97" s="114"/>
      <c r="BQ97" s="114"/>
      <c r="BR97" s="114"/>
    </row>
    <row r="98" spans="1:79" s="18" customFormat="1" ht="16.2" customHeight="1" x14ac:dyDescent="0.25">
      <c r="A98" s="65">
        <v>3</v>
      </c>
      <c r="B98" s="65"/>
      <c r="C98" s="65"/>
      <c r="D98" s="65"/>
      <c r="E98" s="65"/>
      <c r="F98" s="65"/>
      <c r="G98" s="110" t="s">
        <v>202</v>
      </c>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2"/>
      <c r="AF98" s="65" t="s">
        <v>100</v>
      </c>
      <c r="AG98" s="65"/>
      <c r="AH98" s="65"/>
      <c r="AI98" s="65"/>
      <c r="AJ98" s="65"/>
      <c r="AK98" s="121" t="s">
        <v>101</v>
      </c>
      <c r="AL98" s="121"/>
      <c r="AM98" s="121"/>
      <c r="AN98" s="121"/>
      <c r="AO98" s="121"/>
      <c r="AP98" s="121"/>
      <c r="AQ98" s="121"/>
      <c r="AR98" s="121"/>
      <c r="AS98" s="121"/>
      <c r="AT98" s="121"/>
      <c r="AU98" s="113">
        <v>0</v>
      </c>
      <c r="AV98" s="113"/>
      <c r="AW98" s="113"/>
      <c r="AX98" s="113"/>
      <c r="AY98" s="113"/>
      <c r="AZ98" s="113"/>
      <c r="BA98" s="114">
        <f>AA85/BA94</f>
        <v>1290861.25</v>
      </c>
      <c r="BB98" s="114"/>
      <c r="BC98" s="114"/>
      <c r="BD98" s="114"/>
      <c r="BE98" s="114"/>
      <c r="BF98" s="114"/>
      <c r="BG98" s="113">
        <v>0</v>
      </c>
      <c r="BH98" s="113"/>
      <c r="BI98" s="113"/>
      <c r="BJ98" s="113"/>
      <c r="BK98" s="113"/>
      <c r="BL98" s="113"/>
      <c r="BM98" s="114">
        <f>AO85/BM94</f>
        <v>1359276.89625</v>
      </c>
      <c r="BN98" s="114"/>
      <c r="BO98" s="114"/>
      <c r="BP98" s="114"/>
      <c r="BQ98" s="114"/>
      <c r="BR98" s="114"/>
    </row>
    <row r="99" spans="1:79" s="18" customFormat="1" x14ac:dyDescent="0.25">
      <c r="A99" s="65">
        <v>4</v>
      </c>
      <c r="B99" s="65"/>
      <c r="C99" s="65"/>
      <c r="D99" s="65"/>
      <c r="E99" s="65"/>
      <c r="F99" s="65"/>
      <c r="G99" s="115" t="s">
        <v>193</v>
      </c>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7"/>
      <c r="AF99" s="65" t="s">
        <v>100</v>
      </c>
      <c r="AG99" s="65"/>
      <c r="AH99" s="65"/>
      <c r="AI99" s="65"/>
      <c r="AJ99" s="65"/>
      <c r="AK99" s="121" t="s">
        <v>101</v>
      </c>
      <c r="AL99" s="121"/>
      <c r="AM99" s="121"/>
      <c r="AN99" s="121"/>
      <c r="AO99" s="121"/>
      <c r="AP99" s="121"/>
      <c r="AQ99" s="121"/>
      <c r="AR99" s="121"/>
      <c r="AS99" s="121"/>
      <c r="AT99" s="121"/>
      <c r="AU99" s="113">
        <v>0</v>
      </c>
      <c r="AV99" s="113"/>
      <c r="AW99" s="113"/>
      <c r="AX99" s="113"/>
      <c r="AY99" s="113"/>
      <c r="AZ99" s="113"/>
      <c r="BA99" s="114">
        <f>AA72/1000</f>
        <v>131.75</v>
      </c>
      <c r="BB99" s="114"/>
      <c r="BC99" s="114"/>
      <c r="BD99" s="114"/>
      <c r="BE99" s="114"/>
      <c r="BF99" s="114"/>
      <c r="BG99" s="113">
        <v>0</v>
      </c>
      <c r="BH99" s="113"/>
      <c r="BI99" s="113"/>
      <c r="BJ99" s="113"/>
      <c r="BK99" s="113"/>
      <c r="BL99" s="113"/>
      <c r="BM99" s="114">
        <f>AO72/1000</f>
        <v>144.93</v>
      </c>
      <c r="BN99" s="114"/>
      <c r="BO99" s="114"/>
      <c r="BP99" s="114"/>
      <c r="BQ99" s="114"/>
      <c r="BR99" s="114"/>
      <c r="CA99" s="18" t="s">
        <v>13</v>
      </c>
    </row>
    <row r="100" spans="1:79" s="18" customFormat="1" x14ac:dyDescent="0.25">
      <c r="A100" s="65">
        <v>5</v>
      </c>
      <c r="B100" s="65"/>
      <c r="C100" s="65"/>
      <c r="D100" s="65"/>
      <c r="E100" s="65"/>
      <c r="F100" s="65"/>
      <c r="G100" s="115" t="s">
        <v>194</v>
      </c>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7"/>
      <c r="AF100" s="65" t="s">
        <v>100</v>
      </c>
      <c r="AG100" s="65"/>
      <c r="AH100" s="65"/>
      <c r="AI100" s="65"/>
      <c r="AJ100" s="65"/>
      <c r="AK100" s="121" t="s">
        <v>101</v>
      </c>
      <c r="AL100" s="121"/>
      <c r="AM100" s="121"/>
      <c r="AN100" s="121"/>
      <c r="AO100" s="121"/>
      <c r="AP100" s="121"/>
      <c r="AQ100" s="121"/>
      <c r="AR100" s="121"/>
      <c r="AS100" s="121"/>
      <c r="AT100" s="121"/>
      <c r="AU100" s="113">
        <v>0</v>
      </c>
      <c r="AV100" s="113"/>
      <c r="AW100" s="113"/>
      <c r="AX100" s="113"/>
      <c r="AY100" s="113"/>
      <c r="AZ100" s="113"/>
      <c r="BA100" s="114">
        <f>AA73/1000</f>
        <v>25.15</v>
      </c>
      <c r="BB100" s="114"/>
      <c r="BC100" s="114"/>
      <c r="BD100" s="114"/>
      <c r="BE100" s="114"/>
      <c r="BF100" s="114"/>
      <c r="BG100" s="113">
        <v>0</v>
      </c>
      <c r="BH100" s="113"/>
      <c r="BI100" s="113"/>
      <c r="BJ100" s="113"/>
      <c r="BK100" s="113"/>
      <c r="BL100" s="113"/>
      <c r="BM100" s="114">
        <f>AO73/1000</f>
        <v>27.67</v>
      </c>
      <c r="BN100" s="114"/>
      <c r="BO100" s="114"/>
      <c r="BP100" s="114"/>
      <c r="BQ100" s="114"/>
      <c r="BR100" s="114"/>
      <c r="CA100" s="18" t="s">
        <v>13</v>
      </c>
    </row>
    <row r="101" spans="1:79" s="15" customFormat="1" x14ac:dyDescent="0.25"/>
    <row r="102" spans="1:79" s="15" customFormat="1" ht="28.5" customHeight="1" x14ac:dyDescent="0.25">
      <c r="A102" s="90" t="s">
        <v>84</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row>
    <row r="103" spans="1:79" s="15" customFormat="1" ht="27.6" customHeight="1" x14ac:dyDescent="0.25">
      <c r="A103" s="76" t="s">
        <v>191</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row>
    <row r="104" spans="1:79" s="27" customFormat="1" ht="1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3"/>
      <c r="AF104" s="33"/>
      <c r="AG104" s="33"/>
      <c r="AH104" s="33"/>
      <c r="AI104" s="33"/>
      <c r="AJ104" s="33"/>
      <c r="AK104" s="33"/>
      <c r="AL104" s="33"/>
      <c r="AM104" s="33"/>
      <c r="AN104" s="33"/>
      <c r="AO104" s="33"/>
      <c r="AP104" s="33"/>
      <c r="AQ104" s="33"/>
      <c r="AR104" s="33"/>
      <c r="AS104" s="33"/>
      <c r="AT104" s="33"/>
      <c r="AU104" s="33"/>
      <c r="AV104" s="32"/>
      <c r="AW104" s="32"/>
      <c r="AX104" s="32"/>
      <c r="AY104" s="32"/>
      <c r="AZ104" s="32"/>
      <c r="BA104" s="32"/>
      <c r="BB104" s="32"/>
      <c r="BC104" s="32"/>
      <c r="BD104" s="32"/>
      <c r="BE104" s="32"/>
      <c r="BF104" s="32"/>
      <c r="BG104" s="32"/>
      <c r="BH104" s="32"/>
      <c r="BI104" s="32"/>
      <c r="BJ104" s="32"/>
      <c r="BK104" s="32"/>
      <c r="BL104" s="32"/>
    </row>
    <row r="105" spans="1:79" s="15" customFormat="1" ht="15.75" hidden="1" customHeight="1" x14ac:dyDescent="0.25">
      <c r="A105" s="51"/>
      <c r="B105" s="51"/>
      <c r="C105" s="51"/>
      <c r="D105" s="51"/>
      <c r="E105" s="51"/>
      <c r="F105" s="51"/>
      <c r="G105" s="92" t="s">
        <v>0</v>
      </c>
      <c r="H105" s="93"/>
      <c r="I105" s="93"/>
      <c r="J105" s="93"/>
      <c r="K105" s="93"/>
      <c r="L105" s="93"/>
      <c r="M105" s="93"/>
      <c r="N105" s="93"/>
      <c r="O105" s="93"/>
      <c r="P105" s="93"/>
      <c r="Q105" s="93"/>
      <c r="R105" s="93"/>
      <c r="S105" s="93"/>
      <c r="T105" s="93" t="s">
        <v>21</v>
      </c>
      <c r="U105" s="93"/>
      <c r="V105" s="93"/>
      <c r="W105" s="93"/>
      <c r="X105" s="93"/>
      <c r="Y105" s="93"/>
      <c r="Z105" s="93"/>
      <c r="AA105" s="93" t="s">
        <v>22</v>
      </c>
      <c r="AB105" s="93"/>
      <c r="AC105" s="93"/>
      <c r="AD105" s="93"/>
      <c r="AE105" s="93"/>
      <c r="AF105" s="93"/>
      <c r="AG105" s="93"/>
      <c r="AH105" s="93" t="s">
        <v>23</v>
      </c>
      <c r="AI105" s="93"/>
      <c r="AJ105" s="93"/>
      <c r="AK105" s="93"/>
      <c r="AL105" s="93"/>
      <c r="AM105" s="93"/>
      <c r="AN105" s="93"/>
      <c r="AO105" s="94" t="s">
        <v>24</v>
      </c>
      <c r="AP105" s="94"/>
      <c r="AQ105" s="94"/>
      <c r="AR105" s="94"/>
      <c r="AS105" s="94"/>
      <c r="AT105" s="94"/>
      <c r="AU105" s="95"/>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9"/>
      <c r="CA105" s="15" t="s">
        <v>30</v>
      </c>
    </row>
    <row r="106" spans="1:79" s="19" customFormat="1" ht="15" customHeight="1" x14ac:dyDescent="0.25">
      <c r="A106" s="73" t="s">
        <v>37</v>
      </c>
      <c r="B106" s="73"/>
      <c r="C106" s="73"/>
      <c r="D106" s="73"/>
      <c r="E106" s="73"/>
      <c r="F106" s="73"/>
      <c r="G106" s="87"/>
      <c r="H106" s="87"/>
      <c r="I106" s="87"/>
      <c r="J106" s="87"/>
      <c r="K106" s="87"/>
      <c r="L106" s="87"/>
      <c r="M106" s="87"/>
      <c r="N106" s="87"/>
      <c r="O106" s="87"/>
      <c r="P106" s="87"/>
      <c r="Q106" s="87"/>
      <c r="R106" s="87"/>
      <c r="S106" s="87"/>
      <c r="T106" s="88">
        <f>T69+T70+T71+T72+T73+T74+T75+T76+T77+T78+T79+T80+T81+T82+T83+T84+T85</f>
        <v>4265312</v>
      </c>
      <c r="U106" s="88"/>
      <c r="V106" s="88"/>
      <c r="W106" s="88"/>
      <c r="X106" s="88"/>
      <c r="Y106" s="88"/>
      <c r="Z106" s="88"/>
      <c r="AA106" s="88">
        <f t="shared" ref="AA106" si="0">AA69+AA70+AA71+AA72+AA73+AA74+AA75+AA76+AA77+AA78+AA79+AA80+AA81+AA82+AA83+AA84+AA85</f>
        <v>17543174</v>
      </c>
      <c r="AB106" s="88"/>
      <c r="AC106" s="88"/>
      <c r="AD106" s="88"/>
      <c r="AE106" s="88"/>
      <c r="AF106" s="88"/>
      <c r="AG106" s="88"/>
      <c r="AH106" s="88">
        <f t="shared" ref="AH106" si="1">AH69+AH70+AH71+AH72+AH73+AH74+AH75+AH76+AH77+AH78+AH79+AH80+AH81+AH82+AH83+AH84+AH85</f>
        <v>4491374</v>
      </c>
      <c r="AI106" s="88"/>
      <c r="AJ106" s="88"/>
      <c r="AK106" s="88"/>
      <c r="AL106" s="88"/>
      <c r="AM106" s="88"/>
      <c r="AN106" s="88"/>
      <c r="AO106" s="88">
        <f t="shared" ref="AO106" si="2">AO69+AO70+AO71+AO72+AO73+AO74+AO75+AO76+AO77+AO78+AO79+AO80+AO81+AO82+AO83+AO84+AO85</f>
        <v>18480346.461999997</v>
      </c>
      <c r="AP106" s="88"/>
      <c r="AQ106" s="88"/>
      <c r="AR106" s="88"/>
      <c r="AS106" s="88"/>
      <c r="AT106" s="88"/>
      <c r="AU106" s="88"/>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1"/>
      <c r="CA106" s="19" t="s">
        <v>31</v>
      </c>
    </row>
    <row r="107" spans="1:79" s="11" customFormat="1"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79" s="11" customFormat="1"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10" spans="1:79" s="15" customFormat="1" ht="18.899999999999999" customHeight="1" x14ac:dyDescent="0.25">
      <c r="A110" s="100" t="s">
        <v>185</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101" t="s">
        <v>1</v>
      </c>
      <c r="AC110" s="101"/>
      <c r="AD110" s="101"/>
      <c r="AE110" s="101"/>
      <c r="AF110" s="101"/>
      <c r="AG110" s="101"/>
      <c r="AH110" s="101"/>
      <c r="AI110" s="101"/>
      <c r="AJ110" s="101"/>
      <c r="AK110" s="101"/>
      <c r="AL110" s="101"/>
      <c r="AM110" s="101"/>
      <c r="AN110" s="101"/>
      <c r="AO110" s="101"/>
      <c r="AP110" s="101"/>
      <c r="AQ110" s="101"/>
      <c r="AR110" s="101"/>
      <c r="AS110" s="101"/>
      <c r="AT110" s="101"/>
      <c r="AU110" s="143" t="s">
        <v>186</v>
      </c>
      <c r="AV110" s="144"/>
      <c r="AW110" s="144"/>
      <c r="AX110" s="144"/>
      <c r="AY110" s="144"/>
      <c r="AZ110" s="144"/>
      <c r="BA110" s="144"/>
      <c r="BB110" s="144"/>
      <c r="BC110" s="144"/>
      <c r="BD110" s="144"/>
      <c r="BE110" s="144"/>
      <c r="BF110" s="144"/>
    </row>
    <row r="111" spans="1:79" s="15" customFormat="1" ht="20.100000000000001" customHeight="1" x14ac:dyDescent="0.25">
      <c r="AB111" s="99" t="s">
        <v>2</v>
      </c>
      <c r="AC111" s="99"/>
      <c r="AD111" s="99"/>
      <c r="AE111" s="99"/>
      <c r="AF111" s="99"/>
      <c r="AG111" s="99"/>
      <c r="AH111" s="99"/>
      <c r="AI111" s="99"/>
      <c r="AJ111" s="99"/>
      <c r="AK111" s="99"/>
      <c r="AL111" s="99"/>
      <c r="AM111" s="99"/>
      <c r="AN111" s="99"/>
      <c r="AO111" s="99"/>
      <c r="AP111" s="99"/>
      <c r="AQ111" s="99"/>
      <c r="AR111" s="99"/>
      <c r="AS111" s="99"/>
      <c r="AT111" s="99"/>
      <c r="AU111" s="99" t="s">
        <v>36</v>
      </c>
      <c r="AV111" s="99"/>
      <c r="AW111" s="99"/>
      <c r="AX111" s="99"/>
      <c r="AY111" s="99"/>
      <c r="AZ111" s="99"/>
      <c r="BA111" s="99"/>
      <c r="BB111" s="99"/>
      <c r="BC111" s="99"/>
      <c r="BD111" s="99"/>
      <c r="BE111" s="99"/>
      <c r="BF111" s="99"/>
    </row>
    <row r="112" spans="1:79" s="15" customFormat="1" ht="18" customHeight="1" x14ac:dyDescent="0.25">
      <c r="A112" s="100" t="s">
        <v>187</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99" t="s">
        <v>1</v>
      </c>
      <c r="AC112" s="99"/>
      <c r="AD112" s="99"/>
      <c r="AE112" s="99"/>
      <c r="AF112" s="99"/>
      <c r="AG112" s="99"/>
      <c r="AH112" s="99"/>
      <c r="AI112" s="99"/>
      <c r="AJ112" s="99"/>
      <c r="AK112" s="99"/>
      <c r="AL112" s="99"/>
      <c r="AM112" s="99"/>
      <c r="AN112" s="99"/>
      <c r="AO112" s="99"/>
      <c r="AP112" s="99"/>
      <c r="AQ112" s="99"/>
      <c r="AR112" s="99"/>
      <c r="AS112" s="99"/>
      <c r="AT112" s="99"/>
      <c r="AU112" s="143" t="s">
        <v>188</v>
      </c>
      <c r="AV112" s="144"/>
      <c r="AW112" s="144"/>
      <c r="AX112" s="144"/>
      <c r="AY112" s="144"/>
      <c r="AZ112" s="144"/>
      <c r="BA112" s="144"/>
      <c r="BB112" s="144"/>
      <c r="BC112" s="144"/>
      <c r="BD112" s="144"/>
      <c r="BE112" s="144"/>
      <c r="BF112" s="144"/>
    </row>
    <row r="113" spans="28:58" s="15" customFormat="1" ht="20.100000000000001" customHeight="1" x14ac:dyDescent="0.25">
      <c r="AB113" s="99" t="s">
        <v>2</v>
      </c>
      <c r="AC113" s="99"/>
      <c r="AD113" s="99"/>
      <c r="AE113" s="99"/>
      <c r="AF113" s="99"/>
      <c r="AG113" s="99"/>
      <c r="AH113" s="99"/>
      <c r="AI113" s="99"/>
      <c r="AJ113" s="99"/>
      <c r="AK113" s="99"/>
      <c r="AL113" s="99"/>
      <c r="AM113" s="99"/>
      <c r="AN113" s="99"/>
      <c r="AO113" s="99"/>
      <c r="AP113" s="99"/>
      <c r="AQ113" s="99"/>
      <c r="AR113" s="99"/>
      <c r="AS113" s="99"/>
      <c r="AT113" s="99"/>
      <c r="AU113" s="99" t="s">
        <v>36</v>
      </c>
      <c r="AV113" s="99"/>
      <c r="AW113" s="99"/>
      <c r="AX113" s="99"/>
      <c r="AY113" s="99"/>
      <c r="AZ113" s="99"/>
      <c r="BA113" s="99"/>
      <c r="BB113" s="99"/>
      <c r="BC113" s="99"/>
      <c r="BD113" s="99"/>
      <c r="BE113" s="99"/>
      <c r="BF113" s="99"/>
    </row>
    <row r="114" spans="28:58" ht="20.100000000000001" customHeight="1" x14ac:dyDescent="0.25"/>
  </sheetData>
  <mergeCells count="526">
    <mergeCell ref="BM100:BR100"/>
    <mergeCell ref="AV84:BQ84"/>
    <mergeCell ref="A85:F85"/>
    <mergeCell ref="G85:S85"/>
    <mergeCell ref="T85:Z85"/>
    <mergeCell ref="AA85:AG85"/>
    <mergeCell ref="AH85:AN85"/>
    <mergeCell ref="AO85:AU85"/>
    <mergeCell ref="AV85:BQ85"/>
    <mergeCell ref="A84:F84"/>
    <mergeCell ref="G84:S84"/>
    <mergeCell ref="T84:Z84"/>
    <mergeCell ref="AA84:AG84"/>
    <mergeCell ref="AH84:AN84"/>
    <mergeCell ref="AO84:AU84"/>
    <mergeCell ref="BG90:BL90"/>
    <mergeCell ref="BM90:BR90"/>
    <mergeCell ref="A91:F91"/>
    <mergeCell ref="G91:AE91"/>
    <mergeCell ref="AF91:AJ91"/>
    <mergeCell ref="AK91:AT91"/>
    <mergeCell ref="AU91:AZ91"/>
    <mergeCell ref="BA91:BF91"/>
    <mergeCell ref="BG91:BL91"/>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V76:BQ76"/>
    <mergeCell ref="A77:F77"/>
    <mergeCell ref="G77:S77"/>
    <mergeCell ref="T77:Z77"/>
    <mergeCell ref="AA77:AG77"/>
    <mergeCell ref="AH77:AN77"/>
    <mergeCell ref="AO77:AU77"/>
    <mergeCell ref="AV77:BQ77"/>
    <mergeCell ref="A76:F76"/>
    <mergeCell ref="G76:S76"/>
    <mergeCell ref="T76:Z76"/>
    <mergeCell ref="AA76:AG76"/>
    <mergeCell ref="AH76:AN76"/>
    <mergeCell ref="AO76:AU76"/>
    <mergeCell ref="G71:S71"/>
    <mergeCell ref="T71:Z71"/>
    <mergeCell ref="AA71:AG71"/>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AV38:BL38"/>
    <mergeCell ref="A39:F39"/>
    <mergeCell ref="G39:S39"/>
    <mergeCell ref="T39:Z39"/>
    <mergeCell ref="AA39:AG39"/>
    <mergeCell ref="AH39:AN39"/>
    <mergeCell ref="AO39:AU39"/>
    <mergeCell ref="AV39:BL39"/>
    <mergeCell ref="A38:F38"/>
    <mergeCell ref="G38:S38"/>
    <mergeCell ref="T38:Z38"/>
    <mergeCell ref="AA38:AG38"/>
    <mergeCell ref="AH38:AN38"/>
    <mergeCell ref="AO38:AU38"/>
    <mergeCell ref="AH71:AN71"/>
    <mergeCell ref="AO71:AU71"/>
    <mergeCell ref="AV71:BQ71"/>
    <mergeCell ref="AV36:BL36"/>
    <mergeCell ref="A37:F37"/>
    <mergeCell ref="G37:S37"/>
    <mergeCell ref="T37:Z37"/>
    <mergeCell ref="AA37:AG37"/>
    <mergeCell ref="AH37:AN37"/>
    <mergeCell ref="AO37:AU37"/>
    <mergeCell ref="AV37:BL37"/>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B113:AT113"/>
    <mergeCell ref="AU113:BF113"/>
    <mergeCell ref="A23:F23"/>
    <mergeCell ref="G23:S23"/>
    <mergeCell ref="T23:Z23"/>
    <mergeCell ref="AA23:AG23"/>
    <mergeCell ref="AH23:AN23"/>
    <mergeCell ref="AO23:AU23"/>
    <mergeCell ref="AV23:BL23"/>
    <mergeCell ref="A24:F24"/>
    <mergeCell ref="A110:AA110"/>
    <mergeCell ref="AB110:AT110"/>
    <mergeCell ref="AU110:BF110"/>
    <mergeCell ref="AB111:AT111"/>
    <mergeCell ref="AU111:BF111"/>
    <mergeCell ref="A112:AA112"/>
    <mergeCell ref="AB112:AT112"/>
    <mergeCell ref="AU112:BF112"/>
    <mergeCell ref="AV25:BL25"/>
    <mergeCell ref="A27:F27"/>
    <mergeCell ref="G27:S27"/>
    <mergeCell ref="T27:Z27"/>
    <mergeCell ref="AA27:AG27"/>
    <mergeCell ref="AH27:AN27"/>
    <mergeCell ref="A106:F106"/>
    <mergeCell ref="G106:S106"/>
    <mergeCell ref="T106:Z106"/>
    <mergeCell ref="AA106:AG106"/>
    <mergeCell ref="AH106:AN106"/>
    <mergeCell ref="AO106:AU106"/>
    <mergeCell ref="A102:BL102"/>
    <mergeCell ref="A103:BL103"/>
    <mergeCell ref="A105:F105"/>
    <mergeCell ref="G105:S105"/>
    <mergeCell ref="T105:Z105"/>
    <mergeCell ref="AA105:AG105"/>
    <mergeCell ref="AH105:AN105"/>
    <mergeCell ref="AO105:AU105"/>
    <mergeCell ref="BM91:BR91"/>
    <mergeCell ref="A90:F90"/>
    <mergeCell ref="G90:AE90"/>
    <mergeCell ref="AF90:AJ90"/>
    <mergeCell ref="AK90:AT90"/>
    <mergeCell ref="AU90:AZ90"/>
    <mergeCell ref="BA90:BF90"/>
    <mergeCell ref="AV69:BQ69"/>
    <mergeCell ref="A87:BL87"/>
    <mergeCell ref="A89:F89"/>
    <mergeCell ref="G89:AE89"/>
    <mergeCell ref="AF89:AJ89"/>
    <mergeCell ref="AK89:AT89"/>
    <mergeCell ref="AU89:AZ89"/>
    <mergeCell ref="BA89:BF89"/>
    <mergeCell ref="BG89:BL89"/>
    <mergeCell ref="BM89:BR89"/>
    <mergeCell ref="A69:F69"/>
    <mergeCell ref="G69:S69"/>
    <mergeCell ref="T69:Z69"/>
    <mergeCell ref="AA69:AG69"/>
    <mergeCell ref="AH69:AN69"/>
    <mergeCell ref="AO69:AU69"/>
    <mergeCell ref="AV70:BQ70"/>
    <mergeCell ref="T68:Z68"/>
    <mergeCell ref="AA68:AG68"/>
    <mergeCell ref="AH68:AN68"/>
    <mergeCell ref="AO68:AU68"/>
    <mergeCell ref="AV68:BQ68"/>
    <mergeCell ref="A67:F67"/>
    <mergeCell ref="G67:S67"/>
    <mergeCell ref="T67:Z67"/>
    <mergeCell ref="AA67:AG67"/>
    <mergeCell ref="AH67:AN67"/>
    <mergeCell ref="AO67:AU67"/>
    <mergeCell ref="A70:F70"/>
    <mergeCell ref="G70:S70"/>
    <mergeCell ref="T70:Z70"/>
    <mergeCell ref="AA70:AG70"/>
    <mergeCell ref="AH70:AN70"/>
    <mergeCell ref="AO70:AU70"/>
    <mergeCell ref="A71:F71"/>
    <mergeCell ref="T59:Z59"/>
    <mergeCell ref="AA59:AG59"/>
    <mergeCell ref="AH59:AN59"/>
    <mergeCell ref="AO59:AU59"/>
    <mergeCell ref="A63:BL63"/>
    <mergeCell ref="A65:F66"/>
    <mergeCell ref="G65:S66"/>
    <mergeCell ref="T65:AG65"/>
    <mergeCell ref="AH65:AU65"/>
    <mergeCell ref="AV65:BQ66"/>
    <mergeCell ref="T66:Z66"/>
    <mergeCell ref="AA66:AG66"/>
    <mergeCell ref="AH66:AN66"/>
    <mergeCell ref="AO66:AU66"/>
    <mergeCell ref="AV67:BQ67"/>
    <mergeCell ref="A68:F68"/>
    <mergeCell ref="G68:S68"/>
    <mergeCell ref="BE45:BN45"/>
    <mergeCell ref="A44:F44"/>
    <mergeCell ref="G44:AE44"/>
    <mergeCell ref="AF44:AJ44"/>
    <mergeCell ref="AK44:AT44"/>
    <mergeCell ref="AU44:BD44"/>
    <mergeCell ref="BE44:BN44"/>
    <mergeCell ref="G24:S24"/>
    <mergeCell ref="T24:Z24"/>
    <mergeCell ref="AA24:AG24"/>
    <mergeCell ref="AH24:AN24"/>
    <mergeCell ref="AO24:AU24"/>
    <mergeCell ref="AV24:BL24"/>
    <mergeCell ref="AO27:AU27"/>
    <mergeCell ref="AV27:BL27"/>
    <mergeCell ref="A25:F25"/>
    <mergeCell ref="G25:S25"/>
    <mergeCell ref="T25:Z25"/>
    <mergeCell ref="AA25:AG25"/>
    <mergeCell ref="AH25:AN25"/>
    <mergeCell ref="AO25:AU25"/>
    <mergeCell ref="AV28:BL28"/>
    <mergeCell ref="A26:F26"/>
    <mergeCell ref="G26:S26"/>
    <mergeCell ref="T21:Z21"/>
    <mergeCell ref="AA21:AG21"/>
    <mergeCell ref="AH21:AN21"/>
    <mergeCell ref="AO21:AU21"/>
    <mergeCell ref="A45:F45"/>
    <mergeCell ref="G45:AE45"/>
    <mergeCell ref="AF45:AJ45"/>
    <mergeCell ref="AK45:AT45"/>
    <mergeCell ref="AU45:BD45"/>
    <mergeCell ref="T26:Z26"/>
    <mergeCell ref="AA26:AG26"/>
    <mergeCell ref="AH26:AN26"/>
    <mergeCell ref="AO26:AU26"/>
    <mergeCell ref="AV26:BL26"/>
    <mergeCell ref="A29:F29"/>
    <mergeCell ref="G29:S29"/>
    <mergeCell ref="T29:Z29"/>
    <mergeCell ref="AA29:AG29"/>
    <mergeCell ref="AH29:AN29"/>
    <mergeCell ref="AO29:AU29"/>
    <mergeCell ref="AV29:BL29"/>
    <mergeCell ref="A28:F28"/>
    <mergeCell ref="G28:S28"/>
    <mergeCell ref="T28:Z28"/>
    <mergeCell ref="A20:F20"/>
    <mergeCell ref="G20:S20"/>
    <mergeCell ref="T20:Z20"/>
    <mergeCell ref="AA20:AG20"/>
    <mergeCell ref="AH20:AN20"/>
    <mergeCell ref="AO20:AU20"/>
    <mergeCell ref="AV20:BL20"/>
    <mergeCell ref="A41:BL41"/>
    <mergeCell ref="A43:F43"/>
    <mergeCell ref="G43:AE43"/>
    <mergeCell ref="AF43:AJ43"/>
    <mergeCell ref="AK43:AT43"/>
    <mergeCell ref="AU43:BD43"/>
    <mergeCell ref="BE43:BN43"/>
    <mergeCell ref="AV21:BL21"/>
    <mergeCell ref="A22:F22"/>
    <mergeCell ref="G22:S22"/>
    <mergeCell ref="T22:Z22"/>
    <mergeCell ref="AA22:AG22"/>
    <mergeCell ref="AH22:AN22"/>
    <mergeCell ref="AO22:AU22"/>
    <mergeCell ref="AV22:BL22"/>
    <mergeCell ref="A21:F21"/>
    <mergeCell ref="G21:S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AQ11:AV11"/>
    <mergeCell ref="AQ12:AV12"/>
    <mergeCell ref="A12:G12"/>
    <mergeCell ref="I12:O12"/>
    <mergeCell ref="Q12:W12"/>
    <mergeCell ref="Y12:AO12"/>
    <mergeCell ref="A11:G11"/>
    <mergeCell ref="I11:O11"/>
    <mergeCell ref="AX1:BL1"/>
    <mergeCell ref="A3:BL3"/>
    <mergeCell ref="A6:AD6"/>
    <mergeCell ref="A7:AD7"/>
    <mergeCell ref="AE6:AK6"/>
    <mergeCell ref="AO6:AU6"/>
    <mergeCell ref="AE7:AK7"/>
    <mergeCell ref="AO7:AU7"/>
    <mergeCell ref="A14:BL14"/>
    <mergeCell ref="Q11:W11"/>
    <mergeCell ref="Y11:AO11"/>
    <mergeCell ref="A46:F46"/>
    <mergeCell ref="G46:AE46"/>
    <mergeCell ref="AF46:AJ46"/>
    <mergeCell ref="AK46:AT46"/>
    <mergeCell ref="AU46:BD46"/>
    <mergeCell ref="BE46:BN46"/>
    <mergeCell ref="A47:F47"/>
    <mergeCell ref="G47:AE47"/>
    <mergeCell ref="AF47:AJ47"/>
    <mergeCell ref="AK47:AT47"/>
    <mergeCell ref="AU47:BD47"/>
    <mergeCell ref="BE47:BN47"/>
    <mergeCell ref="A48:F48"/>
    <mergeCell ref="G48:AE48"/>
    <mergeCell ref="AF48:AJ48"/>
    <mergeCell ref="AK48:AT48"/>
    <mergeCell ref="AU48:BD48"/>
    <mergeCell ref="BE48:BN48"/>
    <mergeCell ref="A49:F49"/>
    <mergeCell ref="G49:AE49"/>
    <mergeCell ref="AF49:AJ49"/>
    <mergeCell ref="AK49:AT49"/>
    <mergeCell ref="AU49:BD49"/>
    <mergeCell ref="BE49:BN49"/>
    <mergeCell ref="A50:F50"/>
    <mergeCell ref="G50:AE50"/>
    <mergeCell ref="AF50:AJ50"/>
    <mergeCell ref="AK50:AT50"/>
    <mergeCell ref="AU50:BD50"/>
    <mergeCell ref="BE50:BN50"/>
    <mergeCell ref="A51:F51"/>
    <mergeCell ref="G51:AE51"/>
    <mergeCell ref="AF51:AJ51"/>
    <mergeCell ref="AK51:AT51"/>
    <mergeCell ref="AU51:BD51"/>
    <mergeCell ref="BE51:BN51"/>
    <mergeCell ref="A52:F52"/>
    <mergeCell ref="G52:AE52"/>
    <mergeCell ref="AF52:AJ52"/>
    <mergeCell ref="AK52:AT52"/>
    <mergeCell ref="AU52:BD52"/>
    <mergeCell ref="BE52:BN52"/>
    <mergeCell ref="A53:F53"/>
    <mergeCell ref="G53:AE53"/>
    <mergeCell ref="AF53:AJ53"/>
    <mergeCell ref="AK53:AT53"/>
    <mergeCell ref="AU53:BD53"/>
    <mergeCell ref="BE53:BN53"/>
    <mergeCell ref="A54:F54"/>
    <mergeCell ref="G54:AE54"/>
    <mergeCell ref="AF54:AJ54"/>
    <mergeCell ref="AK54:AT54"/>
    <mergeCell ref="AU54:BD54"/>
    <mergeCell ref="BE54:BN54"/>
    <mergeCell ref="A92:F92"/>
    <mergeCell ref="G92:AE92"/>
    <mergeCell ref="AF92:AJ92"/>
    <mergeCell ref="AK92:AT92"/>
    <mergeCell ref="AU92:AZ92"/>
    <mergeCell ref="BA92:BF92"/>
    <mergeCell ref="BG92:BL92"/>
    <mergeCell ref="BM92:BR92"/>
    <mergeCell ref="A60:F60"/>
    <mergeCell ref="G60:S60"/>
    <mergeCell ref="T60:Z60"/>
    <mergeCell ref="AA60:AG60"/>
    <mergeCell ref="AH60:AN60"/>
    <mergeCell ref="AO60:AU60"/>
    <mergeCell ref="A56:BQ56"/>
    <mergeCell ref="A57:BL57"/>
    <mergeCell ref="A59:F59"/>
    <mergeCell ref="G59:S59"/>
    <mergeCell ref="A93:F93"/>
    <mergeCell ref="G93:AE93"/>
    <mergeCell ref="AF93:AJ93"/>
    <mergeCell ref="AK93:AT93"/>
    <mergeCell ref="AU93:AZ93"/>
    <mergeCell ref="BA93:BF93"/>
    <mergeCell ref="BG93:BL93"/>
    <mergeCell ref="BM93:BR93"/>
    <mergeCell ref="A94:F94"/>
    <mergeCell ref="G94:AE94"/>
    <mergeCell ref="AF94:AJ94"/>
    <mergeCell ref="AK94:AT94"/>
    <mergeCell ref="AU94:AZ94"/>
    <mergeCell ref="BA94:BF94"/>
    <mergeCell ref="BG94:BL94"/>
    <mergeCell ref="BM94:BR94"/>
    <mergeCell ref="A95:F95"/>
    <mergeCell ref="G95:AE95"/>
    <mergeCell ref="AF95:AJ95"/>
    <mergeCell ref="AK95:AT95"/>
    <mergeCell ref="AU95:AZ95"/>
    <mergeCell ref="BA95:BF95"/>
    <mergeCell ref="BG95:BL95"/>
    <mergeCell ref="BM95:BR95"/>
    <mergeCell ref="A96:F96"/>
    <mergeCell ref="G96:AE96"/>
    <mergeCell ref="AF96:AJ96"/>
    <mergeCell ref="AK96:AT96"/>
    <mergeCell ref="AU96:AZ96"/>
    <mergeCell ref="BA96:BF96"/>
    <mergeCell ref="BG96:BL96"/>
    <mergeCell ref="BM96:BR96"/>
    <mergeCell ref="BM99:BR99"/>
    <mergeCell ref="A97:F97"/>
    <mergeCell ref="G97:AE97"/>
    <mergeCell ref="AF97:AJ97"/>
    <mergeCell ref="AK97:AT97"/>
    <mergeCell ref="AU97:AZ97"/>
    <mergeCell ref="BA97:BF97"/>
    <mergeCell ref="BG97:BL97"/>
    <mergeCell ref="BM97:BR97"/>
    <mergeCell ref="A98:F98"/>
    <mergeCell ref="G98:AE98"/>
    <mergeCell ref="AF98:AJ98"/>
    <mergeCell ref="AK98:AT98"/>
    <mergeCell ref="AU98:AZ98"/>
    <mergeCell ref="BA98:BF98"/>
    <mergeCell ref="BG98:BL98"/>
    <mergeCell ref="BM98:BR98"/>
    <mergeCell ref="A99:F99"/>
    <mergeCell ref="G99:AE99"/>
    <mergeCell ref="AF99:AJ99"/>
    <mergeCell ref="AK99:AT99"/>
    <mergeCell ref="A100:F100"/>
    <mergeCell ref="G100:AE100"/>
    <mergeCell ref="AU99:AZ99"/>
    <mergeCell ref="BA99:BF99"/>
    <mergeCell ref="BG99:BL99"/>
    <mergeCell ref="AF100:AJ100"/>
    <mergeCell ref="AK100:AT100"/>
    <mergeCell ref="AU100:AZ100"/>
    <mergeCell ref="BA100:BF100"/>
    <mergeCell ref="BG100:BL100"/>
  </mergeCells>
  <conditionalFormatting sqref="A54:F54">
    <cfRule type="cellIs" dxfId="81" priority="18" stopIfTrue="1" operator="equal">
      <formula>0</formula>
    </cfRule>
  </conditionalFormatting>
  <conditionalFormatting sqref="A53:F53">
    <cfRule type="cellIs" dxfId="80" priority="17" stopIfTrue="1" operator="equal">
      <formula>0</formula>
    </cfRule>
  </conditionalFormatting>
  <conditionalFormatting sqref="A51:F51">
    <cfRule type="cellIs" dxfId="79" priority="10" stopIfTrue="1" operator="equal">
      <formula>0</formula>
    </cfRule>
  </conditionalFormatting>
  <conditionalFormatting sqref="A46:F46">
    <cfRule type="cellIs" dxfId="78" priority="16" stopIfTrue="1" operator="equal">
      <formula>0</formula>
    </cfRule>
  </conditionalFormatting>
  <conditionalFormatting sqref="A47:F47">
    <cfRule type="cellIs" dxfId="77" priority="15" stopIfTrue="1" operator="equal">
      <formula>0</formula>
    </cfRule>
  </conditionalFormatting>
  <conditionalFormatting sqref="A49:F49">
    <cfRule type="cellIs" dxfId="76" priority="14" stopIfTrue="1" operator="equal">
      <formula>0</formula>
    </cfRule>
  </conditionalFormatting>
  <conditionalFormatting sqref="A48:F48">
    <cfRule type="cellIs" dxfId="75" priority="13" stopIfTrue="1" operator="equal">
      <formula>0</formula>
    </cfRule>
  </conditionalFormatting>
  <conditionalFormatting sqref="A50:F50">
    <cfRule type="cellIs" dxfId="74" priority="12" stopIfTrue="1" operator="equal">
      <formula>0</formula>
    </cfRule>
  </conditionalFormatting>
  <conditionalFormatting sqref="A52:F52">
    <cfRule type="cellIs" dxfId="73" priority="11" stopIfTrue="1" operator="equal">
      <formula>0</formula>
    </cfRule>
  </conditionalFormatting>
  <conditionalFormatting sqref="A97:F97">
    <cfRule type="cellIs" dxfId="72" priority="3" stopIfTrue="1" operator="equal">
      <formula>0</formula>
    </cfRule>
  </conditionalFormatting>
  <conditionalFormatting sqref="A92:F92">
    <cfRule type="cellIs" dxfId="71" priority="9" stopIfTrue="1" operator="equal">
      <formula>0</formula>
    </cfRule>
  </conditionalFormatting>
  <conditionalFormatting sqref="A96:F96">
    <cfRule type="cellIs" dxfId="70" priority="8" stopIfTrue="1" operator="equal">
      <formula>0</formula>
    </cfRule>
  </conditionalFormatting>
  <conditionalFormatting sqref="A95:F95">
    <cfRule type="cellIs" dxfId="69" priority="7" stopIfTrue="1" operator="equal">
      <formula>0</formula>
    </cfRule>
  </conditionalFormatting>
  <conditionalFormatting sqref="A94:F94">
    <cfRule type="cellIs" dxfId="68" priority="6" stopIfTrue="1" operator="equal">
      <formula>0</formula>
    </cfRule>
  </conditionalFormatting>
  <conditionalFormatting sqref="A93:F93">
    <cfRule type="cellIs" dxfId="67" priority="5" stopIfTrue="1" operator="equal">
      <formula>0</formula>
    </cfRule>
  </conditionalFormatting>
  <conditionalFormatting sqref="A98:F98">
    <cfRule type="cellIs" dxfId="66" priority="4" stopIfTrue="1" operator="equal">
      <formula>0</formula>
    </cfRule>
  </conditionalFormatting>
  <conditionalFormatting sqref="A100:F100">
    <cfRule type="cellIs" dxfId="65" priority="2" stopIfTrue="1" operator="equal">
      <formula>0</formula>
    </cfRule>
  </conditionalFormatting>
  <conditionalFormatting sqref="A99:F99">
    <cfRule type="cellIs" dxfId="64"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3" manualBreakCount="3">
    <brk id="25" max="70" man="1"/>
    <brk id="40" max="70" man="1"/>
    <brk id="86"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dimension ref="A1:CA114"/>
  <sheetViews>
    <sheetView view="pageBreakPreview" zoomScale="60" zoomScaleNormal="82" workbookViewId="0">
      <selection activeCell="AO33" sqref="AO33:AU33"/>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32.4" customHeight="1" thickBot="1" x14ac:dyDescent="0.3">
      <c r="A11" s="107" t="s">
        <v>131</v>
      </c>
      <c r="B11" s="107"/>
      <c r="C11" s="107"/>
      <c r="D11" s="107"/>
      <c r="E11" s="107"/>
      <c r="F11" s="107"/>
      <c r="G11" s="107"/>
      <c r="H11" s="8"/>
      <c r="I11" s="132">
        <v>2080</v>
      </c>
      <c r="J11" s="132"/>
      <c r="K11" s="132"/>
      <c r="L11" s="132"/>
      <c r="M11" s="132"/>
      <c r="N11" s="132"/>
      <c r="O11" s="132"/>
      <c r="P11" s="9"/>
      <c r="Q11" s="107" t="s">
        <v>132</v>
      </c>
      <c r="R11" s="107"/>
      <c r="S11" s="107"/>
      <c r="T11" s="107"/>
      <c r="U11" s="107"/>
      <c r="V11" s="107"/>
      <c r="W11" s="107"/>
      <c r="X11" s="9"/>
      <c r="Y11" s="108" t="s">
        <v>150</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4.20000000000000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68.400000000000006"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34052401</v>
      </c>
      <c r="U22" s="134"/>
      <c r="V22" s="134"/>
      <c r="W22" s="134"/>
      <c r="X22" s="134"/>
      <c r="Y22" s="134"/>
      <c r="Z22" s="134"/>
      <c r="AA22" s="134">
        <v>33230367</v>
      </c>
      <c r="AB22" s="134"/>
      <c r="AC22" s="134"/>
      <c r="AD22" s="134"/>
      <c r="AE22" s="134"/>
      <c r="AF22" s="134"/>
      <c r="AG22" s="134"/>
      <c r="AH22" s="134">
        <v>7669900</v>
      </c>
      <c r="AI22" s="134"/>
      <c r="AJ22" s="134"/>
      <c r="AK22" s="134"/>
      <c r="AL22" s="134"/>
      <c r="AM22" s="134"/>
      <c r="AN22" s="134"/>
      <c r="AO22" s="134">
        <v>5478000</v>
      </c>
      <c r="AP22" s="134"/>
      <c r="AQ22" s="134"/>
      <c r="AR22" s="134"/>
      <c r="AS22" s="134"/>
      <c r="AT22" s="134"/>
      <c r="AU22" s="134"/>
      <c r="AV22" s="110" t="s">
        <v>153</v>
      </c>
      <c r="AW22" s="111"/>
      <c r="AX22" s="111"/>
      <c r="AY22" s="111"/>
      <c r="AZ22" s="111"/>
      <c r="BA22" s="111"/>
      <c r="BB22" s="111"/>
      <c r="BC22" s="111"/>
      <c r="BD22" s="111"/>
      <c r="BE22" s="111"/>
      <c r="BF22" s="111"/>
      <c r="BG22" s="111"/>
      <c r="BH22" s="111"/>
      <c r="BI22" s="111"/>
      <c r="BJ22" s="111"/>
      <c r="BK22" s="111"/>
      <c r="BL22" s="112"/>
      <c r="CA22" s="18" t="s">
        <v>11</v>
      </c>
    </row>
    <row r="23" spans="1:79" s="18" customFormat="1" ht="43.2"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7350168</v>
      </c>
      <c r="U23" s="134"/>
      <c r="V23" s="134"/>
      <c r="W23" s="134"/>
      <c r="X23" s="134"/>
      <c r="Y23" s="134"/>
      <c r="Z23" s="134"/>
      <c r="AA23" s="134">
        <v>7262140</v>
      </c>
      <c r="AB23" s="134"/>
      <c r="AC23" s="134"/>
      <c r="AD23" s="134"/>
      <c r="AE23" s="134"/>
      <c r="AF23" s="134"/>
      <c r="AG23" s="134"/>
      <c r="AH23" s="134">
        <v>1687700</v>
      </c>
      <c r="AI23" s="134"/>
      <c r="AJ23" s="134"/>
      <c r="AK23" s="134"/>
      <c r="AL23" s="134"/>
      <c r="AM23" s="134"/>
      <c r="AN23" s="134"/>
      <c r="AO23" s="134">
        <v>1204800</v>
      </c>
      <c r="AP23" s="134"/>
      <c r="AQ23" s="134"/>
      <c r="AR23" s="134"/>
      <c r="AS23" s="134"/>
      <c r="AT23" s="134"/>
      <c r="AU23" s="134"/>
      <c r="AV23" s="110" t="s">
        <v>154</v>
      </c>
      <c r="AW23" s="111"/>
      <c r="AX23" s="111"/>
      <c r="AY23" s="111"/>
      <c r="AZ23" s="111"/>
      <c r="BA23" s="111"/>
      <c r="BB23" s="111"/>
      <c r="BC23" s="111"/>
      <c r="BD23" s="111"/>
      <c r="BE23" s="111"/>
      <c r="BF23" s="111"/>
      <c r="BG23" s="111"/>
      <c r="BH23" s="111"/>
      <c r="BI23" s="111"/>
      <c r="BJ23" s="111"/>
      <c r="BK23" s="111"/>
      <c r="BL23" s="112"/>
    </row>
    <row r="24" spans="1:79" s="18" customFormat="1" ht="45.6"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0</v>
      </c>
      <c r="U24" s="134"/>
      <c r="V24" s="134"/>
      <c r="W24" s="134"/>
      <c r="X24" s="134"/>
      <c r="Y24" s="134"/>
      <c r="Z24" s="134"/>
      <c r="AA24" s="134">
        <v>168508</v>
      </c>
      <c r="AB24" s="134"/>
      <c r="AC24" s="134"/>
      <c r="AD24" s="134"/>
      <c r="AE24" s="134"/>
      <c r="AF24" s="134"/>
      <c r="AG24" s="134"/>
      <c r="AH24" s="134">
        <v>0</v>
      </c>
      <c r="AI24" s="134"/>
      <c r="AJ24" s="134"/>
      <c r="AK24" s="134"/>
      <c r="AL24" s="134"/>
      <c r="AM24" s="134"/>
      <c r="AN24" s="134"/>
      <c r="AO24" s="134">
        <v>362725</v>
      </c>
      <c r="AP24" s="134"/>
      <c r="AQ24" s="134"/>
      <c r="AR24" s="134"/>
      <c r="AS24" s="134"/>
      <c r="AT24" s="134"/>
      <c r="AU24" s="134"/>
      <c r="AV24" s="110" t="s">
        <v>177</v>
      </c>
      <c r="AW24" s="111"/>
      <c r="AX24" s="111"/>
      <c r="AY24" s="111"/>
      <c r="AZ24" s="111"/>
      <c r="BA24" s="111"/>
      <c r="BB24" s="111"/>
      <c r="BC24" s="111"/>
      <c r="BD24" s="111"/>
      <c r="BE24" s="111"/>
      <c r="BF24" s="111"/>
      <c r="BG24" s="111"/>
      <c r="BH24" s="111"/>
      <c r="BI24" s="111"/>
      <c r="BJ24" s="111"/>
      <c r="BK24" s="111"/>
      <c r="BL24" s="112"/>
    </row>
    <row r="25" spans="1:79" s="18" customFormat="1" ht="138.6"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1594445</v>
      </c>
      <c r="U25" s="134"/>
      <c r="V25" s="134"/>
      <c r="W25" s="134"/>
      <c r="X25" s="134"/>
      <c r="Y25" s="134"/>
      <c r="Z25" s="134"/>
      <c r="AA25" s="134">
        <v>406459</v>
      </c>
      <c r="AB25" s="134"/>
      <c r="AC25" s="134"/>
      <c r="AD25" s="134"/>
      <c r="AE25" s="134"/>
      <c r="AF25" s="134"/>
      <c r="AG25" s="134"/>
      <c r="AH25" s="134">
        <v>0</v>
      </c>
      <c r="AI25" s="134"/>
      <c r="AJ25" s="134"/>
      <c r="AK25" s="134"/>
      <c r="AL25" s="134"/>
      <c r="AM25" s="134"/>
      <c r="AN25" s="134"/>
      <c r="AO25" s="134">
        <v>4226069</v>
      </c>
      <c r="AP25" s="134"/>
      <c r="AQ25" s="134"/>
      <c r="AR25" s="134"/>
      <c r="AS25" s="134"/>
      <c r="AT25" s="134"/>
      <c r="AU25" s="134"/>
      <c r="AV25" s="110" t="s">
        <v>167</v>
      </c>
      <c r="AW25" s="111"/>
      <c r="AX25" s="111"/>
      <c r="AY25" s="111"/>
      <c r="AZ25" s="111"/>
      <c r="BA25" s="111"/>
      <c r="BB25" s="111"/>
      <c r="BC25" s="111"/>
      <c r="BD25" s="111"/>
      <c r="BE25" s="111"/>
      <c r="BF25" s="111"/>
      <c r="BG25" s="111"/>
      <c r="BH25" s="111"/>
      <c r="BI25" s="111"/>
      <c r="BJ25" s="111"/>
      <c r="BK25" s="111"/>
      <c r="BL25" s="112"/>
    </row>
    <row r="26" spans="1:79" s="15" customFormat="1" ht="15" customHeight="1" x14ac:dyDescent="0.25">
      <c r="A26" s="52">
        <v>1</v>
      </c>
      <c r="B26" s="52"/>
      <c r="C26" s="52"/>
      <c r="D26" s="52"/>
      <c r="E26" s="52"/>
      <c r="F26" s="52"/>
      <c r="G26" s="52">
        <v>2</v>
      </c>
      <c r="H26" s="52"/>
      <c r="I26" s="52"/>
      <c r="J26" s="52"/>
      <c r="K26" s="52"/>
      <c r="L26" s="52"/>
      <c r="M26" s="52"/>
      <c r="N26" s="52"/>
      <c r="O26" s="52"/>
      <c r="P26" s="52"/>
      <c r="Q26" s="52"/>
      <c r="R26" s="52"/>
      <c r="S26" s="52"/>
      <c r="T26" s="52">
        <v>3</v>
      </c>
      <c r="U26" s="52"/>
      <c r="V26" s="52"/>
      <c r="W26" s="52"/>
      <c r="X26" s="52"/>
      <c r="Y26" s="52"/>
      <c r="Z26" s="52"/>
      <c r="AA26" s="52">
        <v>4</v>
      </c>
      <c r="AB26" s="52"/>
      <c r="AC26" s="52"/>
      <c r="AD26" s="52"/>
      <c r="AE26" s="52"/>
      <c r="AF26" s="52"/>
      <c r="AG26" s="52"/>
      <c r="AH26" s="52">
        <v>5</v>
      </c>
      <c r="AI26" s="52"/>
      <c r="AJ26" s="52"/>
      <c r="AK26" s="52"/>
      <c r="AL26" s="52"/>
      <c r="AM26" s="52"/>
      <c r="AN26" s="52"/>
      <c r="AO26" s="52">
        <v>6</v>
      </c>
      <c r="AP26" s="52"/>
      <c r="AQ26" s="52"/>
      <c r="AR26" s="52"/>
      <c r="AS26" s="52"/>
      <c r="AT26" s="52"/>
      <c r="AU26" s="52"/>
      <c r="AV26" s="52">
        <v>7</v>
      </c>
      <c r="AW26" s="52"/>
      <c r="AX26" s="52"/>
      <c r="AY26" s="52"/>
      <c r="AZ26" s="52"/>
      <c r="BA26" s="52"/>
      <c r="BB26" s="52"/>
      <c r="BC26" s="52"/>
      <c r="BD26" s="52"/>
      <c r="BE26" s="52"/>
      <c r="BF26" s="52"/>
      <c r="BG26" s="52"/>
      <c r="BH26" s="52"/>
      <c r="BI26" s="52"/>
      <c r="BJ26" s="52"/>
      <c r="BK26" s="52"/>
      <c r="BL26" s="52"/>
    </row>
    <row r="27" spans="1:79" s="18" customFormat="1" ht="82.2" customHeight="1" x14ac:dyDescent="0.25">
      <c r="A27" s="65">
        <v>2240</v>
      </c>
      <c r="B27" s="65"/>
      <c r="C27" s="65"/>
      <c r="D27" s="65"/>
      <c r="E27" s="65"/>
      <c r="F27" s="65"/>
      <c r="G27" s="110" t="s">
        <v>47</v>
      </c>
      <c r="H27" s="111"/>
      <c r="I27" s="111"/>
      <c r="J27" s="111"/>
      <c r="K27" s="111"/>
      <c r="L27" s="111"/>
      <c r="M27" s="111"/>
      <c r="N27" s="111"/>
      <c r="O27" s="111"/>
      <c r="P27" s="111"/>
      <c r="Q27" s="111"/>
      <c r="R27" s="111"/>
      <c r="S27" s="112"/>
      <c r="T27" s="134">
        <v>25310</v>
      </c>
      <c r="U27" s="134"/>
      <c r="V27" s="134"/>
      <c r="W27" s="134"/>
      <c r="X27" s="134"/>
      <c r="Y27" s="134"/>
      <c r="Z27" s="134"/>
      <c r="AA27" s="134">
        <v>493765</v>
      </c>
      <c r="AB27" s="134"/>
      <c r="AC27" s="134"/>
      <c r="AD27" s="134"/>
      <c r="AE27" s="134"/>
      <c r="AF27" s="134"/>
      <c r="AG27" s="134"/>
      <c r="AH27" s="134">
        <v>0</v>
      </c>
      <c r="AI27" s="134"/>
      <c r="AJ27" s="134"/>
      <c r="AK27" s="134"/>
      <c r="AL27" s="134"/>
      <c r="AM27" s="134"/>
      <c r="AN27" s="134"/>
      <c r="AO27" s="134">
        <v>393600</v>
      </c>
      <c r="AP27" s="134"/>
      <c r="AQ27" s="134"/>
      <c r="AR27" s="134"/>
      <c r="AS27" s="134"/>
      <c r="AT27" s="134"/>
      <c r="AU27" s="134"/>
      <c r="AV27" s="110" t="s">
        <v>176</v>
      </c>
      <c r="AW27" s="111"/>
      <c r="AX27" s="111"/>
      <c r="AY27" s="111"/>
      <c r="AZ27" s="111"/>
      <c r="BA27" s="111"/>
      <c r="BB27" s="111"/>
      <c r="BC27" s="111"/>
      <c r="BD27" s="111"/>
      <c r="BE27" s="111"/>
      <c r="BF27" s="111"/>
      <c r="BG27" s="111"/>
      <c r="BH27" s="111"/>
      <c r="BI27" s="111"/>
      <c r="BJ27" s="111"/>
      <c r="BK27" s="111"/>
      <c r="BL27" s="112"/>
    </row>
    <row r="28" spans="1:79" s="18" customFormat="1" ht="58.2" customHeight="1" x14ac:dyDescent="0.25">
      <c r="A28" s="65">
        <v>2250</v>
      </c>
      <c r="B28" s="65"/>
      <c r="C28" s="65"/>
      <c r="D28" s="65"/>
      <c r="E28" s="65"/>
      <c r="F28" s="65"/>
      <c r="G28" s="110" t="s">
        <v>49</v>
      </c>
      <c r="H28" s="111"/>
      <c r="I28" s="111"/>
      <c r="J28" s="111"/>
      <c r="K28" s="111"/>
      <c r="L28" s="111"/>
      <c r="M28" s="111"/>
      <c r="N28" s="111"/>
      <c r="O28" s="111"/>
      <c r="P28" s="111"/>
      <c r="Q28" s="111"/>
      <c r="R28" s="111"/>
      <c r="S28" s="112"/>
      <c r="T28" s="134">
        <v>0</v>
      </c>
      <c r="U28" s="134"/>
      <c r="V28" s="134"/>
      <c r="W28" s="134"/>
      <c r="X28" s="134"/>
      <c r="Y28" s="134"/>
      <c r="Z28" s="134"/>
      <c r="AA28" s="134">
        <v>0</v>
      </c>
      <c r="AB28" s="134"/>
      <c r="AC28" s="134"/>
      <c r="AD28" s="134"/>
      <c r="AE28" s="134"/>
      <c r="AF28" s="134"/>
      <c r="AG28" s="134"/>
      <c r="AH28" s="134">
        <v>0</v>
      </c>
      <c r="AI28" s="134"/>
      <c r="AJ28" s="134"/>
      <c r="AK28" s="134"/>
      <c r="AL28" s="134"/>
      <c r="AM28" s="134"/>
      <c r="AN28" s="134"/>
      <c r="AO28" s="134">
        <v>247450</v>
      </c>
      <c r="AP28" s="134"/>
      <c r="AQ28" s="134"/>
      <c r="AR28" s="134"/>
      <c r="AS28" s="134"/>
      <c r="AT28" s="134"/>
      <c r="AU28" s="134"/>
      <c r="AV28" s="110" t="s">
        <v>157</v>
      </c>
      <c r="AW28" s="111"/>
      <c r="AX28" s="111"/>
      <c r="AY28" s="111"/>
      <c r="AZ28" s="111"/>
      <c r="BA28" s="111"/>
      <c r="BB28" s="111"/>
      <c r="BC28" s="111"/>
      <c r="BD28" s="111"/>
      <c r="BE28" s="111"/>
      <c r="BF28" s="111"/>
      <c r="BG28" s="111"/>
      <c r="BH28" s="111"/>
      <c r="BI28" s="111"/>
      <c r="BJ28" s="111"/>
      <c r="BK28" s="111"/>
      <c r="BL28" s="112"/>
    </row>
    <row r="29" spans="1:79" s="18" customFormat="1" ht="13.2" customHeight="1" x14ac:dyDescent="0.25">
      <c r="A29" s="65">
        <v>2271</v>
      </c>
      <c r="B29" s="65"/>
      <c r="C29" s="65"/>
      <c r="D29" s="65"/>
      <c r="E29" s="65"/>
      <c r="F29" s="65"/>
      <c r="G29" s="110" t="s">
        <v>51</v>
      </c>
      <c r="H29" s="111"/>
      <c r="I29" s="111"/>
      <c r="J29" s="111"/>
      <c r="K29" s="111"/>
      <c r="L29" s="111"/>
      <c r="M29" s="111"/>
      <c r="N29" s="111"/>
      <c r="O29" s="111"/>
      <c r="P29" s="111"/>
      <c r="Q29" s="111"/>
      <c r="R29" s="111"/>
      <c r="S29" s="112"/>
      <c r="T29" s="134">
        <v>2988632</v>
      </c>
      <c r="U29" s="134"/>
      <c r="V29" s="134"/>
      <c r="W29" s="134"/>
      <c r="X29" s="134"/>
      <c r="Y29" s="134"/>
      <c r="Z29" s="134"/>
      <c r="AA29" s="134">
        <v>1755377</v>
      </c>
      <c r="AB29" s="134"/>
      <c r="AC29" s="134"/>
      <c r="AD29" s="134"/>
      <c r="AE29" s="134"/>
      <c r="AF29" s="134"/>
      <c r="AG29" s="134"/>
      <c r="AH29" s="134">
        <v>2795772</v>
      </c>
      <c r="AI29" s="134"/>
      <c r="AJ29" s="134"/>
      <c r="AK29" s="134"/>
      <c r="AL29" s="134"/>
      <c r="AM29" s="134"/>
      <c r="AN29" s="134"/>
      <c r="AO29" s="134">
        <f>4983800-AH29</f>
        <v>2188028</v>
      </c>
      <c r="AP29" s="134"/>
      <c r="AQ29" s="134"/>
      <c r="AR29" s="134"/>
      <c r="AS29" s="134"/>
      <c r="AT29" s="134"/>
      <c r="AU29" s="134"/>
      <c r="AV29" s="110" t="s">
        <v>90</v>
      </c>
      <c r="AW29" s="111"/>
      <c r="AX29" s="111"/>
      <c r="AY29" s="111"/>
      <c r="AZ29" s="111"/>
      <c r="BA29" s="111"/>
      <c r="BB29" s="111"/>
      <c r="BC29" s="111"/>
      <c r="BD29" s="111"/>
      <c r="BE29" s="111"/>
      <c r="BF29" s="111"/>
      <c r="BG29" s="111"/>
      <c r="BH29" s="111"/>
      <c r="BI29" s="111"/>
      <c r="BJ29" s="111"/>
      <c r="BK29" s="111"/>
      <c r="BL29" s="112"/>
    </row>
    <row r="30" spans="1:79" s="18" customFormat="1" ht="26.4" customHeight="1" x14ac:dyDescent="0.25">
      <c r="A30" s="65">
        <v>2272</v>
      </c>
      <c r="B30" s="65"/>
      <c r="C30" s="65"/>
      <c r="D30" s="65"/>
      <c r="E30" s="65"/>
      <c r="F30" s="65"/>
      <c r="G30" s="110" t="s">
        <v>53</v>
      </c>
      <c r="H30" s="111"/>
      <c r="I30" s="111"/>
      <c r="J30" s="111"/>
      <c r="K30" s="111"/>
      <c r="L30" s="111"/>
      <c r="M30" s="111"/>
      <c r="N30" s="111"/>
      <c r="O30" s="111"/>
      <c r="P30" s="111"/>
      <c r="Q30" s="111"/>
      <c r="R30" s="111"/>
      <c r="S30" s="112"/>
      <c r="T30" s="134">
        <v>232471</v>
      </c>
      <c r="U30" s="134"/>
      <c r="V30" s="134"/>
      <c r="W30" s="134"/>
      <c r="X30" s="134"/>
      <c r="Y30" s="134"/>
      <c r="Z30" s="134"/>
      <c r="AA30" s="134">
        <v>181753</v>
      </c>
      <c r="AB30" s="134"/>
      <c r="AC30" s="134"/>
      <c r="AD30" s="134"/>
      <c r="AE30" s="134"/>
      <c r="AF30" s="134"/>
      <c r="AG30" s="134"/>
      <c r="AH30" s="134">
        <v>300700</v>
      </c>
      <c r="AI30" s="134"/>
      <c r="AJ30" s="134"/>
      <c r="AK30" s="134"/>
      <c r="AL30" s="134"/>
      <c r="AM30" s="134"/>
      <c r="AN30" s="134"/>
      <c r="AO30" s="134">
        <v>0</v>
      </c>
      <c r="AP30" s="134"/>
      <c r="AQ30" s="134"/>
      <c r="AR30" s="134"/>
      <c r="AS30" s="134"/>
      <c r="AT30" s="134"/>
      <c r="AU30" s="134"/>
      <c r="AV30" s="110"/>
      <c r="AW30" s="111"/>
      <c r="AX30" s="111"/>
      <c r="AY30" s="111"/>
      <c r="AZ30" s="111"/>
      <c r="BA30" s="111"/>
      <c r="BB30" s="111"/>
      <c r="BC30" s="111"/>
      <c r="BD30" s="111"/>
      <c r="BE30" s="111"/>
      <c r="BF30" s="111"/>
      <c r="BG30" s="111"/>
      <c r="BH30" s="111"/>
      <c r="BI30" s="111"/>
      <c r="BJ30" s="111"/>
      <c r="BK30" s="111"/>
      <c r="BL30" s="112"/>
    </row>
    <row r="31" spans="1:79" s="18" customFormat="1" ht="13.2" customHeight="1" x14ac:dyDescent="0.25">
      <c r="A31" s="65">
        <v>2273</v>
      </c>
      <c r="B31" s="65"/>
      <c r="C31" s="65"/>
      <c r="D31" s="65"/>
      <c r="E31" s="65"/>
      <c r="F31" s="65"/>
      <c r="G31" s="110" t="s">
        <v>55</v>
      </c>
      <c r="H31" s="111"/>
      <c r="I31" s="111"/>
      <c r="J31" s="111"/>
      <c r="K31" s="111"/>
      <c r="L31" s="111"/>
      <c r="M31" s="111"/>
      <c r="N31" s="111"/>
      <c r="O31" s="111"/>
      <c r="P31" s="111"/>
      <c r="Q31" s="111"/>
      <c r="R31" s="111"/>
      <c r="S31" s="112"/>
      <c r="T31" s="134">
        <v>1110946</v>
      </c>
      <c r="U31" s="134"/>
      <c r="V31" s="134"/>
      <c r="W31" s="134"/>
      <c r="X31" s="134"/>
      <c r="Y31" s="134"/>
      <c r="Z31" s="134"/>
      <c r="AA31" s="134">
        <v>872009</v>
      </c>
      <c r="AB31" s="134"/>
      <c r="AC31" s="134"/>
      <c r="AD31" s="134"/>
      <c r="AE31" s="134"/>
      <c r="AF31" s="134"/>
      <c r="AG31" s="134"/>
      <c r="AH31" s="134">
        <v>1138400</v>
      </c>
      <c r="AI31" s="134"/>
      <c r="AJ31" s="134"/>
      <c r="AK31" s="134"/>
      <c r="AL31" s="134"/>
      <c r="AM31" s="134"/>
      <c r="AN31" s="134"/>
      <c r="AO31" s="134">
        <v>0</v>
      </c>
      <c r="AP31" s="134"/>
      <c r="AQ31" s="134"/>
      <c r="AR31" s="134"/>
      <c r="AS31" s="134"/>
      <c r="AT31" s="134"/>
      <c r="AU31" s="134"/>
      <c r="AV31" s="110"/>
      <c r="AW31" s="111"/>
      <c r="AX31" s="111"/>
      <c r="AY31" s="111"/>
      <c r="AZ31" s="111"/>
      <c r="BA31" s="111"/>
      <c r="BB31" s="111"/>
      <c r="BC31" s="111"/>
      <c r="BD31" s="111"/>
      <c r="BE31" s="111"/>
      <c r="BF31" s="111"/>
      <c r="BG31" s="111"/>
      <c r="BH31" s="111"/>
      <c r="BI31" s="111"/>
      <c r="BJ31" s="111"/>
      <c r="BK31" s="111"/>
      <c r="BL31" s="112"/>
    </row>
    <row r="32" spans="1:79" s="18" customFormat="1" ht="13.2" customHeight="1" x14ac:dyDescent="0.25">
      <c r="A32" s="65">
        <v>2274</v>
      </c>
      <c r="B32" s="65"/>
      <c r="C32" s="65"/>
      <c r="D32" s="65"/>
      <c r="E32" s="65"/>
      <c r="F32" s="65"/>
      <c r="G32" s="110" t="s">
        <v>91</v>
      </c>
      <c r="H32" s="111"/>
      <c r="I32" s="111"/>
      <c r="J32" s="111"/>
      <c r="K32" s="111"/>
      <c r="L32" s="111"/>
      <c r="M32" s="111"/>
      <c r="N32" s="111"/>
      <c r="O32" s="111"/>
      <c r="P32" s="111"/>
      <c r="Q32" s="111"/>
      <c r="R32" s="111"/>
      <c r="S32" s="112"/>
      <c r="T32" s="134">
        <v>84222</v>
      </c>
      <c r="U32" s="134"/>
      <c r="V32" s="134"/>
      <c r="W32" s="134"/>
      <c r="X32" s="134"/>
      <c r="Y32" s="134"/>
      <c r="Z32" s="134"/>
      <c r="AA32" s="134">
        <v>122379</v>
      </c>
      <c r="AB32" s="134"/>
      <c r="AC32" s="134"/>
      <c r="AD32" s="134"/>
      <c r="AE32" s="134"/>
      <c r="AF32" s="134"/>
      <c r="AG32" s="134"/>
      <c r="AH32" s="134">
        <v>298300</v>
      </c>
      <c r="AI32" s="134"/>
      <c r="AJ32" s="134"/>
      <c r="AK32" s="134"/>
      <c r="AL32" s="134"/>
      <c r="AM32" s="134"/>
      <c r="AN32" s="134"/>
      <c r="AO32" s="134">
        <v>0</v>
      </c>
      <c r="AP32" s="134"/>
      <c r="AQ32" s="134"/>
      <c r="AR32" s="134"/>
      <c r="AS32" s="134"/>
      <c r="AT32" s="134"/>
      <c r="AU32" s="134"/>
      <c r="AV32" s="110"/>
      <c r="AW32" s="111"/>
      <c r="AX32" s="111"/>
      <c r="AY32" s="111"/>
      <c r="AZ32" s="111"/>
      <c r="BA32" s="111"/>
      <c r="BB32" s="111"/>
      <c r="BC32" s="111"/>
      <c r="BD32" s="111"/>
      <c r="BE32" s="111"/>
      <c r="BF32" s="111"/>
      <c r="BG32" s="111"/>
      <c r="BH32" s="111"/>
      <c r="BI32" s="111"/>
      <c r="BJ32" s="111"/>
      <c r="BK32" s="111"/>
      <c r="BL32" s="112"/>
    </row>
    <row r="33" spans="1:79" s="18" customFormat="1" ht="26.4" customHeight="1" x14ac:dyDescent="0.25">
      <c r="A33" s="65">
        <v>2275</v>
      </c>
      <c r="B33" s="65"/>
      <c r="C33" s="65"/>
      <c r="D33" s="65"/>
      <c r="E33" s="65"/>
      <c r="F33" s="65"/>
      <c r="G33" s="110" t="s">
        <v>92</v>
      </c>
      <c r="H33" s="111"/>
      <c r="I33" s="111"/>
      <c r="J33" s="111"/>
      <c r="K33" s="111"/>
      <c r="L33" s="111"/>
      <c r="M33" s="111"/>
      <c r="N33" s="111"/>
      <c r="O33" s="111"/>
      <c r="P33" s="111"/>
      <c r="Q33" s="111"/>
      <c r="R33" s="111"/>
      <c r="S33" s="112"/>
      <c r="T33" s="134">
        <v>0</v>
      </c>
      <c r="U33" s="134"/>
      <c r="V33" s="134"/>
      <c r="W33" s="134"/>
      <c r="X33" s="134"/>
      <c r="Y33" s="134"/>
      <c r="Z33" s="134"/>
      <c r="AA33" s="134">
        <v>0</v>
      </c>
      <c r="AB33" s="134"/>
      <c r="AC33" s="134"/>
      <c r="AD33" s="134"/>
      <c r="AE33" s="134"/>
      <c r="AF33" s="134"/>
      <c r="AG33" s="134"/>
      <c r="AH33" s="134">
        <v>0</v>
      </c>
      <c r="AI33" s="134"/>
      <c r="AJ33" s="134"/>
      <c r="AK33" s="134"/>
      <c r="AL33" s="134"/>
      <c r="AM33" s="134"/>
      <c r="AN33" s="134"/>
      <c r="AO33" s="134">
        <v>14800</v>
      </c>
      <c r="AP33" s="134"/>
      <c r="AQ33" s="134"/>
      <c r="AR33" s="134"/>
      <c r="AS33" s="134"/>
      <c r="AT33" s="134"/>
      <c r="AU33" s="134"/>
      <c r="AV33" s="110" t="s">
        <v>93</v>
      </c>
      <c r="AW33" s="111"/>
      <c r="AX33" s="111"/>
      <c r="AY33" s="111"/>
      <c r="AZ33" s="111"/>
      <c r="BA33" s="111"/>
      <c r="BB33" s="111"/>
      <c r="BC33" s="111"/>
      <c r="BD33" s="111"/>
      <c r="BE33" s="111"/>
      <c r="BF33" s="111"/>
      <c r="BG33" s="111"/>
      <c r="BH33" s="111"/>
      <c r="BI33" s="111"/>
      <c r="BJ33" s="111"/>
      <c r="BK33" s="111"/>
      <c r="BL33" s="112"/>
    </row>
    <row r="34" spans="1:79" s="18" customFormat="1" ht="56.4" customHeight="1" x14ac:dyDescent="0.25">
      <c r="A34" s="65">
        <v>2276</v>
      </c>
      <c r="B34" s="65"/>
      <c r="C34" s="65"/>
      <c r="D34" s="65"/>
      <c r="E34" s="65"/>
      <c r="F34" s="65"/>
      <c r="G34" s="110" t="s">
        <v>103</v>
      </c>
      <c r="H34" s="111"/>
      <c r="I34" s="111"/>
      <c r="J34" s="111"/>
      <c r="K34" s="111"/>
      <c r="L34" s="111"/>
      <c r="M34" s="111"/>
      <c r="N34" s="111"/>
      <c r="O34" s="111"/>
      <c r="P34" s="111"/>
      <c r="Q34" s="111"/>
      <c r="R34" s="111"/>
      <c r="S34" s="112"/>
      <c r="T34" s="134">
        <v>0</v>
      </c>
      <c r="U34" s="134"/>
      <c r="V34" s="134"/>
      <c r="W34" s="134"/>
      <c r="X34" s="134"/>
      <c r="Y34" s="134"/>
      <c r="Z34" s="134"/>
      <c r="AA34" s="134">
        <v>0</v>
      </c>
      <c r="AB34" s="134"/>
      <c r="AC34" s="134"/>
      <c r="AD34" s="134"/>
      <c r="AE34" s="134"/>
      <c r="AF34" s="134"/>
      <c r="AG34" s="134"/>
      <c r="AH34" s="134">
        <v>99228</v>
      </c>
      <c r="AI34" s="134"/>
      <c r="AJ34" s="134"/>
      <c r="AK34" s="134"/>
      <c r="AL34" s="134"/>
      <c r="AM34" s="134"/>
      <c r="AN34" s="134"/>
      <c r="AO34" s="134">
        <v>0</v>
      </c>
      <c r="AP34" s="134"/>
      <c r="AQ34" s="134"/>
      <c r="AR34" s="134"/>
      <c r="AS34" s="134"/>
      <c r="AT34" s="134"/>
      <c r="AU34" s="134"/>
      <c r="AV34" s="110" t="s">
        <v>180</v>
      </c>
      <c r="AW34" s="111"/>
      <c r="AX34" s="111"/>
      <c r="AY34" s="111"/>
      <c r="AZ34" s="111"/>
      <c r="BA34" s="111"/>
      <c r="BB34" s="111"/>
      <c r="BC34" s="111"/>
      <c r="BD34" s="111"/>
      <c r="BE34" s="111"/>
      <c r="BF34" s="111"/>
      <c r="BG34" s="111"/>
      <c r="BH34" s="111"/>
      <c r="BI34" s="111"/>
      <c r="BJ34" s="111"/>
      <c r="BK34" s="111"/>
      <c r="BL34" s="112"/>
    </row>
    <row r="35" spans="1:79" s="18" customFormat="1" ht="39.6" customHeight="1" x14ac:dyDescent="0.25">
      <c r="A35" s="65">
        <v>2282</v>
      </c>
      <c r="B35" s="65"/>
      <c r="C35" s="65"/>
      <c r="D35" s="65"/>
      <c r="E35" s="65"/>
      <c r="F35" s="65"/>
      <c r="G35" s="110" t="s">
        <v>94</v>
      </c>
      <c r="H35" s="111"/>
      <c r="I35" s="111"/>
      <c r="J35" s="111"/>
      <c r="K35" s="111"/>
      <c r="L35" s="111"/>
      <c r="M35" s="111"/>
      <c r="N35" s="111"/>
      <c r="O35" s="111"/>
      <c r="P35" s="111"/>
      <c r="Q35" s="111"/>
      <c r="R35" s="111"/>
      <c r="S35" s="112"/>
      <c r="T35" s="134">
        <v>0</v>
      </c>
      <c r="U35" s="134"/>
      <c r="V35" s="134"/>
      <c r="W35" s="134"/>
      <c r="X35" s="134"/>
      <c r="Y35" s="134"/>
      <c r="Z35" s="134"/>
      <c r="AA35" s="134">
        <v>109440</v>
      </c>
      <c r="AB35" s="134"/>
      <c r="AC35" s="134"/>
      <c r="AD35" s="134"/>
      <c r="AE35" s="134"/>
      <c r="AF35" s="134"/>
      <c r="AG35" s="134"/>
      <c r="AH35" s="134">
        <v>0</v>
      </c>
      <c r="AI35" s="134"/>
      <c r="AJ35" s="134"/>
      <c r="AK35" s="134"/>
      <c r="AL35" s="134"/>
      <c r="AM35" s="134"/>
      <c r="AN35" s="134"/>
      <c r="AO35" s="134">
        <v>0</v>
      </c>
      <c r="AP35" s="134"/>
      <c r="AQ35" s="134"/>
      <c r="AR35" s="134"/>
      <c r="AS35" s="134"/>
      <c r="AT35" s="134"/>
      <c r="AU35" s="134"/>
      <c r="AV35" s="110"/>
      <c r="AW35" s="111"/>
      <c r="AX35" s="111"/>
      <c r="AY35" s="111"/>
      <c r="AZ35" s="111"/>
      <c r="BA35" s="111"/>
      <c r="BB35" s="111"/>
      <c r="BC35" s="111"/>
      <c r="BD35" s="111"/>
      <c r="BE35" s="111"/>
      <c r="BF35" s="111"/>
      <c r="BG35" s="111"/>
      <c r="BH35" s="111"/>
      <c r="BI35" s="111"/>
      <c r="BJ35" s="111"/>
      <c r="BK35" s="111"/>
      <c r="BL35" s="112"/>
    </row>
    <row r="36" spans="1:79" s="18" customFormat="1" ht="57.6" customHeight="1" x14ac:dyDescent="0.25">
      <c r="A36" s="65">
        <v>2710</v>
      </c>
      <c r="B36" s="65"/>
      <c r="C36" s="65"/>
      <c r="D36" s="65"/>
      <c r="E36" s="65"/>
      <c r="F36" s="65"/>
      <c r="G36" s="110" t="s">
        <v>95</v>
      </c>
      <c r="H36" s="111"/>
      <c r="I36" s="111"/>
      <c r="J36" s="111"/>
      <c r="K36" s="111"/>
      <c r="L36" s="111"/>
      <c r="M36" s="111"/>
      <c r="N36" s="111"/>
      <c r="O36" s="111"/>
      <c r="P36" s="111"/>
      <c r="Q36" s="111"/>
      <c r="R36" s="111"/>
      <c r="S36" s="112"/>
      <c r="T36" s="134">
        <v>126400</v>
      </c>
      <c r="U36" s="134"/>
      <c r="V36" s="134"/>
      <c r="W36" s="134"/>
      <c r="X36" s="134"/>
      <c r="Y36" s="134"/>
      <c r="Z36" s="134"/>
      <c r="AA36" s="134">
        <v>27656</v>
      </c>
      <c r="AB36" s="134"/>
      <c r="AC36" s="134"/>
      <c r="AD36" s="134"/>
      <c r="AE36" s="134"/>
      <c r="AF36" s="134"/>
      <c r="AG36" s="134"/>
      <c r="AH36" s="134">
        <v>0</v>
      </c>
      <c r="AI36" s="134"/>
      <c r="AJ36" s="134"/>
      <c r="AK36" s="134"/>
      <c r="AL36" s="134"/>
      <c r="AM36" s="134"/>
      <c r="AN36" s="134"/>
      <c r="AO36" s="134">
        <v>25331</v>
      </c>
      <c r="AP36" s="134"/>
      <c r="AQ36" s="134"/>
      <c r="AR36" s="134"/>
      <c r="AS36" s="134"/>
      <c r="AT36" s="134"/>
      <c r="AU36" s="134"/>
      <c r="AV36" s="110" t="s">
        <v>155</v>
      </c>
      <c r="AW36" s="111"/>
      <c r="AX36" s="111"/>
      <c r="AY36" s="111"/>
      <c r="AZ36" s="111"/>
      <c r="BA36" s="111"/>
      <c r="BB36" s="111"/>
      <c r="BC36" s="111"/>
      <c r="BD36" s="111"/>
      <c r="BE36" s="111"/>
      <c r="BF36" s="111"/>
      <c r="BG36" s="111"/>
      <c r="BH36" s="111"/>
      <c r="BI36" s="111"/>
      <c r="BJ36" s="111"/>
      <c r="BK36" s="111"/>
      <c r="BL36" s="112"/>
    </row>
    <row r="37" spans="1:79" s="18" customFormat="1" ht="213" customHeight="1" x14ac:dyDescent="0.25">
      <c r="A37" s="65">
        <v>2730</v>
      </c>
      <c r="B37" s="65"/>
      <c r="C37" s="65"/>
      <c r="D37" s="65"/>
      <c r="E37" s="65"/>
      <c r="F37" s="65"/>
      <c r="G37" s="110" t="s">
        <v>96</v>
      </c>
      <c r="H37" s="111"/>
      <c r="I37" s="111"/>
      <c r="J37" s="111"/>
      <c r="K37" s="111"/>
      <c r="L37" s="111"/>
      <c r="M37" s="111"/>
      <c r="N37" s="111"/>
      <c r="O37" s="111"/>
      <c r="P37" s="111"/>
      <c r="Q37" s="111"/>
      <c r="R37" s="111"/>
      <c r="S37" s="112"/>
      <c r="T37" s="134">
        <v>2364671</v>
      </c>
      <c r="U37" s="134"/>
      <c r="V37" s="134"/>
      <c r="W37" s="134"/>
      <c r="X37" s="134"/>
      <c r="Y37" s="134"/>
      <c r="Z37" s="134"/>
      <c r="AA37" s="134">
        <v>1873637</v>
      </c>
      <c r="AB37" s="134"/>
      <c r="AC37" s="134"/>
      <c r="AD37" s="134"/>
      <c r="AE37" s="134"/>
      <c r="AF37" s="134"/>
      <c r="AG37" s="134"/>
      <c r="AH37" s="134">
        <v>0</v>
      </c>
      <c r="AI37" s="134"/>
      <c r="AJ37" s="134"/>
      <c r="AK37" s="134"/>
      <c r="AL37" s="134"/>
      <c r="AM37" s="134"/>
      <c r="AN37" s="134"/>
      <c r="AO37" s="134">
        <v>16559860</v>
      </c>
      <c r="AP37" s="134"/>
      <c r="AQ37" s="134"/>
      <c r="AR37" s="134"/>
      <c r="AS37" s="134"/>
      <c r="AT37" s="134"/>
      <c r="AU37" s="134"/>
      <c r="AV37" s="110" t="s">
        <v>173</v>
      </c>
      <c r="AW37" s="111"/>
      <c r="AX37" s="111"/>
      <c r="AY37" s="111"/>
      <c r="AZ37" s="111"/>
      <c r="BA37" s="111"/>
      <c r="BB37" s="111"/>
      <c r="BC37" s="111"/>
      <c r="BD37" s="111"/>
      <c r="BE37" s="111"/>
      <c r="BF37" s="111"/>
      <c r="BG37" s="111"/>
      <c r="BH37" s="111"/>
      <c r="BI37" s="111"/>
      <c r="BJ37" s="111"/>
      <c r="BK37" s="111"/>
      <c r="BL37" s="112"/>
    </row>
    <row r="38" spans="1:79" s="18" customFormat="1" ht="44.4" customHeight="1" x14ac:dyDescent="0.25">
      <c r="A38" s="65">
        <v>2800</v>
      </c>
      <c r="B38" s="65"/>
      <c r="C38" s="65"/>
      <c r="D38" s="65"/>
      <c r="E38" s="65"/>
      <c r="F38" s="65"/>
      <c r="G38" s="110" t="s">
        <v>97</v>
      </c>
      <c r="H38" s="111"/>
      <c r="I38" s="111"/>
      <c r="J38" s="111"/>
      <c r="K38" s="111"/>
      <c r="L38" s="111"/>
      <c r="M38" s="111"/>
      <c r="N38" s="111"/>
      <c r="O38" s="111"/>
      <c r="P38" s="111"/>
      <c r="Q38" s="111"/>
      <c r="R38" s="111"/>
      <c r="S38" s="112"/>
      <c r="T38" s="134">
        <v>0</v>
      </c>
      <c r="U38" s="134"/>
      <c r="V38" s="134"/>
      <c r="W38" s="134"/>
      <c r="X38" s="134"/>
      <c r="Y38" s="134"/>
      <c r="Z38" s="134"/>
      <c r="AA38" s="134">
        <v>0</v>
      </c>
      <c r="AB38" s="134"/>
      <c r="AC38" s="134"/>
      <c r="AD38" s="134"/>
      <c r="AE38" s="134"/>
      <c r="AF38" s="134"/>
      <c r="AG38" s="134"/>
      <c r="AH38" s="134">
        <v>0</v>
      </c>
      <c r="AI38" s="134"/>
      <c r="AJ38" s="134"/>
      <c r="AK38" s="134"/>
      <c r="AL38" s="134"/>
      <c r="AM38" s="134"/>
      <c r="AN38" s="134"/>
      <c r="AO38" s="134">
        <v>23010</v>
      </c>
      <c r="AP38" s="134"/>
      <c r="AQ38" s="134"/>
      <c r="AR38" s="134"/>
      <c r="AS38" s="134"/>
      <c r="AT38" s="134"/>
      <c r="AU38" s="134"/>
      <c r="AV38" s="110" t="s">
        <v>156</v>
      </c>
      <c r="AW38" s="111"/>
      <c r="AX38" s="111"/>
      <c r="AY38" s="111"/>
      <c r="AZ38" s="111"/>
      <c r="BA38" s="111"/>
      <c r="BB38" s="111"/>
      <c r="BC38" s="111"/>
      <c r="BD38" s="111"/>
      <c r="BE38" s="111"/>
      <c r="BF38" s="111"/>
      <c r="BG38" s="111"/>
      <c r="BH38" s="111"/>
      <c r="BI38" s="111"/>
      <c r="BJ38" s="111"/>
      <c r="BK38" s="111"/>
      <c r="BL38" s="112"/>
    </row>
    <row r="39" spans="1:79" s="18" customFormat="1" ht="55.95" customHeight="1" x14ac:dyDescent="0.25">
      <c r="A39" s="65">
        <v>3110</v>
      </c>
      <c r="B39" s="65"/>
      <c r="C39" s="65"/>
      <c r="D39" s="65"/>
      <c r="E39" s="65"/>
      <c r="F39" s="65"/>
      <c r="G39" s="110" t="s">
        <v>98</v>
      </c>
      <c r="H39" s="111"/>
      <c r="I39" s="111"/>
      <c r="J39" s="111"/>
      <c r="K39" s="111"/>
      <c r="L39" s="111"/>
      <c r="M39" s="111"/>
      <c r="N39" s="111"/>
      <c r="O39" s="111"/>
      <c r="P39" s="111"/>
      <c r="Q39" s="111"/>
      <c r="R39" s="111"/>
      <c r="S39" s="112"/>
      <c r="T39" s="134">
        <v>1550004</v>
      </c>
      <c r="U39" s="134"/>
      <c r="V39" s="134"/>
      <c r="W39" s="134"/>
      <c r="X39" s="134"/>
      <c r="Y39" s="134"/>
      <c r="Z39" s="134"/>
      <c r="AA39" s="134">
        <v>1260362</v>
      </c>
      <c r="AB39" s="134"/>
      <c r="AC39" s="134"/>
      <c r="AD39" s="134"/>
      <c r="AE39" s="134"/>
      <c r="AF39" s="134"/>
      <c r="AG39" s="134"/>
      <c r="AH39" s="134">
        <v>0</v>
      </c>
      <c r="AI39" s="134"/>
      <c r="AJ39" s="134"/>
      <c r="AK39" s="134"/>
      <c r="AL39" s="134"/>
      <c r="AM39" s="134"/>
      <c r="AN39" s="134"/>
      <c r="AO39" s="134">
        <f>12427000+5510000+249000</f>
        <v>18186000</v>
      </c>
      <c r="AP39" s="134"/>
      <c r="AQ39" s="134"/>
      <c r="AR39" s="134"/>
      <c r="AS39" s="134"/>
      <c r="AT39" s="134"/>
      <c r="AU39" s="134"/>
      <c r="AV39" s="110" t="s">
        <v>209</v>
      </c>
      <c r="AW39" s="111"/>
      <c r="AX39" s="111"/>
      <c r="AY39" s="111"/>
      <c r="AZ39" s="111"/>
      <c r="BA39" s="111"/>
      <c r="BB39" s="111"/>
      <c r="BC39" s="111"/>
      <c r="BD39" s="111"/>
      <c r="BE39" s="111"/>
      <c r="BF39" s="111"/>
      <c r="BG39" s="111"/>
      <c r="BH39" s="111"/>
      <c r="BI39" s="111"/>
      <c r="BJ39" s="111"/>
      <c r="BK39" s="111"/>
      <c r="BL39" s="112"/>
    </row>
    <row r="40" spans="1:79" s="18" customFormat="1" ht="16.2" customHeight="1" x14ac:dyDescent="0.25">
      <c r="A40" s="65">
        <v>3132</v>
      </c>
      <c r="B40" s="65"/>
      <c r="C40" s="65"/>
      <c r="D40" s="65"/>
      <c r="E40" s="65"/>
      <c r="F40" s="65"/>
      <c r="G40" s="110" t="s">
        <v>99</v>
      </c>
      <c r="H40" s="111"/>
      <c r="I40" s="111"/>
      <c r="J40" s="111"/>
      <c r="K40" s="111"/>
      <c r="L40" s="111"/>
      <c r="M40" s="111"/>
      <c r="N40" s="111"/>
      <c r="O40" s="111"/>
      <c r="P40" s="111"/>
      <c r="Q40" s="111"/>
      <c r="R40" s="111"/>
      <c r="S40" s="112"/>
      <c r="T40" s="134">
        <v>634864</v>
      </c>
      <c r="U40" s="134"/>
      <c r="V40" s="134"/>
      <c r="W40" s="134"/>
      <c r="X40" s="134"/>
      <c r="Y40" s="134"/>
      <c r="Z40" s="134"/>
      <c r="AA40" s="134">
        <v>268365</v>
      </c>
      <c r="AB40" s="134"/>
      <c r="AC40" s="134"/>
      <c r="AD40" s="134"/>
      <c r="AE40" s="134"/>
      <c r="AF40" s="134"/>
      <c r="AG40" s="134"/>
      <c r="AH40" s="134">
        <v>0</v>
      </c>
      <c r="AI40" s="134"/>
      <c r="AJ40" s="134"/>
      <c r="AK40" s="134"/>
      <c r="AL40" s="134"/>
      <c r="AM40" s="134"/>
      <c r="AN40" s="134"/>
      <c r="AO40" s="134">
        <v>11303300</v>
      </c>
      <c r="AP40" s="134"/>
      <c r="AQ40" s="134"/>
      <c r="AR40" s="134"/>
      <c r="AS40" s="134"/>
      <c r="AT40" s="134"/>
      <c r="AU40" s="134"/>
      <c r="AV40" s="110" t="s">
        <v>183</v>
      </c>
      <c r="AW40" s="111"/>
      <c r="AX40" s="111"/>
      <c r="AY40" s="111"/>
      <c r="AZ40" s="111"/>
      <c r="BA40" s="111"/>
      <c r="BB40" s="111"/>
      <c r="BC40" s="111"/>
      <c r="BD40" s="111"/>
      <c r="BE40" s="111"/>
      <c r="BF40" s="111"/>
      <c r="BG40" s="111"/>
      <c r="BH40" s="111"/>
      <c r="BI40" s="111"/>
      <c r="BJ40" s="111"/>
      <c r="BK40" s="111"/>
      <c r="BL40" s="112"/>
    </row>
    <row r="41" spans="1:79" s="15" customFormat="1" x14ac:dyDescent="0.25"/>
    <row r="42" spans="1:79" s="15" customFormat="1" ht="15" customHeight="1" x14ac:dyDescent="0.25">
      <c r="A42" s="49" t="s">
        <v>38</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row>
    <row r="43" spans="1:79" s="15" customFormat="1" x14ac:dyDescent="0.25"/>
    <row r="44" spans="1:79" s="15" customFormat="1" ht="45.6" customHeight="1" x14ac:dyDescent="0.25">
      <c r="A44" s="52" t="s">
        <v>4</v>
      </c>
      <c r="B44" s="52"/>
      <c r="C44" s="52"/>
      <c r="D44" s="52"/>
      <c r="E44" s="52"/>
      <c r="F44" s="52"/>
      <c r="G44" s="70" t="s">
        <v>7</v>
      </c>
      <c r="H44" s="71"/>
      <c r="I44" s="71"/>
      <c r="J44" s="71"/>
      <c r="K44" s="71"/>
      <c r="L44" s="71"/>
      <c r="M44" s="71"/>
      <c r="N44" s="71"/>
      <c r="O44" s="71"/>
      <c r="P44" s="71"/>
      <c r="Q44" s="71"/>
      <c r="R44" s="71"/>
      <c r="S44" s="71"/>
      <c r="T44" s="71"/>
      <c r="U44" s="71"/>
      <c r="V44" s="71"/>
      <c r="W44" s="71"/>
      <c r="X44" s="71"/>
      <c r="Y44" s="71"/>
      <c r="Z44" s="71"/>
      <c r="AA44" s="71"/>
      <c r="AB44" s="71"/>
      <c r="AC44" s="71"/>
      <c r="AD44" s="71"/>
      <c r="AE44" s="72"/>
      <c r="AF44" s="52" t="s">
        <v>6</v>
      </c>
      <c r="AG44" s="52"/>
      <c r="AH44" s="52"/>
      <c r="AI44" s="52"/>
      <c r="AJ44" s="52"/>
      <c r="AK44" s="52" t="s">
        <v>5</v>
      </c>
      <c r="AL44" s="52"/>
      <c r="AM44" s="52"/>
      <c r="AN44" s="52"/>
      <c r="AO44" s="52"/>
      <c r="AP44" s="52"/>
      <c r="AQ44" s="52"/>
      <c r="AR44" s="52"/>
      <c r="AS44" s="52"/>
      <c r="AT44" s="52"/>
      <c r="AU44" s="52" t="s">
        <v>74</v>
      </c>
      <c r="AV44" s="52"/>
      <c r="AW44" s="52"/>
      <c r="AX44" s="52"/>
      <c r="AY44" s="52"/>
      <c r="AZ44" s="52"/>
      <c r="BA44" s="52"/>
      <c r="BB44" s="52"/>
      <c r="BC44" s="52"/>
      <c r="BD44" s="52"/>
      <c r="BE44" s="52" t="s">
        <v>75</v>
      </c>
      <c r="BF44" s="52"/>
      <c r="BG44" s="52"/>
      <c r="BH44" s="52"/>
      <c r="BI44" s="52"/>
      <c r="BJ44" s="52"/>
      <c r="BK44" s="52"/>
      <c r="BL44" s="52"/>
      <c r="BM44" s="52"/>
      <c r="BN44" s="52"/>
    </row>
    <row r="45" spans="1:79" s="15" customFormat="1" ht="15" customHeight="1" x14ac:dyDescent="0.25">
      <c r="A45" s="52">
        <v>1</v>
      </c>
      <c r="B45" s="52"/>
      <c r="C45" s="52"/>
      <c r="D45" s="52"/>
      <c r="E45" s="52"/>
      <c r="F45" s="52"/>
      <c r="G45" s="70">
        <v>2</v>
      </c>
      <c r="H45" s="71"/>
      <c r="I45" s="71"/>
      <c r="J45" s="71"/>
      <c r="K45" s="71"/>
      <c r="L45" s="71"/>
      <c r="M45" s="71"/>
      <c r="N45" s="71"/>
      <c r="O45" s="71"/>
      <c r="P45" s="71"/>
      <c r="Q45" s="71"/>
      <c r="R45" s="71"/>
      <c r="S45" s="71"/>
      <c r="T45" s="71"/>
      <c r="U45" s="71"/>
      <c r="V45" s="71"/>
      <c r="W45" s="71"/>
      <c r="X45" s="71"/>
      <c r="Y45" s="71"/>
      <c r="Z45" s="71"/>
      <c r="AA45" s="71"/>
      <c r="AB45" s="71"/>
      <c r="AC45" s="71"/>
      <c r="AD45" s="71"/>
      <c r="AE45" s="72"/>
      <c r="AF45" s="52">
        <v>3</v>
      </c>
      <c r="AG45" s="52"/>
      <c r="AH45" s="52"/>
      <c r="AI45" s="52"/>
      <c r="AJ45" s="52"/>
      <c r="AK45" s="52">
        <v>4</v>
      </c>
      <c r="AL45" s="52"/>
      <c r="AM45" s="52"/>
      <c r="AN45" s="52"/>
      <c r="AO45" s="52"/>
      <c r="AP45" s="52"/>
      <c r="AQ45" s="52"/>
      <c r="AR45" s="52"/>
      <c r="AS45" s="52"/>
      <c r="AT45" s="52"/>
      <c r="AU45" s="52">
        <v>5</v>
      </c>
      <c r="AV45" s="52"/>
      <c r="AW45" s="52"/>
      <c r="AX45" s="52"/>
      <c r="AY45" s="52"/>
      <c r="AZ45" s="52"/>
      <c r="BA45" s="52"/>
      <c r="BB45" s="52"/>
      <c r="BC45" s="52"/>
      <c r="BD45" s="52"/>
      <c r="BE45" s="52">
        <v>6</v>
      </c>
      <c r="BF45" s="52"/>
      <c r="BG45" s="52"/>
      <c r="BH45" s="52"/>
      <c r="BI45" s="52"/>
      <c r="BJ45" s="52"/>
      <c r="BK45" s="52"/>
      <c r="BL45" s="52"/>
      <c r="BM45" s="52"/>
      <c r="BN45" s="52"/>
    </row>
    <row r="46" spans="1:79" s="12" customFormat="1" ht="15" hidden="1" customHeight="1" x14ac:dyDescent="0.25">
      <c r="A46" s="133" t="s">
        <v>39</v>
      </c>
      <c r="B46" s="133"/>
      <c r="C46" s="133"/>
      <c r="D46" s="133"/>
      <c r="E46" s="133"/>
      <c r="F46" s="133"/>
      <c r="G46" s="135" t="s">
        <v>18</v>
      </c>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7"/>
      <c r="AF46" s="133" t="s">
        <v>19</v>
      </c>
      <c r="AG46" s="133"/>
      <c r="AH46" s="133"/>
      <c r="AI46" s="133"/>
      <c r="AJ46" s="133"/>
      <c r="AK46" s="133" t="s">
        <v>20</v>
      </c>
      <c r="AL46" s="133"/>
      <c r="AM46" s="133"/>
      <c r="AN46" s="133"/>
      <c r="AO46" s="133"/>
      <c r="AP46" s="133"/>
      <c r="AQ46" s="133"/>
      <c r="AR46" s="133"/>
      <c r="AS46" s="133"/>
      <c r="AT46" s="133"/>
      <c r="AU46" s="133" t="s">
        <v>34</v>
      </c>
      <c r="AV46" s="133"/>
      <c r="AW46" s="133"/>
      <c r="AX46" s="133"/>
      <c r="AY46" s="133"/>
      <c r="AZ46" s="133"/>
      <c r="BA46" s="133"/>
      <c r="BB46" s="133"/>
      <c r="BC46" s="133"/>
      <c r="BD46" s="133"/>
      <c r="BE46" s="133" t="s">
        <v>35</v>
      </c>
      <c r="BF46" s="133"/>
      <c r="BG46" s="133"/>
      <c r="BH46" s="133"/>
      <c r="BI46" s="133"/>
      <c r="BJ46" s="133"/>
      <c r="BK46" s="133"/>
      <c r="BL46" s="133"/>
      <c r="BM46" s="133"/>
      <c r="BN46" s="133"/>
      <c r="CA46" s="12" t="s">
        <v>12</v>
      </c>
    </row>
    <row r="47" spans="1:79" s="18" customFormat="1" x14ac:dyDescent="0.25">
      <c r="A47" s="65"/>
      <c r="B47" s="65"/>
      <c r="C47" s="65"/>
      <c r="D47" s="65"/>
      <c r="E47" s="65"/>
      <c r="F47" s="65"/>
      <c r="G47" s="127" t="s">
        <v>148</v>
      </c>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9"/>
      <c r="AF47" s="65"/>
      <c r="AG47" s="65"/>
      <c r="AH47" s="65"/>
      <c r="AI47" s="65"/>
      <c r="AJ47" s="65"/>
      <c r="AK47" s="65"/>
      <c r="AL47" s="65"/>
      <c r="AM47" s="65"/>
      <c r="AN47" s="65"/>
      <c r="AO47" s="65"/>
      <c r="AP47" s="65"/>
      <c r="AQ47" s="65"/>
      <c r="AR47" s="65"/>
      <c r="AS47" s="65"/>
      <c r="AT47" s="65"/>
      <c r="AU47" s="113"/>
      <c r="AV47" s="113"/>
      <c r="AW47" s="113"/>
      <c r="AX47" s="113"/>
      <c r="AY47" s="113"/>
      <c r="AZ47" s="113"/>
      <c r="BA47" s="113"/>
      <c r="BB47" s="113"/>
      <c r="BC47" s="113"/>
      <c r="BD47" s="113"/>
      <c r="BE47" s="89"/>
      <c r="BF47" s="89"/>
      <c r="BG47" s="89"/>
      <c r="BH47" s="89"/>
      <c r="BI47" s="89"/>
      <c r="BJ47" s="89"/>
      <c r="BK47" s="89"/>
      <c r="BL47" s="89"/>
      <c r="BM47" s="89"/>
      <c r="BN47" s="89"/>
      <c r="CA47" s="18" t="s">
        <v>13</v>
      </c>
    </row>
    <row r="48" spans="1:79" s="18" customFormat="1" x14ac:dyDescent="0.25">
      <c r="A48" s="65">
        <v>1</v>
      </c>
      <c r="B48" s="65"/>
      <c r="C48" s="65"/>
      <c r="D48" s="65"/>
      <c r="E48" s="65"/>
      <c r="F48" s="65"/>
      <c r="G48" s="115" t="s">
        <v>196</v>
      </c>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7"/>
      <c r="AF48" s="65" t="s">
        <v>198</v>
      </c>
      <c r="AG48" s="65"/>
      <c r="AH48" s="65"/>
      <c r="AI48" s="65"/>
      <c r="AJ48" s="65"/>
      <c r="AK48" s="121" t="s">
        <v>199</v>
      </c>
      <c r="AL48" s="121"/>
      <c r="AM48" s="121"/>
      <c r="AN48" s="121"/>
      <c r="AO48" s="121"/>
      <c r="AP48" s="121"/>
      <c r="AQ48" s="121"/>
      <c r="AR48" s="121"/>
      <c r="AS48" s="121"/>
      <c r="AT48" s="121"/>
      <c r="AU48" s="113">
        <v>0</v>
      </c>
      <c r="AV48" s="113"/>
      <c r="AW48" s="113"/>
      <c r="AX48" s="113"/>
      <c r="AY48" s="113"/>
      <c r="AZ48" s="113"/>
      <c r="BA48" s="113"/>
      <c r="BB48" s="113"/>
      <c r="BC48" s="113"/>
      <c r="BD48" s="113"/>
      <c r="BE48" s="113">
        <v>7</v>
      </c>
      <c r="BF48" s="113"/>
      <c r="BG48" s="113"/>
      <c r="BH48" s="113"/>
      <c r="BI48" s="113"/>
      <c r="BJ48" s="113"/>
      <c r="BK48" s="113"/>
      <c r="BL48" s="113"/>
      <c r="BM48" s="113"/>
      <c r="BN48" s="113"/>
      <c r="CA48" s="18" t="s">
        <v>13</v>
      </c>
    </row>
    <row r="49" spans="1:79" s="18" customFormat="1" ht="30.6" customHeight="1" x14ac:dyDescent="0.25">
      <c r="A49" s="65">
        <v>2</v>
      </c>
      <c r="B49" s="65"/>
      <c r="C49" s="65"/>
      <c r="D49" s="65"/>
      <c r="E49" s="65"/>
      <c r="F49" s="65"/>
      <c r="G49" s="115" t="s">
        <v>197</v>
      </c>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c r="AF49" s="65" t="s">
        <v>198</v>
      </c>
      <c r="AG49" s="65"/>
      <c r="AH49" s="65"/>
      <c r="AI49" s="65"/>
      <c r="AJ49" s="65"/>
      <c r="AK49" s="81" t="s">
        <v>200</v>
      </c>
      <c r="AL49" s="81"/>
      <c r="AM49" s="81"/>
      <c r="AN49" s="81"/>
      <c r="AO49" s="81"/>
      <c r="AP49" s="81"/>
      <c r="AQ49" s="81"/>
      <c r="AR49" s="81"/>
      <c r="AS49" s="81"/>
      <c r="AT49" s="81"/>
      <c r="AU49" s="113">
        <v>0</v>
      </c>
      <c r="AV49" s="113"/>
      <c r="AW49" s="113"/>
      <c r="AX49" s="113"/>
      <c r="AY49" s="113"/>
      <c r="AZ49" s="113"/>
      <c r="BA49" s="113"/>
      <c r="BB49" s="113"/>
      <c r="BC49" s="113"/>
      <c r="BD49" s="113"/>
      <c r="BE49" s="113">
        <v>6</v>
      </c>
      <c r="BF49" s="113"/>
      <c r="BG49" s="113"/>
      <c r="BH49" s="113"/>
      <c r="BI49" s="113"/>
      <c r="BJ49" s="113"/>
      <c r="BK49" s="113"/>
      <c r="BL49" s="113"/>
      <c r="BM49" s="113"/>
      <c r="BN49" s="113"/>
      <c r="CA49" s="18" t="s">
        <v>13</v>
      </c>
    </row>
    <row r="50" spans="1:79" s="18" customFormat="1" ht="18.600000000000001" customHeight="1" x14ac:dyDescent="0.25">
      <c r="A50" s="65">
        <v>3</v>
      </c>
      <c r="B50" s="65"/>
      <c r="C50" s="65"/>
      <c r="D50" s="65"/>
      <c r="E50" s="65"/>
      <c r="F50" s="65"/>
      <c r="G50" s="115" t="s">
        <v>210</v>
      </c>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7"/>
      <c r="AF50" s="65" t="s">
        <v>198</v>
      </c>
      <c r="AG50" s="65"/>
      <c r="AH50" s="65"/>
      <c r="AI50" s="65"/>
      <c r="AJ50" s="65"/>
      <c r="AK50" s="81" t="s">
        <v>211</v>
      </c>
      <c r="AL50" s="81"/>
      <c r="AM50" s="81"/>
      <c r="AN50" s="81"/>
      <c r="AO50" s="81"/>
      <c r="AP50" s="81"/>
      <c r="AQ50" s="81"/>
      <c r="AR50" s="81"/>
      <c r="AS50" s="81"/>
      <c r="AT50" s="81"/>
      <c r="AU50" s="113">
        <v>0</v>
      </c>
      <c r="AV50" s="113"/>
      <c r="AW50" s="113"/>
      <c r="AX50" s="113"/>
      <c r="AY50" s="113"/>
      <c r="AZ50" s="113"/>
      <c r="BA50" s="113"/>
      <c r="BB50" s="113"/>
      <c r="BC50" s="113"/>
      <c r="BD50" s="113"/>
      <c r="BE50" s="113">
        <v>1</v>
      </c>
      <c r="BF50" s="113"/>
      <c r="BG50" s="113"/>
      <c r="BH50" s="113"/>
      <c r="BI50" s="113"/>
      <c r="BJ50" s="113"/>
      <c r="BK50" s="113"/>
      <c r="BL50" s="113"/>
      <c r="BM50" s="113"/>
      <c r="BN50" s="113"/>
      <c r="CA50" s="18" t="s">
        <v>13</v>
      </c>
    </row>
    <row r="51" spans="1:79" s="18" customFormat="1" x14ac:dyDescent="0.25">
      <c r="A51" s="65"/>
      <c r="B51" s="65"/>
      <c r="C51" s="65"/>
      <c r="D51" s="65"/>
      <c r="E51" s="65"/>
      <c r="F51" s="65"/>
      <c r="G51" s="127" t="s">
        <v>57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9"/>
      <c r="AF51" s="65"/>
      <c r="AG51" s="65"/>
      <c r="AH51" s="65"/>
      <c r="AI51" s="65"/>
      <c r="AJ51" s="65"/>
      <c r="AK51" s="65"/>
      <c r="AL51" s="65"/>
      <c r="AM51" s="65"/>
      <c r="AN51" s="65"/>
      <c r="AO51" s="65"/>
      <c r="AP51" s="65"/>
      <c r="AQ51" s="65"/>
      <c r="AR51" s="65"/>
      <c r="AS51" s="65"/>
      <c r="AT51" s="65"/>
      <c r="AU51" s="113"/>
      <c r="AV51" s="113"/>
      <c r="AW51" s="113"/>
      <c r="AX51" s="113"/>
      <c r="AY51" s="113"/>
      <c r="AZ51" s="113"/>
      <c r="BA51" s="113"/>
      <c r="BB51" s="113"/>
      <c r="BC51" s="113"/>
      <c r="BD51" s="113"/>
      <c r="BE51" s="89"/>
      <c r="BF51" s="89"/>
      <c r="BG51" s="89"/>
      <c r="BH51" s="89"/>
      <c r="BI51" s="89"/>
      <c r="BJ51" s="89"/>
      <c r="BK51" s="89"/>
      <c r="BL51" s="89"/>
      <c r="BM51" s="89"/>
      <c r="BN51" s="89"/>
      <c r="CA51" s="18" t="s">
        <v>13</v>
      </c>
    </row>
    <row r="52" spans="1:79" s="18" customFormat="1" ht="15" customHeight="1" x14ac:dyDescent="0.25">
      <c r="A52" s="65">
        <v>1</v>
      </c>
      <c r="B52" s="65"/>
      <c r="C52" s="65"/>
      <c r="D52" s="65"/>
      <c r="E52" s="65"/>
      <c r="F52" s="65"/>
      <c r="G52" s="124" t="s">
        <v>207</v>
      </c>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6"/>
      <c r="AF52" s="65" t="s">
        <v>100</v>
      </c>
      <c r="AG52" s="65"/>
      <c r="AH52" s="65"/>
      <c r="AI52" s="65"/>
      <c r="AJ52" s="65"/>
      <c r="AK52" s="121" t="s">
        <v>101</v>
      </c>
      <c r="AL52" s="121"/>
      <c r="AM52" s="121"/>
      <c r="AN52" s="121"/>
      <c r="AO52" s="121"/>
      <c r="AP52" s="121"/>
      <c r="AQ52" s="121"/>
      <c r="AR52" s="121"/>
      <c r="AS52" s="121"/>
      <c r="AT52" s="121"/>
      <c r="AU52" s="114">
        <v>7</v>
      </c>
      <c r="AV52" s="114"/>
      <c r="AW52" s="114"/>
      <c r="AX52" s="114"/>
      <c r="AY52" s="114"/>
      <c r="AZ52" s="114"/>
      <c r="BA52" s="114"/>
      <c r="BB52" s="114"/>
      <c r="BC52" s="114"/>
      <c r="BD52" s="114"/>
      <c r="BE52" s="114">
        <f>(AH29+AH30+AH31+AH32+AH34+AO29+AO33)/618105</f>
        <v>11.058360634520024</v>
      </c>
      <c r="BF52" s="114"/>
      <c r="BG52" s="114"/>
      <c r="BH52" s="114"/>
      <c r="BI52" s="114"/>
      <c r="BJ52" s="114"/>
      <c r="BK52" s="114"/>
      <c r="BL52" s="114"/>
      <c r="BM52" s="114"/>
      <c r="BN52" s="114"/>
      <c r="CA52" s="18" t="s">
        <v>13</v>
      </c>
    </row>
    <row r="53" spans="1:79" s="18" customFormat="1" x14ac:dyDescent="0.25">
      <c r="A53" s="65">
        <v>2</v>
      </c>
      <c r="B53" s="65"/>
      <c r="C53" s="65"/>
      <c r="D53" s="65"/>
      <c r="E53" s="65"/>
      <c r="F53" s="65"/>
      <c r="G53" s="115" t="s">
        <v>201</v>
      </c>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c r="AF53" s="65" t="s">
        <v>100</v>
      </c>
      <c r="AG53" s="65"/>
      <c r="AH53" s="65"/>
      <c r="AI53" s="65"/>
      <c r="AJ53" s="65"/>
      <c r="AK53" s="121" t="s">
        <v>101</v>
      </c>
      <c r="AL53" s="121"/>
      <c r="AM53" s="121"/>
      <c r="AN53" s="121"/>
      <c r="AO53" s="121"/>
      <c r="AP53" s="121"/>
      <c r="AQ53" s="121"/>
      <c r="AR53" s="121"/>
      <c r="AS53" s="121"/>
      <c r="AT53" s="121"/>
      <c r="AU53" s="113">
        <v>0</v>
      </c>
      <c r="AV53" s="113"/>
      <c r="AW53" s="113"/>
      <c r="AX53" s="113"/>
      <c r="AY53" s="113"/>
      <c r="AZ53" s="113"/>
      <c r="BA53" s="113"/>
      <c r="BB53" s="113"/>
      <c r="BC53" s="113"/>
      <c r="BD53" s="113"/>
      <c r="BE53" s="114">
        <f>AO39/BE48</f>
        <v>2598000</v>
      </c>
      <c r="BF53" s="114"/>
      <c r="BG53" s="114"/>
      <c r="BH53" s="114"/>
      <c r="BI53" s="114"/>
      <c r="BJ53" s="114"/>
      <c r="BK53" s="114"/>
      <c r="BL53" s="114"/>
      <c r="BM53" s="114"/>
      <c r="BN53" s="114"/>
      <c r="CA53" s="18" t="s">
        <v>13</v>
      </c>
    </row>
    <row r="54" spans="1:79" s="18" customFormat="1" x14ac:dyDescent="0.25">
      <c r="A54" s="65">
        <v>3</v>
      </c>
      <c r="B54" s="65"/>
      <c r="C54" s="65"/>
      <c r="D54" s="65"/>
      <c r="E54" s="65"/>
      <c r="F54" s="65"/>
      <c r="G54" s="115" t="s">
        <v>202</v>
      </c>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7"/>
      <c r="AF54" s="65" t="s">
        <v>100</v>
      </c>
      <c r="AG54" s="65"/>
      <c r="AH54" s="65"/>
      <c r="AI54" s="65"/>
      <c r="AJ54" s="65"/>
      <c r="AK54" s="121" t="s">
        <v>101</v>
      </c>
      <c r="AL54" s="121"/>
      <c r="AM54" s="121"/>
      <c r="AN54" s="121"/>
      <c r="AO54" s="121"/>
      <c r="AP54" s="121"/>
      <c r="AQ54" s="121"/>
      <c r="AR54" s="121"/>
      <c r="AS54" s="121"/>
      <c r="AT54" s="121"/>
      <c r="AU54" s="113">
        <v>0</v>
      </c>
      <c r="AV54" s="113"/>
      <c r="AW54" s="113"/>
      <c r="AX54" s="113"/>
      <c r="AY54" s="113"/>
      <c r="AZ54" s="113"/>
      <c r="BA54" s="113"/>
      <c r="BB54" s="113"/>
      <c r="BC54" s="113"/>
      <c r="BD54" s="113"/>
      <c r="BE54" s="114">
        <f>AO40/BE49</f>
        <v>1883883.3333333333</v>
      </c>
      <c r="BF54" s="114"/>
      <c r="BG54" s="114"/>
      <c r="BH54" s="114"/>
      <c r="BI54" s="114"/>
      <c r="BJ54" s="114"/>
      <c r="BK54" s="114"/>
      <c r="BL54" s="114"/>
      <c r="BM54" s="114"/>
      <c r="BN54" s="114"/>
      <c r="CA54" s="18" t="s">
        <v>13</v>
      </c>
    </row>
    <row r="55" spans="1:79" s="18" customFormat="1" x14ac:dyDescent="0.25">
      <c r="A55" s="65">
        <v>4</v>
      </c>
      <c r="B55" s="65"/>
      <c r="C55" s="65"/>
      <c r="D55" s="65"/>
      <c r="E55" s="65"/>
      <c r="F55" s="65"/>
      <c r="G55" s="115" t="s">
        <v>212</v>
      </c>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7"/>
      <c r="AF55" s="65" t="s">
        <v>100</v>
      </c>
      <c r="AG55" s="65"/>
      <c r="AH55" s="65"/>
      <c r="AI55" s="65"/>
      <c r="AJ55" s="65"/>
      <c r="AK55" s="121" t="s">
        <v>101</v>
      </c>
      <c r="AL55" s="121"/>
      <c r="AM55" s="121"/>
      <c r="AN55" s="121"/>
      <c r="AO55" s="121"/>
      <c r="AP55" s="121"/>
      <c r="AQ55" s="121"/>
      <c r="AR55" s="121"/>
      <c r="AS55" s="121"/>
      <c r="AT55" s="121"/>
      <c r="AU55" s="113">
        <v>0</v>
      </c>
      <c r="AV55" s="113"/>
      <c r="AW55" s="113"/>
      <c r="AX55" s="113"/>
      <c r="AY55" s="113"/>
      <c r="AZ55" s="113"/>
      <c r="BA55" s="113"/>
      <c r="BB55" s="113"/>
      <c r="BC55" s="113"/>
      <c r="BD55" s="113"/>
      <c r="BE55" s="114">
        <v>249000</v>
      </c>
      <c r="BF55" s="114"/>
      <c r="BG55" s="114"/>
      <c r="BH55" s="114"/>
      <c r="BI55" s="114"/>
      <c r="BJ55" s="114"/>
      <c r="BK55" s="114"/>
      <c r="BL55" s="114"/>
      <c r="BM55" s="114"/>
      <c r="BN55" s="114"/>
      <c r="CA55" s="18" t="s">
        <v>13</v>
      </c>
    </row>
    <row r="56" spans="1:79" s="15" customFormat="1" x14ac:dyDescent="0.25"/>
    <row r="57" spans="1:79" s="16" customFormat="1" ht="14.25" customHeight="1" x14ac:dyDescent="0.25">
      <c r="A57" s="49" t="s">
        <v>76</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row>
    <row r="58" spans="1:79" s="15" customFormat="1" ht="27.6" customHeight="1" x14ac:dyDescent="0.25">
      <c r="A58" s="76" t="s">
        <v>191</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row>
    <row r="59" spans="1:79" s="15" customFormat="1" x14ac:dyDescent="0.25"/>
    <row r="60" spans="1:79" s="23" customFormat="1" ht="28.5" hidden="1" customHeight="1" x14ac:dyDescent="0.25">
      <c r="A60" s="73"/>
      <c r="B60" s="73"/>
      <c r="C60" s="73"/>
      <c r="D60" s="73"/>
      <c r="E60" s="73"/>
      <c r="F60" s="73"/>
      <c r="G60" s="78" t="s">
        <v>0</v>
      </c>
      <c r="H60" s="79"/>
      <c r="I60" s="79"/>
      <c r="J60" s="79"/>
      <c r="K60" s="79"/>
      <c r="L60" s="79"/>
      <c r="M60" s="79"/>
      <c r="N60" s="79"/>
      <c r="O60" s="79"/>
      <c r="P60" s="79"/>
      <c r="Q60" s="79"/>
      <c r="R60" s="79"/>
      <c r="S60" s="79"/>
      <c r="T60" s="79" t="s">
        <v>21</v>
      </c>
      <c r="U60" s="79"/>
      <c r="V60" s="79"/>
      <c r="W60" s="79"/>
      <c r="X60" s="79"/>
      <c r="Y60" s="79"/>
      <c r="Z60" s="79"/>
      <c r="AA60" s="79" t="s">
        <v>22</v>
      </c>
      <c r="AB60" s="79"/>
      <c r="AC60" s="79"/>
      <c r="AD60" s="79"/>
      <c r="AE60" s="79"/>
      <c r="AF60" s="79"/>
      <c r="AG60" s="79"/>
      <c r="AH60" s="79" t="s">
        <v>23</v>
      </c>
      <c r="AI60" s="79"/>
      <c r="AJ60" s="79"/>
      <c r="AK60" s="79"/>
      <c r="AL60" s="79"/>
      <c r="AM60" s="79"/>
      <c r="AN60" s="80"/>
      <c r="AO60" s="78" t="s">
        <v>24</v>
      </c>
      <c r="AP60" s="79"/>
      <c r="AQ60" s="79"/>
      <c r="AR60" s="79"/>
      <c r="AS60" s="79"/>
      <c r="AT60" s="79"/>
      <c r="AU60" s="79"/>
      <c r="AV60" s="20"/>
      <c r="AW60" s="20"/>
      <c r="AX60" s="20"/>
      <c r="AY60" s="20"/>
      <c r="AZ60" s="20"/>
      <c r="BA60" s="20"/>
      <c r="BB60" s="20"/>
      <c r="BC60" s="20"/>
      <c r="BD60" s="21"/>
      <c r="BE60" s="22"/>
      <c r="BF60" s="20"/>
      <c r="BG60" s="20"/>
      <c r="BH60" s="20"/>
      <c r="BI60" s="20"/>
      <c r="BJ60" s="20"/>
      <c r="BK60" s="20"/>
      <c r="BL60" s="20"/>
      <c r="BM60" s="20"/>
      <c r="BN60" s="21"/>
      <c r="CA60" s="15" t="s">
        <v>28</v>
      </c>
    </row>
    <row r="61" spans="1:79" s="19" customFormat="1" ht="12.75" customHeight="1" x14ac:dyDescent="0.25">
      <c r="A61" s="73" t="s">
        <v>37</v>
      </c>
      <c r="B61" s="73"/>
      <c r="C61" s="73"/>
      <c r="D61" s="73"/>
      <c r="E61" s="73"/>
      <c r="F61" s="73"/>
      <c r="G61" s="74"/>
      <c r="H61" s="74"/>
      <c r="I61" s="74"/>
      <c r="J61" s="74"/>
      <c r="K61" s="74"/>
      <c r="L61" s="74"/>
      <c r="M61" s="74"/>
      <c r="N61" s="74"/>
      <c r="O61" s="74"/>
      <c r="P61" s="74"/>
      <c r="Q61" s="74"/>
      <c r="R61" s="74"/>
      <c r="S61" s="74"/>
      <c r="T61" s="122">
        <f>T22+T23+T24+T25+T27+T28+T29+T30+T31+T32+T33+T34+T35+T36+T37+T38+T39+T40</f>
        <v>52114534</v>
      </c>
      <c r="U61" s="122"/>
      <c r="V61" s="122"/>
      <c r="W61" s="122"/>
      <c r="X61" s="122"/>
      <c r="Y61" s="122"/>
      <c r="Z61" s="122"/>
      <c r="AA61" s="122">
        <f>AA22+AA23+AA24+AA25+AA27+AA28+AA29+AA30+AA31+AA32+AA33+AA34+AA35+AA36+AA37+AA38+AA39+AA40</f>
        <v>48032217</v>
      </c>
      <c r="AB61" s="122"/>
      <c r="AC61" s="122"/>
      <c r="AD61" s="122"/>
      <c r="AE61" s="122"/>
      <c r="AF61" s="122"/>
      <c r="AG61" s="122"/>
      <c r="AH61" s="122">
        <f>AH22+AH23+AH24+AH25+AH27+AH28+AH29+AH30+AH31+AH32+AH33+AH34+AH35+AH36+AH37+AH38+AH39+AH40</f>
        <v>13990000</v>
      </c>
      <c r="AI61" s="122"/>
      <c r="AJ61" s="122"/>
      <c r="AK61" s="122"/>
      <c r="AL61" s="122"/>
      <c r="AM61" s="122"/>
      <c r="AN61" s="122"/>
      <c r="AO61" s="122">
        <f>AO22+AO23+AO24+AO25+AO27+AO28+AO29+AO30+AO31+AO32+AO33+AO34+AO35+AO36+AO37+AO38+AO39+AO40</f>
        <v>60212973</v>
      </c>
      <c r="AP61" s="122"/>
      <c r="AQ61" s="122"/>
      <c r="AR61" s="122"/>
      <c r="AS61" s="122"/>
      <c r="AT61" s="122"/>
      <c r="AU61" s="122"/>
      <c r="AV61" s="24"/>
      <c r="AW61" s="25"/>
      <c r="AX61" s="25"/>
      <c r="AY61" s="25"/>
      <c r="AZ61" s="25"/>
      <c r="BA61" s="25"/>
      <c r="BB61" s="25"/>
      <c r="BC61" s="25"/>
      <c r="BD61" s="25"/>
      <c r="BE61" s="25"/>
      <c r="BF61" s="25"/>
      <c r="BG61" s="25"/>
      <c r="BH61" s="25"/>
      <c r="BI61" s="25"/>
      <c r="BJ61" s="25"/>
      <c r="BK61" s="25"/>
      <c r="BL61" s="25"/>
      <c r="BM61" s="25"/>
      <c r="BN61" s="25"/>
      <c r="BO61" s="25"/>
      <c r="CA61" s="19" t="s">
        <v>29</v>
      </c>
    </row>
    <row r="62" spans="1:79" s="15" customFormat="1" x14ac:dyDescent="0.25"/>
    <row r="63" spans="1:79" s="15" customFormat="1" ht="4.2" customHeight="1" x14ac:dyDescent="0.25"/>
    <row r="64" spans="1:79" s="15" customFormat="1" ht="14.25" customHeight="1" x14ac:dyDescent="0.25">
      <c r="A64" s="49" t="s">
        <v>146</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row>
    <row r="65" spans="1:79" s="15" customFormat="1" ht="13.8" x14ac:dyDescent="0.25">
      <c r="BN65" s="17" t="s">
        <v>69</v>
      </c>
    </row>
    <row r="66" spans="1:79" s="15" customFormat="1" ht="12.9" customHeight="1" x14ac:dyDescent="0.25">
      <c r="A66" s="52" t="s">
        <v>3</v>
      </c>
      <c r="B66" s="52"/>
      <c r="C66" s="52"/>
      <c r="D66" s="52"/>
      <c r="E66" s="52"/>
      <c r="F66" s="52"/>
      <c r="G66" s="52" t="s">
        <v>7</v>
      </c>
      <c r="H66" s="52"/>
      <c r="I66" s="52"/>
      <c r="J66" s="52"/>
      <c r="K66" s="52"/>
      <c r="L66" s="52"/>
      <c r="M66" s="52"/>
      <c r="N66" s="52"/>
      <c r="O66" s="52"/>
      <c r="P66" s="52"/>
      <c r="Q66" s="52"/>
      <c r="R66" s="52"/>
      <c r="S66" s="52"/>
      <c r="T66" s="52" t="s">
        <v>77</v>
      </c>
      <c r="U66" s="52"/>
      <c r="V66" s="52"/>
      <c r="W66" s="52"/>
      <c r="X66" s="52"/>
      <c r="Y66" s="52"/>
      <c r="Z66" s="52"/>
      <c r="AA66" s="52"/>
      <c r="AB66" s="52"/>
      <c r="AC66" s="52"/>
      <c r="AD66" s="52"/>
      <c r="AE66" s="52"/>
      <c r="AF66" s="52"/>
      <c r="AG66" s="52"/>
      <c r="AH66" s="52" t="s">
        <v>81</v>
      </c>
      <c r="AI66" s="52"/>
      <c r="AJ66" s="52"/>
      <c r="AK66" s="52"/>
      <c r="AL66" s="52"/>
      <c r="AM66" s="52"/>
      <c r="AN66" s="52"/>
      <c r="AO66" s="52"/>
      <c r="AP66" s="52"/>
      <c r="AQ66" s="52"/>
      <c r="AR66" s="52"/>
      <c r="AS66" s="52"/>
      <c r="AT66" s="52"/>
      <c r="AU66" s="52"/>
      <c r="AV66" s="52" t="s">
        <v>147</v>
      </c>
      <c r="AW66" s="52"/>
      <c r="AX66" s="52"/>
      <c r="AY66" s="52"/>
      <c r="AZ66" s="52"/>
      <c r="BA66" s="52"/>
      <c r="BB66" s="52"/>
      <c r="BC66" s="52"/>
      <c r="BD66" s="52"/>
      <c r="BE66" s="52"/>
      <c r="BF66" s="52"/>
      <c r="BG66" s="52"/>
      <c r="BH66" s="52"/>
      <c r="BI66" s="52"/>
      <c r="BJ66" s="52"/>
      <c r="BK66" s="52"/>
      <c r="BL66" s="52"/>
      <c r="BM66" s="52"/>
      <c r="BN66" s="52"/>
      <c r="BO66" s="52"/>
      <c r="BP66" s="52"/>
      <c r="BQ66" s="52"/>
    </row>
    <row r="67" spans="1:79" s="15" customFormat="1" ht="33.6" customHeight="1" x14ac:dyDescent="0.25">
      <c r="A67" s="52"/>
      <c r="B67" s="52"/>
      <c r="C67" s="52"/>
      <c r="D67" s="52"/>
      <c r="E67" s="52"/>
      <c r="F67" s="52"/>
      <c r="G67" s="52"/>
      <c r="H67" s="52"/>
      <c r="I67" s="52"/>
      <c r="J67" s="52"/>
      <c r="K67" s="52"/>
      <c r="L67" s="52"/>
      <c r="M67" s="52"/>
      <c r="N67" s="52"/>
      <c r="O67" s="52"/>
      <c r="P67" s="52"/>
      <c r="Q67" s="52"/>
      <c r="R67" s="52"/>
      <c r="S67" s="52"/>
      <c r="T67" s="52" t="s">
        <v>9</v>
      </c>
      <c r="U67" s="52"/>
      <c r="V67" s="52"/>
      <c r="W67" s="52"/>
      <c r="X67" s="52"/>
      <c r="Y67" s="52"/>
      <c r="Z67" s="52"/>
      <c r="AA67" s="52" t="s">
        <v>26</v>
      </c>
      <c r="AB67" s="52"/>
      <c r="AC67" s="52"/>
      <c r="AD67" s="52"/>
      <c r="AE67" s="52"/>
      <c r="AF67" s="52"/>
      <c r="AG67" s="52"/>
      <c r="AH67" s="52" t="s">
        <v>9</v>
      </c>
      <c r="AI67" s="52"/>
      <c r="AJ67" s="52"/>
      <c r="AK67" s="52"/>
      <c r="AL67" s="52"/>
      <c r="AM67" s="52"/>
      <c r="AN67" s="52"/>
      <c r="AO67" s="52" t="s">
        <v>26</v>
      </c>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row>
    <row r="68" spans="1:79" s="15" customFormat="1" ht="15" customHeight="1" x14ac:dyDescent="0.25">
      <c r="A68" s="52">
        <v>1</v>
      </c>
      <c r="B68" s="52"/>
      <c r="C68" s="52"/>
      <c r="D68" s="52"/>
      <c r="E68" s="52"/>
      <c r="F68" s="52"/>
      <c r="G68" s="52">
        <v>2</v>
      </c>
      <c r="H68" s="52"/>
      <c r="I68" s="52"/>
      <c r="J68" s="52"/>
      <c r="K68" s="52"/>
      <c r="L68" s="52"/>
      <c r="M68" s="52"/>
      <c r="N68" s="52"/>
      <c r="O68" s="52"/>
      <c r="P68" s="52"/>
      <c r="Q68" s="52"/>
      <c r="R68" s="52"/>
      <c r="S68" s="52"/>
      <c r="T68" s="52">
        <v>3</v>
      </c>
      <c r="U68" s="52"/>
      <c r="V68" s="52"/>
      <c r="W68" s="52"/>
      <c r="X68" s="52"/>
      <c r="Y68" s="52"/>
      <c r="Z68" s="52"/>
      <c r="AA68" s="52">
        <v>4</v>
      </c>
      <c r="AB68" s="52"/>
      <c r="AC68" s="52"/>
      <c r="AD68" s="52"/>
      <c r="AE68" s="52"/>
      <c r="AF68" s="52"/>
      <c r="AG68" s="52"/>
      <c r="AH68" s="52">
        <v>5</v>
      </c>
      <c r="AI68" s="52"/>
      <c r="AJ68" s="52"/>
      <c r="AK68" s="52"/>
      <c r="AL68" s="52"/>
      <c r="AM68" s="52"/>
      <c r="AN68" s="52"/>
      <c r="AO68" s="52">
        <v>6</v>
      </c>
      <c r="AP68" s="52"/>
      <c r="AQ68" s="52"/>
      <c r="AR68" s="52"/>
      <c r="AS68" s="52"/>
      <c r="AT68" s="52"/>
      <c r="AU68" s="52"/>
      <c r="AV68" s="52">
        <v>7</v>
      </c>
      <c r="AW68" s="52"/>
      <c r="AX68" s="52"/>
      <c r="AY68" s="52"/>
      <c r="AZ68" s="52"/>
      <c r="BA68" s="52"/>
      <c r="BB68" s="52"/>
      <c r="BC68" s="52"/>
      <c r="BD68" s="52"/>
      <c r="BE68" s="52"/>
      <c r="BF68" s="52"/>
      <c r="BG68" s="52"/>
      <c r="BH68" s="52"/>
      <c r="BI68" s="52"/>
      <c r="BJ68" s="52"/>
      <c r="BK68" s="52"/>
      <c r="BL68" s="52"/>
      <c r="BM68" s="52"/>
      <c r="BN68" s="52"/>
      <c r="BO68" s="52"/>
      <c r="BP68" s="52"/>
      <c r="BQ68" s="52"/>
    </row>
    <row r="69" spans="1:79" s="12" customFormat="1" ht="12.75" hidden="1" customHeight="1" x14ac:dyDescent="0.25">
      <c r="A69" s="139" t="s">
        <v>27</v>
      </c>
      <c r="B69" s="139"/>
      <c r="C69" s="139"/>
      <c r="D69" s="139"/>
      <c r="E69" s="139"/>
      <c r="F69" s="139"/>
      <c r="G69" s="140" t="s">
        <v>18</v>
      </c>
      <c r="H69" s="140"/>
      <c r="I69" s="140"/>
      <c r="J69" s="140"/>
      <c r="K69" s="140"/>
      <c r="L69" s="140"/>
      <c r="M69" s="140"/>
      <c r="N69" s="140"/>
      <c r="O69" s="140"/>
      <c r="P69" s="140"/>
      <c r="Q69" s="140"/>
      <c r="R69" s="140"/>
      <c r="S69" s="140"/>
      <c r="T69" s="141" t="s">
        <v>21</v>
      </c>
      <c r="U69" s="141"/>
      <c r="V69" s="141"/>
      <c r="W69" s="141"/>
      <c r="X69" s="141"/>
      <c r="Y69" s="141"/>
      <c r="Z69" s="141"/>
      <c r="AA69" s="141" t="s">
        <v>22</v>
      </c>
      <c r="AB69" s="141"/>
      <c r="AC69" s="141"/>
      <c r="AD69" s="141"/>
      <c r="AE69" s="141"/>
      <c r="AF69" s="141"/>
      <c r="AG69" s="141"/>
      <c r="AH69" s="141" t="s">
        <v>23</v>
      </c>
      <c r="AI69" s="141"/>
      <c r="AJ69" s="141"/>
      <c r="AK69" s="141"/>
      <c r="AL69" s="141"/>
      <c r="AM69" s="141"/>
      <c r="AN69" s="141"/>
      <c r="AO69" s="141" t="s">
        <v>24</v>
      </c>
      <c r="AP69" s="141"/>
      <c r="AQ69" s="141"/>
      <c r="AR69" s="141"/>
      <c r="AS69" s="141"/>
      <c r="AT69" s="141"/>
      <c r="AU69" s="141"/>
      <c r="AV69" s="139" t="s">
        <v>25</v>
      </c>
      <c r="AW69" s="139"/>
      <c r="AX69" s="139"/>
      <c r="AY69" s="139"/>
      <c r="AZ69" s="139"/>
      <c r="BA69" s="139"/>
      <c r="BB69" s="139"/>
      <c r="BC69" s="139"/>
      <c r="BD69" s="139"/>
      <c r="BE69" s="139"/>
      <c r="BF69" s="139"/>
      <c r="BG69" s="139"/>
      <c r="BH69" s="139"/>
      <c r="BI69" s="139"/>
      <c r="BJ69" s="139"/>
      <c r="BK69" s="139"/>
      <c r="BL69" s="139"/>
      <c r="BM69" s="139"/>
      <c r="BN69" s="139"/>
      <c r="BO69" s="139"/>
      <c r="BP69" s="139"/>
      <c r="BQ69" s="139"/>
      <c r="CA69" s="12" t="s">
        <v>14</v>
      </c>
    </row>
    <row r="70" spans="1:79" s="18" customFormat="1" ht="16.95" customHeight="1" x14ac:dyDescent="0.25">
      <c r="A70" s="51">
        <v>2111</v>
      </c>
      <c r="B70" s="51"/>
      <c r="C70" s="51"/>
      <c r="D70" s="51"/>
      <c r="E70" s="51"/>
      <c r="F70" s="51"/>
      <c r="G70" s="110" t="s">
        <v>41</v>
      </c>
      <c r="H70" s="111"/>
      <c r="I70" s="111"/>
      <c r="J70" s="111"/>
      <c r="K70" s="111"/>
      <c r="L70" s="111"/>
      <c r="M70" s="111"/>
      <c r="N70" s="111"/>
      <c r="O70" s="111"/>
      <c r="P70" s="111"/>
      <c r="Q70" s="111"/>
      <c r="R70" s="111"/>
      <c r="S70" s="112"/>
      <c r="T70" s="138">
        <v>0</v>
      </c>
      <c r="U70" s="138"/>
      <c r="V70" s="138"/>
      <c r="W70" s="138"/>
      <c r="X70" s="138"/>
      <c r="Y70" s="138"/>
      <c r="Z70" s="138"/>
      <c r="AA70" s="138">
        <v>0</v>
      </c>
      <c r="AB70" s="138"/>
      <c r="AC70" s="138"/>
      <c r="AD70" s="138"/>
      <c r="AE70" s="138"/>
      <c r="AF70" s="138"/>
      <c r="AG70" s="138"/>
      <c r="AH70" s="138">
        <v>0</v>
      </c>
      <c r="AI70" s="138"/>
      <c r="AJ70" s="138"/>
      <c r="AK70" s="138"/>
      <c r="AL70" s="138"/>
      <c r="AM70" s="138"/>
      <c r="AN70" s="138"/>
      <c r="AO70" s="138">
        <v>0</v>
      </c>
      <c r="AP70" s="138"/>
      <c r="AQ70" s="138"/>
      <c r="AR70" s="138"/>
      <c r="AS70" s="138"/>
      <c r="AT70" s="138"/>
      <c r="AU70" s="138"/>
      <c r="AV70" s="110"/>
      <c r="AW70" s="111"/>
      <c r="AX70" s="111"/>
      <c r="AY70" s="111"/>
      <c r="AZ70" s="111"/>
      <c r="BA70" s="111"/>
      <c r="BB70" s="111"/>
      <c r="BC70" s="111"/>
      <c r="BD70" s="111"/>
      <c r="BE70" s="111"/>
      <c r="BF70" s="111"/>
      <c r="BG70" s="111"/>
      <c r="BH70" s="111"/>
      <c r="BI70" s="111"/>
      <c r="BJ70" s="111"/>
      <c r="BK70" s="111"/>
      <c r="BL70" s="111"/>
      <c r="BM70" s="111"/>
      <c r="BN70" s="111"/>
      <c r="BO70" s="111"/>
      <c r="BP70" s="111"/>
      <c r="BQ70" s="112"/>
      <c r="CA70" s="18" t="s">
        <v>15</v>
      </c>
    </row>
    <row r="71" spans="1:79" s="18" customFormat="1" ht="14.4" customHeight="1" x14ac:dyDescent="0.25">
      <c r="A71" s="51">
        <v>2120</v>
      </c>
      <c r="B71" s="51"/>
      <c r="C71" s="51"/>
      <c r="D71" s="51"/>
      <c r="E71" s="51"/>
      <c r="F71" s="51"/>
      <c r="G71" s="110" t="s">
        <v>43</v>
      </c>
      <c r="H71" s="111"/>
      <c r="I71" s="111"/>
      <c r="J71" s="111"/>
      <c r="K71" s="111"/>
      <c r="L71" s="111"/>
      <c r="M71" s="111"/>
      <c r="N71" s="111"/>
      <c r="O71" s="111"/>
      <c r="P71" s="111"/>
      <c r="Q71" s="111"/>
      <c r="R71" s="111"/>
      <c r="S71" s="112"/>
      <c r="T71" s="138">
        <v>0</v>
      </c>
      <c r="U71" s="138"/>
      <c r="V71" s="138"/>
      <c r="W71" s="138"/>
      <c r="X71" s="138"/>
      <c r="Y71" s="138"/>
      <c r="Z71" s="138"/>
      <c r="AA71" s="138">
        <v>0</v>
      </c>
      <c r="AB71" s="138"/>
      <c r="AC71" s="138"/>
      <c r="AD71" s="138"/>
      <c r="AE71" s="138"/>
      <c r="AF71" s="138"/>
      <c r="AG71" s="138"/>
      <c r="AH71" s="138">
        <v>0</v>
      </c>
      <c r="AI71" s="138"/>
      <c r="AJ71" s="138"/>
      <c r="AK71" s="138"/>
      <c r="AL71" s="138"/>
      <c r="AM71" s="138"/>
      <c r="AN71" s="138"/>
      <c r="AO71" s="138">
        <v>0</v>
      </c>
      <c r="AP71" s="138"/>
      <c r="AQ71" s="138"/>
      <c r="AR71" s="138"/>
      <c r="AS71" s="138"/>
      <c r="AT71" s="138"/>
      <c r="AU71" s="138"/>
      <c r="AV71" s="110"/>
      <c r="AW71" s="111"/>
      <c r="AX71" s="111"/>
      <c r="AY71" s="111"/>
      <c r="AZ71" s="111"/>
      <c r="BA71" s="111"/>
      <c r="BB71" s="111"/>
      <c r="BC71" s="111"/>
      <c r="BD71" s="111"/>
      <c r="BE71" s="111"/>
      <c r="BF71" s="111"/>
      <c r="BG71" s="111"/>
      <c r="BH71" s="111"/>
      <c r="BI71" s="111"/>
      <c r="BJ71" s="111"/>
      <c r="BK71" s="111"/>
      <c r="BL71" s="111"/>
      <c r="BM71" s="111"/>
      <c r="BN71" s="111"/>
      <c r="BO71" s="111"/>
      <c r="BP71" s="111"/>
      <c r="BQ71" s="112"/>
    </row>
    <row r="72" spans="1:79" s="18" customFormat="1" ht="14.4" customHeight="1" x14ac:dyDescent="0.25">
      <c r="A72" s="51">
        <v>2210</v>
      </c>
      <c r="B72" s="51"/>
      <c r="C72" s="51"/>
      <c r="D72" s="51"/>
      <c r="E72" s="51"/>
      <c r="F72" s="51"/>
      <c r="G72" s="110" t="s">
        <v>45</v>
      </c>
      <c r="H72" s="111"/>
      <c r="I72" s="111"/>
      <c r="J72" s="111"/>
      <c r="K72" s="111"/>
      <c r="L72" s="111"/>
      <c r="M72" s="111"/>
      <c r="N72" s="111"/>
      <c r="O72" s="111"/>
      <c r="P72" s="111"/>
      <c r="Q72" s="111"/>
      <c r="R72" s="111"/>
      <c r="S72" s="112"/>
      <c r="T72" s="138">
        <v>0</v>
      </c>
      <c r="U72" s="138"/>
      <c r="V72" s="138"/>
      <c r="W72" s="138"/>
      <c r="X72" s="138"/>
      <c r="Y72" s="138"/>
      <c r="Z72" s="138"/>
      <c r="AA72" s="138">
        <v>0</v>
      </c>
      <c r="AB72" s="138"/>
      <c r="AC72" s="138"/>
      <c r="AD72" s="138"/>
      <c r="AE72" s="138"/>
      <c r="AF72" s="138"/>
      <c r="AG72" s="138"/>
      <c r="AH72" s="138">
        <v>0</v>
      </c>
      <c r="AI72" s="138"/>
      <c r="AJ72" s="138"/>
      <c r="AK72" s="138"/>
      <c r="AL72" s="138"/>
      <c r="AM72" s="138"/>
      <c r="AN72" s="138"/>
      <c r="AO72" s="138">
        <v>0</v>
      </c>
      <c r="AP72" s="138"/>
      <c r="AQ72" s="138"/>
      <c r="AR72" s="138"/>
      <c r="AS72" s="138"/>
      <c r="AT72" s="138"/>
      <c r="AU72" s="138"/>
      <c r="AV72" s="110"/>
      <c r="AW72" s="111"/>
      <c r="AX72" s="111"/>
      <c r="AY72" s="111"/>
      <c r="AZ72" s="111"/>
      <c r="BA72" s="111"/>
      <c r="BB72" s="111"/>
      <c r="BC72" s="111"/>
      <c r="BD72" s="111"/>
      <c r="BE72" s="111"/>
      <c r="BF72" s="111"/>
      <c r="BG72" s="111"/>
      <c r="BH72" s="111"/>
      <c r="BI72" s="111"/>
      <c r="BJ72" s="111"/>
      <c r="BK72" s="111"/>
      <c r="BL72" s="111"/>
      <c r="BM72" s="111"/>
      <c r="BN72" s="111"/>
      <c r="BO72" s="111"/>
      <c r="BP72" s="111"/>
      <c r="BQ72" s="112"/>
    </row>
    <row r="73" spans="1:79" s="18" customFormat="1" ht="43.2" customHeight="1" x14ac:dyDescent="0.25">
      <c r="A73" s="51">
        <v>2220</v>
      </c>
      <c r="B73" s="51"/>
      <c r="C73" s="51"/>
      <c r="D73" s="51"/>
      <c r="E73" s="51"/>
      <c r="F73" s="51"/>
      <c r="G73" s="110" t="s">
        <v>88</v>
      </c>
      <c r="H73" s="111"/>
      <c r="I73" s="111"/>
      <c r="J73" s="111"/>
      <c r="K73" s="111"/>
      <c r="L73" s="111"/>
      <c r="M73" s="111"/>
      <c r="N73" s="111"/>
      <c r="O73" s="111"/>
      <c r="P73" s="111"/>
      <c r="Q73" s="111"/>
      <c r="R73" s="111"/>
      <c r="S73" s="112"/>
      <c r="T73" s="138">
        <v>0</v>
      </c>
      <c r="U73" s="138"/>
      <c r="V73" s="138"/>
      <c r="W73" s="138"/>
      <c r="X73" s="138"/>
      <c r="Y73" s="138"/>
      <c r="Z73" s="138"/>
      <c r="AA73" s="138">
        <f>144000+6900+204316</f>
        <v>355216</v>
      </c>
      <c r="AB73" s="138"/>
      <c r="AC73" s="138"/>
      <c r="AD73" s="138"/>
      <c r="AE73" s="138"/>
      <c r="AF73" s="138"/>
      <c r="AG73" s="138"/>
      <c r="AH73" s="138">
        <v>0</v>
      </c>
      <c r="AI73" s="138"/>
      <c r="AJ73" s="138"/>
      <c r="AK73" s="138"/>
      <c r="AL73" s="138"/>
      <c r="AM73" s="138"/>
      <c r="AN73" s="138"/>
      <c r="AO73" s="138">
        <f>175000+6900+215145</f>
        <v>397045</v>
      </c>
      <c r="AP73" s="138"/>
      <c r="AQ73" s="138"/>
      <c r="AR73" s="138"/>
      <c r="AS73" s="138"/>
      <c r="AT73" s="138"/>
      <c r="AU73" s="138"/>
      <c r="AV73" s="110" t="s">
        <v>164</v>
      </c>
      <c r="AW73" s="111"/>
      <c r="AX73" s="111"/>
      <c r="AY73" s="111"/>
      <c r="AZ73" s="111"/>
      <c r="BA73" s="111"/>
      <c r="BB73" s="111"/>
      <c r="BC73" s="111"/>
      <c r="BD73" s="111"/>
      <c r="BE73" s="111"/>
      <c r="BF73" s="111"/>
      <c r="BG73" s="111"/>
      <c r="BH73" s="111"/>
      <c r="BI73" s="111"/>
      <c r="BJ73" s="111"/>
      <c r="BK73" s="111"/>
      <c r="BL73" s="111"/>
      <c r="BM73" s="111"/>
      <c r="BN73" s="111"/>
      <c r="BO73" s="111"/>
      <c r="BP73" s="111"/>
      <c r="BQ73" s="112"/>
    </row>
    <row r="74" spans="1:79" s="18" customFormat="1" ht="18.600000000000001" customHeight="1" x14ac:dyDescent="0.25">
      <c r="A74" s="51">
        <v>2240</v>
      </c>
      <c r="B74" s="51"/>
      <c r="C74" s="51"/>
      <c r="D74" s="51"/>
      <c r="E74" s="51"/>
      <c r="F74" s="51"/>
      <c r="G74" s="110" t="s">
        <v>47</v>
      </c>
      <c r="H74" s="111"/>
      <c r="I74" s="111"/>
      <c r="J74" s="111"/>
      <c r="K74" s="111"/>
      <c r="L74" s="111"/>
      <c r="M74" s="111"/>
      <c r="N74" s="111"/>
      <c r="O74" s="111"/>
      <c r="P74" s="111"/>
      <c r="Q74" s="111"/>
      <c r="R74" s="111"/>
      <c r="S74" s="112"/>
      <c r="T74" s="138">
        <v>0</v>
      </c>
      <c r="U74" s="138"/>
      <c r="V74" s="138"/>
      <c r="W74" s="138"/>
      <c r="X74" s="138"/>
      <c r="Y74" s="138"/>
      <c r="Z74" s="138"/>
      <c r="AA74" s="138">
        <v>0</v>
      </c>
      <c r="AB74" s="138"/>
      <c r="AC74" s="138"/>
      <c r="AD74" s="138"/>
      <c r="AE74" s="138"/>
      <c r="AF74" s="138"/>
      <c r="AG74" s="138"/>
      <c r="AH74" s="138">
        <v>0</v>
      </c>
      <c r="AI74" s="138"/>
      <c r="AJ74" s="138"/>
      <c r="AK74" s="138"/>
      <c r="AL74" s="138"/>
      <c r="AM74" s="138"/>
      <c r="AN74" s="138"/>
      <c r="AO74" s="138">
        <v>0</v>
      </c>
      <c r="AP74" s="138"/>
      <c r="AQ74" s="138"/>
      <c r="AR74" s="138"/>
      <c r="AS74" s="138"/>
      <c r="AT74" s="138"/>
      <c r="AU74" s="138"/>
      <c r="AV74" s="110"/>
      <c r="AW74" s="111"/>
      <c r="AX74" s="111"/>
      <c r="AY74" s="111"/>
      <c r="AZ74" s="111"/>
      <c r="BA74" s="111"/>
      <c r="BB74" s="111"/>
      <c r="BC74" s="111"/>
      <c r="BD74" s="111"/>
      <c r="BE74" s="111"/>
      <c r="BF74" s="111"/>
      <c r="BG74" s="111"/>
      <c r="BH74" s="111"/>
      <c r="BI74" s="111"/>
      <c r="BJ74" s="111"/>
      <c r="BK74" s="111"/>
      <c r="BL74" s="111"/>
      <c r="BM74" s="111"/>
      <c r="BN74" s="111"/>
      <c r="BO74" s="111"/>
      <c r="BP74" s="111"/>
      <c r="BQ74" s="112"/>
    </row>
    <row r="75" spans="1:79" s="18" customFormat="1" ht="13.2" customHeight="1" x14ac:dyDescent="0.25">
      <c r="A75" s="51">
        <v>2250</v>
      </c>
      <c r="B75" s="51"/>
      <c r="C75" s="51"/>
      <c r="D75" s="51"/>
      <c r="E75" s="51"/>
      <c r="F75" s="51"/>
      <c r="G75" s="110" t="s">
        <v>49</v>
      </c>
      <c r="H75" s="111"/>
      <c r="I75" s="111"/>
      <c r="J75" s="111"/>
      <c r="K75" s="111"/>
      <c r="L75" s="111"/>
      <c r="M75" s="111"/>
      <c r="N75" s="111"/>
      <c r="O75" s="111"/>
      <c r="P75" s="111"/>
      <c r="Q75" s="111"/>
      <c r="R75" s="111"/>
      <c r="S75" s="112"/>
      <c r="T75" s="138">
        <v>0</v>
      </c>
      <c r="U75" s="138"/>
      <c r="V75" s="138"/>
      <c r="W75" s="138"/>
      <c r="X75" s="138"/>
      <c r="Y75" s="138"/>
      <c r="Z75" s="138"/>
      <c r="AA75" s="138">
        <v>0</v>
      </c>
      <c r="AB75" s="138"/>
      <c r="AC75" s="138"/>
      <c r="AD75" s="138"/>
      <c r="AE75" s="138"/>
      <c r="AF75" s="138"/>
      <c r="AG75" s="138"/>
      <c r="AH75" s="138">
        <v>0</v>
      </c>
      <c r="AI75" s="138"/>
      <c r="AJ75" s="138"/>
      <c r="AK75" s="138"/>
      <c r="AL75" s="138"/>
      <c r="AM75" s="138"/>
      <c r="AN75" s="138"/>
      <c r="AO75" s="138">
        <v>0</v>
      </c>
      <c r="AP75" s="138"/>
      <c r="AQ75" s="138"/>
      <c r="AR75" s="138"/>
      <c r="AS75" s="138"/>
      <c r="AT75" s="138"/>
      <c r="AU75" s="138"/>
      <c r="AV75" s="110"/>
      <c r="AW75" s="111"/>
      <c r="AX75" s="111"/>
      <c r="AY75" s="111"/>
      <c r="AZ75" s="111"/>
      <c r="BA75" s="111"/>
      <c r="BB75" s="111"/>
      <c r="BC75" s="111"/>
      <c r="BD75" s="111"/>
      <c r="BE75" s="111"/>
      <c r="BF75" s="111"/>
      <c r="BG75" s="111"/>
      <c r="BH75" s="111"/>
      <c r="BI75" s="111"/>
      <c r="BJ75" s="111"/>
      <c r="BK75" s="111"/>
      <c r="BL75" s="111"/>
      <c r="BM75" s="111"/>
      <c r="BN75" s="111"/>
      <c r="BO75" s="111"/>
      <c r="BP75" s="111"/>
      <c r="BQ75" s="112"/>
    </row>
    <row r="76" spans="1:79" s="18" customFormat="1" ht="13.2" customHeight="1" x14ac:dyDescent="0.25">
      <c r="A76" s="51">
        <v>2271</v>
      </c>
      <c r="B76" s="51"/>
      <c r="C76" s="51"/>
      <c r="D76" s="51"/>
      <c r="E76" s="51"/>
      <c r="F76" s="51"/>
      <c r="G76" s="110" t="s">
        <v>51</v>
      </c>
      <c r="H76" s="111"/>
      <c r="I76" s="111"/>
      <c r="J76" s="111"/>
      <c r="K76" s="111"/>
      <c r="L76" s="111"/>
      <c r="M76" s="111"/>
      <c r="N76" s="111"/>
      <c r="O76" s="111"/>
      <c r="P76" s="111"/>
      <c r="Q76" s="111"/>
      <c r="R76" s="111"/>
      <c r="S76" s="112"/>
      <c r="T76" s="138">
        <v>2955131</v>
      </c>
      <c r="U76" s="138"/>
      <c r="V76" s="138"/>
      <c r="W76" s="138"/>
      <c r="X76" s="138"/>
      <c r="Y76" s="138"/>
      <c r="Z76" s="138"/>
      <c r="AA76" s="138">
        <f>AO29*1.057</f>
        <v>2312745.5959999999</v>
      </c>
      <c r="AB76" s="138"/>
      <c r="AC76" s="138"/>
      <c r="AD76" s="138"/>
      <c r="AE76" s="138"/>
      <c r="AF76" s="138"/>
      <c r="AG76" s="138"/>
      <c r="AH76" s="138">
        <v>3111753</v>
      </c>
      <c r="AI76" s="138"/>
      <c r="AJ76" s="138"/>
      <c r="AK76" s="138"/>
      <c r="AL76" s="138"/>
      <c r="AM76" s="138"/>
      <c r="AN76" s="138"/>
      <c r="AO76" s="138">
        <f>AA76*1.053</f>
        <v>2435321.1125879996</v>
      </c>
      <c r="AP76" s="138"/>
      <c r="AQ76" s="138"/>
      <c r="AR76" s="138"/>
      <c r="AS76" s="138"/>
      <c r="AT76" s="138"/>
      <c r="AU76" s="138"/>
      <c r="AV76" s="110" t="s">
        <v>90</v>
      </c>
      <c r="AW76" s="111"/>
      <c r="AX76" s="111"/>
      <c r="AY76" s="111"/>
      <c r="AZ76" s="111"/>
      <c r="BA76" s="111"/>
      <c r="BB76" s="111"/>
      <c r="BC76" s="111"/>
      <c r="BD76" s="111"/>
      <c r="BE76" s="111"/>
      <c r="BF76" s="111"/>
      <c r="BG76" s="111"/>
      <c r="BH76" s="111"/>
      <c r="BI76" s="111"/>
      <c r="BJ76" s="111"/>
      <c r="BK76" s="111"/>
      <c r="BL76" s="111"/>
      <c r="BM76" s="111"/>
      <c r="BN76" s="111"/>
      <c r="BO76" s="111"/>
      <c r="BP76" s="111"/>
      <c r="BQ76" s="112"/>
    </row>
    <row r="77" spans="1:79" s="18" customFormat="1" ht="13.95" customHeight="1" x14ac:dyDescent="0.25">
      <c r="A77" s="51">
        <v>2272</v>
      </c>
      <c r="B77" s="51"/>
      <c r="C77" s="51"/>
      <c r="D77" s="51"/>
      <c r="E77" s="51"/>
      <c r="F77" s="51"/>
      <c r="G77" s="110" t="s">
        <v>53</v>
      </c>
      <c r="H77" s="111"/>
      <c r="I77" s="111"/>
      <c r="J77" s="111"/>
      <c r="K77" s="111"/>
      <c r="L77" s="111"/>
      <c r="M77" s="111"/>
      <c r="N77" s="111"/>
      <c r="O77" s="111"/>
      <c r="P77" s="111"/>
      <c r="Q77" s="111"/>
      <c r="R77" s="111"/>
      <c r="S77" s="112"/>
      <c r="T77" s="138">
        <v>317840</v>
      </c>
      <c r="U77" s="138"/>
      <c r="V77" s="138"/>
      <c r="W77" s="138"/>
      <c r="X77" s="138"/>
      <c r="Y77" s="138"/>
      <c r="Z77" s="138"/>
      <c r="AA77" s="138">
        <v>0</v>
      </c>
      <c r="AB77" s="138"/>
      <c r="AC77" s="138"/>
      <c r="AD77" s="138"/>
      <c r="AE77" s="138"/>
      <c r="AF77" s="138"/>
      <c r="AG77" s="138"/>
      <c r="AH77" s="138">
        <v>334686</v>
      </c>
      <c r="AI77" s="138"/>
      <c r="AJ77" s="138"/>
      <c r="AK77" s="138"/>
      <c r="AL77" s="138"/>
      <c r="AM77" s="138"/>
      <c r="AN77" s="138"/>
      <c r="AO77" s="138">
        <v>0</v>
      </c>
      <c r="AP77" s="138"/>
      <c r="AQ77" s="138"/>
      <c r="AR77" s="138"/>
      <c r="AS77" s="138"/>
      <c r="AT77" s="138"/>
      <c r="AU77" s="138"/>
      <c r="AV77" s="110"/>
      <c r="AW77" s="111"/>
      <c r="AX77" s="111"/>
      <c r="AY77" s="111"/>
      <c r="AZ77" s="111"/>
      <c r="BA77" s="111"/>
      <c r="BB77" s="111"/>
      <c r="BC77" s="111"/>
      <c r="BD77" s="111"/>
      <c r="BE77" s="111"/>
      <c r="BF77" s="111"/>
      <c r="BG77" s="111"/>
      <c r="BH77" s="111"/>
      <c r="BI77" s="111"/>
      <c r="BJ77" s="111"/>
      <c r="BK77" s="111"/>
      <c r="BL77" s="111"/>
      <c r="BM77" s="111"/>
      <c r="BN77" s="111"/>
      <c r="BO77" s="111"/>
      <c r="BP77" s="111"/>
      <c r="BQ77" s="112"/>
    </row>
    <row r="78" spans="1:79" s="18" customFormat="1" ht="13.2" customHeight="1" x14ac:dyDescent="0.25">
      <c r="A78" s="51">
        <v>2273</v>
      </c>
      <c r="B78" s="51"/>
      <c r="C78" s="51"/>
      <c r="D78" s="51"/>
      <c r="E78" s="51"/>
      <c r="F78" s="51"/>
      <c r="G78" s="110" t="s">
        <v>55</v>
      </c>
      <c r="H78" s="111"/>
      <c r="I78" s="111"/>
      <c r="J78" s="111"/>
      <c r="K78" s="111"/>
      <c r="L78" s="111"/>
      <c r="M78" s="111"/>
      <c r="N78" s="111"/>
      <c r="O78" s="111"/>
      <c r="P78" s="111"/>
      <c r="Q78" s="111"/>
      <c r="R78" s="111"/>
      <c r="S78" s="112"/>
      <c r="T78" s="138">
        <v>1203289</v>
      </c>
      <c r="U78" s="138"/>
      <c r="V78" s="138"/>
      <c r="W78" s="138"/>
      <c r="X78" s="138"/>
      <c r="Y78" s="138"/>
      <c r="Z78" s="138"/>
      <c r="AA78" s="138">
        <v>0</v>
      </c>
      <c r="AB78" s="138"/>
      <c r="AC78" s="138"/>
      <c r="AD78" s="138"/>
      <c r="AE78" s="138"/>
      <c r="AF78" s="138"/>
      <c r="AG78" s="138"/>
      <c r="AH78" s="138">
        <v>1267063</v>
      </c>
      <c r="AI78" s="138"/>
      <c r="AJ78" s="138"/>
      <c r="AK78" s="138"/>
      <c r="AL78" s="138"/>
      <c r="AM78" s="138"/>
      <c r="AN78" s="138"/>
      <c r="AO78" s="138">
        <v>0</v>
      </c>
      <c r="AP78" s="138"/>
      <c r="AQ78" s="138"/>
      <c r="AR78" s="138"/>
      <c r="AS78" s="138"/>
      <c r="AT78" s="138"/>
      <c r="AU78" s="138"/>
      <c r="AV78" s="110"/>
      <c r="AW78" s="111"/>
      <c r="AX78" s="111"/>
      <c r="AY78" s="111"/>
      <c r="AZ78" s="111"/>
      <c r="BA78" s="111"/>
      <c r="BB78" s="111"/>
      <c r="BC78" s="111"/>
      <c r="BD78" s="111"/>
      <c r="BE78" s="111"/>
      <c r="BF78" s="111"/>
      <c r="BG78" s="111"/>
      <c r="BH78" s="111"/>
      <c r="BI78" s="111"/>
      <c r="BJ78" s="111"/>
      <c r="BK78" s="111"/>
      <c r="BL78" s="111"/>
      <c r="BM78" s="111"/>
      <c r="BN78" s="111"/>
      <c r="BO78" s="111"/>
      <c r="BP78" s="111"/>
      <c r="BQ78" s="112"/>
    </row>
    <row r="79" spans="1:79" s="18" customFormat="1" ht="13.2" customHeight="1" x14ac:dyDescent="0.25">
      <c r="A79" s="51">
        <v>2274</v>
      </c>
      <c r="B79" s="51"/>
      <c r="C79" s="51"/>
      <c r="D79" s="51"/>
      <c r="E79" s="51"/>
      <c r="F79" s="51"/>
      <c r="G79" s="110" t="s">
        <v>91</v>
      </c>
      <c r="H79" s="111"/>
      <c r="I79" s="111"/>
      <c r="J79" s="111"/>
      <c r="K79" s="111"/>
      <c r="L79" s="111"/>
      <c r="M79" s="111"/>
      <c r="N79" s="111"/>
      <c r="O79" s="111"/>
      <c r="P79" s="111"/>
      <c r="Q79" s="111"/>
      <c r="R79" s="111"/>
      <c r="S79" s="112"/>
      <c r="T79" s="138">
        <v>315303</v>
      </c>
      <c r="U79" s="138"/>
      <c r="V79" s="138"/>
      <c r="W79" s="138"/>
      <c r="X79" s="138"/>
      <c r="Y79" s="138"/>
      <c r="Z79" s="138"/>
      <c r="AA79" s="138">
        <v>0</v>
      </c>
      <c r="AB79" s="138"/>
      <c r="AC79" s="138"/>
      <c r="AD79" s="138"/>
      <c r="AE79" s="138"/>
      <c r="AF79" s="138"/>
      <c r="AG79" s="138"/>
      <c r="AH79" s="138">
        <v>332014</v>
      </c>
      <c r="AI79" s="138"/>
      <c r="AJ79" s="138"/>
      <c r="AK79" s="138"/>
      <c r="AL79" s="138"/>
      <c r="AM79" s="138"/>
      <c r="AN79" s="138"/>
      <c r="AO79" s="138">
        <v>0</v>
      </c>
      <c r="AP79" s="138"/>
      <c r="AQ79" s="138"/>
      <c r="AR79" s="138"/>
      <c r="AS79" s="138"/>
      <c r="AT79" s="138"/>
      <c r="AU79" s="138"/>
      <c r="AV79" s="110"/>
      <c r="AW79" s="111"/>
      <c r="AX79" s="111"/>
      <c r="AY79" s="111"/>
      <c r="AZ79" s="111"/>
      <c r="BA79" s="111"/>
      <c r="BB79" s="111"/>
      <c r="BC79" s="111"/>
      <c r="BD79" s="111"/>
      <c r="BE79" s="111"/>
      <c r="BF79" s="111"/>
      <c r="BG79" s="111"/>
      <c r="BH79" s="111"/>
      <c r="BI79" s="111"/>
      <c r="BJ79" s="111"/>
      <c r="BK79" s="111"/>
      <c r="BL79" s="111"/>
      <c r="BM79" s="111"/>
      <c r="BN79" s="111"/>
      <c r="BO79" s="111"/>
      <c r="BP79" s="111"/>
      <c r="BQ79" s="112"/>
    </row>
    <row r="80" spans="1:79" s="18" customFormat="1" ht="26.4" customHeight="1" x14ac:dyDescent="0.25">
      <c r="A80" s="51">
        <v>2275</v>
      </c>
      <c r="B80" s="51"/>
      <c r="C80" s="51"/>
      <c r="D80" s="51"/>
      <c r="E80" s="51"/>
      <c r="F80" s="51"/>
      <c r="G80" s="110" t="s">
        <v>92</v>
      </c>
      <c r="H80" s="111"/>
      <c r="I80" s="111"/>
      <c r="J80" s="111"/>
      <c r="K80" s="111"/>
      <c r="L80" s="111"/>
      <c r="M80" s="111"/>
      <c r="N80" s="111"/>
      <c r="O80" s="111"/>
      <c r="P80" s="111"/>
      <c r="Q80" s="111"/>
      <c r="R80" s="111"/>
      <c r="S80" s="112"/>
      <c r="T80" s="138">
        <v>0</v>
      </c>
      <c r="U80" s="138"/>
      <c r="V80" s="138"/>
      <c r="W80" s="138"/>
      <c r="X80" s="138"/>
      <c r="Y80" s="138"/>
      <c r="Z80" s="138"/>
      <c r="AA80" s="138">
        <v>15644</v>
      </c>
      <c r="AB80" s="138"/>
      <c r="AC80" s="138"/>
      <c r="AD80" s="138"/>
      <c r="AE80" s="138"/>
      <c r="AF80" s="138"/>
      <c r="AG80" s="138"/>
      <c r="AH80" s="138">
        <v>0</v>
      </c>
      <c r="AI80" s="138"/>
      <c r="AJ80" s="138"/>
      <c r="AK80" s="138"/>
      <c r="AL80" s="138"/>
      <c r="AM80" s="138"/>
      <c r="AN80" s="138"/>
      <c r="AO80" s="138">
        <v>16473</v>
      </c>
      <c r="AP80" s="138"/>
      <c r="AQ80" s="138"/>
      <c r="AR80" s="138"/>
      <c r="AS80" s="138"/>
      <c r="AT80" s="138"/>
      <c r="AU80" s="138"/>
      <c r="AV80" s="110" t="s">
        <v>93</v>
      </c>
      <c r="AW80" s="111"/>
      <c r="AX80" s="111"/>
      <c r="AY80" s="111"/>
      <c r="AZ80" s="111"/>
      <c r="BA80" s="111"/>
      <c r="BB80" s="111"/>
      <c r="BC80" s="111"/>
      <c r="BD80" s="111"/>
      <c r="BE80" s="111"/>
      <c r="BF80" s="111"/>
      <c r="BG80" s="111"/>
      <c r="BH80" s="111"/>
      <c r="BI80" s="111"/>
      <c r="BJ80" s="111"/>
      <c r="BK80" s="111"/>
      <c r="BL80" s="111"/>
      <c r="BM80" s="111"/>
      <c r="BN80" s="111"/>
      <c r="BO80" s="111"/>
      <c r="BP80" s="111"/>
      <c r="BQ80" s="112"/>
    </row>
    <row r="81" spans="1:79" s="18" customFormat="1" ht="40.950000000000003" customHeight="1" x14ac:dyDescent="0.25">
      <c r="A81" s="51">
        <v>2276</v>
      </c>
      <c r="B81" s="51"/>
      <c r="C81" s="51"/>
      <c r="D81" s="51"/>
      <c r="E81" s="51"/>
      <c r="F81" s="51"/>
      <c r="G81" s="110" t="s">
        <v>103</v>
      </c>
      <c r="H81" s="111"/>
      <c r="I81" s="111"/>
      <c r="J81" s="111"/>
      <c r="K81" s="111"/>
      <c r="L81" s="111"/>
      <c r="M81" s="111"/>
      <c r="N81" s="111"/>
      <c r="O81" s="111"/>
      <c r="P81" s="111"/>
      <c r="Q81" s="111"/>
      <c r="R81" s="111"/>
      <c r="S81" s="112"/>
      <c r="T81" s="138">
        <v>99228</v>
      </c>
      <c r="U81" s="138"/>
      <c r="V81" s="138"/>
      <c r="W81" s="138"/>
      <c r="X81" s="138"/>
      <c r="Y81" s="138"/>
      <c r="Z81" s="138"/>
      <c r="AA81" s="138">
        <v>0</v>
      </c>
      <c r="AB81" s="138"/>
      <c r="AC81" s="138"/>
      <c r="AD81" s="138"/>
      <c r="AE81" s="138"/>
      <c r="AF81" s="138"/>
      <c r="AG81" s="138"/>
      <c r="AH81" s="138">
        <v>99228</v>
      </c>
      <c r="AI81" s="138"/>
      <c r="AJ81" s="138"/>
      <c r="AK81" s="138"/>
      <c r="AL81" s="138"/>
      <c r="AM81" s="138"/>
      <c r="AN81" s="138"/>
      <c r="AO81" s="138">
        <v>0</v>
      </c>
      <c r="AP81" s="138"/>
      <c r="AQ81" s="138"/>
      <c r="AR81" s="138"/>
      <c r="AS81" s="138"/>
      <c r="AT81" s="138"/>
      <c r="AU81" s="138"/>
      <c r="AV81" s="110" t="s">
        <v>180</v>
      </c>
      <c r="AW81" s="111"/>
      <c r="AX81" s="111"/>
      <c r="AY81" s="111"/>
      <c r="AZ81" s="111"/>
      <c r="BA81" s="111"/>
      <c r="BB81" s="111"/>
      <c r="BC81" s="111"/>
      <c r="BD81" s="111"/>
      <c r="BE81" s="111"/>
      <c r="BF81" s="111"/>
      <c r="BG81" s="111"/>
      <c r="BH81" s="111"/>
      <c r="BI81" s="111"/>
      <c r="BJ81" s="111"/>
      <c r="BK81" s="111"/>
      <c r="BL81" s="111"/>
      <c r="BM81" s="111"/>
      <c r="BN81" s="111"/>
      <c r="BO81" s="111"/>
      <c r="BP81" s="111"/>
      <c r="BQ81" s="112"/>
    </row>
    <row r="82" spans="1:79" s="18" customFormat="1" ht="39.6" customHeight="1" x14ac:dyDescent="0.25">
      <c r="A82" s="51">
        <v>2282</v>
      </c>
      <c r="B82" s="51"/>
      <c r="C82" s="51"/>
      <c r="D82" s="51"/>
      <c r="E82" s="51"/>
      <c r="F82" s="51"/>
      <c r="G82" s="110" t="s">
        <v>94</v>
      </c>
      <c r="H82" s="111"/>
      <c r="I82" s="111"/>
      <c r="J82" s="111"/>
      <c r="K82" s="111"/>
      <c r="L82" s="111"/>
      <c r="M82" s="111"/>
      <c r="N82" s="111"/>
      <c r="O82" s="111"/>
      <c r="P82" s="111"/>
      <c r="Q82" s="111"/>
      <c r="R82" s="111"/>
      <c r="S82" s="112"/>
      <c r="T82" s="138">
        <v>0</v>
      </c>
      <c r="U82" s="138"/>
      <c r="V82" s="138"/>
      <c r="W82" s="138"/>
      <c r="X82" s="138"/>
      <c r="Y82" s="138"/>
      <c r="Z82" s="138"/>
      <c r="AA82" s="138">
        <v>0</v>
      </c>
      <c r="AB82" s="138"/>
      <c r="AC82" s="138"/>
      <c r="AD82" s="138"/>
      <c r="AE82" s="138"/>
      <c r="AF82" s="138"/>
      <c r="AG82" s="138"/>
      <c r="AH82" s="138">
        <v>0</v>
      </c>
      <c r="AI82" s="138"/>
      <c r="AJ82" s="138"/>
      <c r="AK82" s="138"/>
      <c r="AL82" s="138"/>
      <c r="AM82" s="138"/>
      <c r="AN82" s="138"/>
      <c r="AO82" s="138">
        <v>0</v>
      </c>
      <c r="AP82" s="138"/>
      <c r="AQ82" s="138"/>
      <c r="AR82" s="138"/>
      <c r="AS82" s="138"/>
      <c r="AT82" s="138"/>
      <c r="AU82" s="138"/>
      <c r="AV82" s="110"/>
      <c r="AW82" s="111"/>
      <c r="AX82" s="111"/>
      <c r="AY82" s="111"/>
      <c r="AZ82" s="111"/>
      <c r="BA82" s="111"/>
      <c r="BB82" s="111"/>
      <c r="BC82" s="111"/>
      <c r="BD82" s="111"/>
      <c r="BE82" s="111"/>
      <c r="BF82" s="111"/>
      <c r="BG82" s="111"/>
      <c r="BH82" s="111"/>
      <c r="BI82" s="111"/>
      <c r="BJ82" s="111"/>
      <c r="BK82" s="111"/>
      <c r="BL82" s="111"/>
      <c r="BM82" s="111"/>
      <c r="BN82" s="111"/>
      <c r="BO82" s="111"/>
      <c r="BP82" s="111"/>
      <c r="BQ82" s="112"/>
    </row>
    <row r="83" spans="1:79" s="18" customFormat="1" ht="19.2" customHeight="1" x14ac:dyDescent="0.25">
      <c r="A83" s="51">
        <v>2710</v>
      </c>
      <c r="B83" s="51"/>
      <c r="C83" s="51"/>
      <c r="D83" s="51"/>
      <c r="E83" s="51"/>
      <c r="F83" s="51"/>
      <c r="G83" s="110" t="s">
        <v>95</v>
      </c>
      <c r="H83" s="111"/>
      <c r="I83" s="111"/>
      <c r="J83" s="111"/>
      <c r="K83" s="111"/>
      <c r="L83" s="111"/>
      <c r="M83" s="111"/>
      <c r="N83" s="111"/>
      <c r="O83" s="111"/>
      <c r="P83" s="111"/>
      <c r="Q83" s="111"/>
      <c r="R83" s="111"/>
      <c r="S83" s="112"/>
      <c r="T83" s="138">
        <v>0</v>
      </c>
      <c r="U83" s="138"/>
      <c r="V83" s="138"/>
      <c r="W83" s="138"/>
      <c r="X83" s="138"/>
      <c r="Y83" s="138"/>
      <c r="Z83" s="138"/>
      <c r="AA83" s="138">
        <v>0</v>
      </c>
      <c r="AB83" s="138"/>
      <c r="AC83" s="138"/>
      <c r="AD83" s="138"/>
      <c r="AE83" s="138"/>
      <c r="AF83" s="138"/>
      <c r="AG83" s="138"/>
      <c r="AH83" s="138">
        <v>0</v>
      </c>
      <c r="AI83" s="138"/>
      <c r="AJ83" s="138"/>
      <c r="AK83" s="138"/>
      <c r="AL83" s="138"/>
      <c r="AM83" s="138"/>
      <c r="AN83" s="138"/>
      <c r="AO83" s="138">
        <v>0</v>
      </c>
      <c r="AP83" s="138"/>
      <c r="AQ83" s="138"/>
      <c r="AR83" s="138"/>
      <c r="AS83" s="138"/>
      <c r="AT83" s="138"/>
      <c r="AU83" s="138"/>
      <c r="AV83" s="110"/>
      <c r="AW83" s="111"/>
      <c r="AX83" s="111"/>
      <c r="AY83" s="111"/>
      <c r="AZ83" s="111"/>
      <c r="BA83" s="111"/>
      <c r="BB83" s="111"/>
      <c r="BC83" s="111"/>
      <c r="BD83" s="111"/>
      <c r="BE83" s="111"/>
      <c r="BF83" s="111"/>
      <c r="BG83" s="111"/>
      <c r="BH83" s="111"/>
      <c r="BI83" s="111"/>
      <c r="BJ83" s="111"/>
      <c r="BK83" s="111"/>
      <c r="BL83" s="111"/>
      <c r="BM83" s="111"/>
      <c r="BN83" s="111"/>
      <c r="BO83" s="111"/>
      <c r="BP83" s="111"/>
      <c r="BQ83" s="112"/>
    </row>
    <row r="84" spans="1:79" s="18" customFormat="1" ht="43.2" customHeight="1" x14ac:dyDescent="0.25">
      <c r="A84" s="51">
        <v>2730</v>
      </c>
      <c r="B84" s="51"/>
      <c r="C84" s="51"/>
      <c r="D84" s="51"/>
      <c r="E84" s="51"/>
      <c r="F84" s="51"/>
      <c r="G84" s="110" t="s">
        <v>96</v>
      </c>
      <c r="H84" s="111"/>
      <c r="I84" s="111"/>
      <c r="J84" s="111"/>
      <c r="K84" s="111"/>
      <c r="L84" s="111"/>
      <c r="M84" s="111"/>
      <c r="N84" s="111"/>
      <c r="O84" s="111"/>
      <c r="P84" s="111"/>
      <c r="Q84" s="111"/>
      <c r="R84" s="111"/>
      <c r="S84" s="112"/>
      <c r="T84" s="138">
        <v>0</v>
      </c>
      <c r="U84" s="138"/>
      <c r="V84" s="138"/>
      <c r="W84" s="138"/>
      <c r="X84" s="138"/>
      <c r="Y84" s="138"/>
      <c r="Z84" s="138"/>
      <c r="AA84" s="138">
        <f>(AO37-6845)*1.057</f>
        <v>17496536.855</v>
      </c>
      <c r="AB84" s="138"/>
      <c r="AC84" s="138"/>
      <c r="AD84" s="138"/>
      <c r="AE84" s="138"/>
      <c r="AF84" s="138"/>
      <c r="AG84" s="138"/>
      <c r="AH84" s="138">
        <v>0</v>
      </c>
      <c r="AI84" s="138"/>
      <c r="AJ84" s="138"/>
      <c r="AK84" s="138"/>
      <c r="AL84" s="138"/>
      <c r="AM84" s="138"/>
      <c r="AN84" s="138"/>
      <c r="AO84" s="138">
        <f>AA84*1.053</f>
        <v>18423853.308314998</v>
      </c>
      <c r="AP84" s="138"/>
      <c r="AQ84" s="138"/>
      <c r="AR84" s="138"/>
      <c r="AS84" s="138"/>
      <c r="AT84" s="138"/>
      <c r="AU84" s="138"/>
      <c r="AV84" s="110" t="s">
        <v>171</v>
      </c>
      <c r="AW84" s="111"/>
      <c r="AX84" s="111"/>
      <c r="AY84" s="111"/>
      <c r="AZ84" s="111"/>
      <c r="BA84" s="111"/>
      <c r="BB84" s="111"/>
      <c r="BC84" s="111"/>
      <c r="BD84" s="111"/>
      <c r="BE84" s="111"/>
      <c r="BF84" s="111"/>
      <c r="BG84" s="111"/>
      <c r="BH84" s="111"/>
      <c r="BI84" s="111"/>
      <c r="BJ84" s="111"/>
      <c r="BK84" s="111"/>
      <c r="BL84" s="111"/>
      <c r="BM84" s="111"/>
      <c r="BN84" s="111"/>
      <c r="BO84" s="111"/>
      <c r="BP84" s="111"/>
      <c r="BQ84" s="112"/>
    </row>
    <row r="85" spans="1:79" s="18" customFormat="1" ht="13.2" customHeight="1" x14ac:dyDescent="0.25">
      <c r="A85" s="51">
        <v>2800</v>
      </c>
      <c r="B85" s="51"/>
      <c r="C85" s="51"/>
      <c r="D85" s="51"/>
      <c r="E85" s="51"/>
      <c r="F85" s="51"/>
      <c r="G85" s="110" t="s">
        <v>97</v>
      </c>
      <c r="H85" s="111"/>
      <c r="I85" s="111"/>
      <c r="J85" s="111"/>
      <c r="K85" s="111"/>
      <c r="L85" s="111"/>
      <c r="M85" s="111"/>
      <c r="N85" s="111"/>
      <c r="O85" s="111"/>
      <c r="P85" s="111"/>
      <c r="Q85" s="111"/>
      <c r="R85" s="111"/>
      <c r="S85" s="112"/>
      <c r="T85" s="138">
        <v>0</v>
      </c>
      <c r="U85" s="138"/>
      <c r="V85" s="138"/>
      <c r="W85" s="138"/>
      <c r="X85" s="138"/>
      <c r="Y85" s="138"/>
      <c r="Z85" s="138"/>
      <c r="AA85" s="138">
        <v>0</v>
      </c>
      <c r="AB85" s="138"/>
      <c r="AC85" s="138"/>
      <c r="AD85" s="138"/>
      <c r="AE85" s="138"/>
      <c r="AF85" s="138"/>
      <c r="AG85" s="138"/>
      <c r="AH85" s="138">
        <v>0</v>
      </c>
      <c r="AI85" s="138"/>
      <c r="AJ85" s="138"/>
      <c r="AK85" s="138"/>
      <c r="AL85" s="138"/>
      <c r="AM85" s="138"/>
      <c r="AN85" s="138"/>
      <c r="AO85" s="138">
        <v>0</v>
      </c>
      <c r="AP85" s="138"/>
      <c r="AQ85" s="138"/>
      <c r="AR85" s="138"/>
      <c r="AS85" s="138"/>
      <c r="AT85" s="138"/>
      <c r="AU85" s="138"/>
      <c r="AV85" s="110"/>
      <c r="AW85" s="111"/>
      <c r="AX85" s="111"/>
      <c r="AY85" s="111"/>
      <c r="AZ85" s="111"/>
      <c r="BA85" s="111"/>
      <c r="BB85" s="111"/>
      <c r="BC85" s="111"/>
      <c r="BD85" s="111"/>
      <c r="BE85" s="111"/>
      <c r="BF85" s="111"/>
      <c r="BG85" s="111"/>
      <c r="BH85" s="111"/>
      <c r="BI85" s="111"/>
      <c r="BJ85" s="111"/>
      <c r="BK85" s="111"/>
      <c r="BL85" s="111"/>
      <c r="BM85" s="111"/>
      <c r="BN85" s="111"/>
      <c r="BO85" s="111"/>
      <c r="BP85" s="111"/>
      <c r="BQ85" s="112"/>
    </row>
    <row r="86" spans="1:79" s="18" customFormat="1" ht="26.4" customHeight="1" x14ac:dyDescent="0.25">
      <c r="A86" s="51">
        <v>3110</v>
      </c>
      <c r="B86" s="51"/>
      <c r="C86" s="51"/>
      <c r="D86" s="51"/>
      <c r="E86" s="51"/>
      <c r="F86" s="51"/>
      <c r="G86" s="110" t="s">
        <v>98</v>
      </c>
      <c r="H86" s="111"/>
      <c r="I86" s="111"/>
      <c r="J86" s="111"/>
      <c r="K86" s="111"/>
      <c r="L86" s="111"/>
      <c r="M86" s="111"/>
      <c r="N86" s="111"/>
      <c r="O86" s="111"/>
      <c r="P86" s="111"/>
      <c r="Q86" s="111"/>
      <c r="R86" s="111"/>
      <c r="S86" s="112"/>
      <c r="T86" s="138">
        <v>0</v>
      </c>
      <c r="U86" s="138"/>
      <c r="V86" s="138"/>
      <c r="W86" s="138"/>
      <c r="X86" s="138"/>
      <c r="Y86" s="138"/>
      <c r="Z86" s="138"/>
      <c r="AA86" s="138">
        <f>AO39*1.057</f>
        <v>19222602</v>
      </c>
      <c r="AB86" s="138"/>
      <c r="AC86" s="138"/>
      <c r="AD86" s="138"/>
      <c r="AE86" s="138"/>
      <c r="AF86" s="138"/>
      <c r="AG86" s="138"/>
      <c r="AH86" s="138">
        <v>0</v>
      </c>
      <c r="AI86" s="138"/>
      <c r="AJ86" s="138"/>
      <c r="AK86" s="138"/>
      <c r="AL86" s="138"/>
      <c r="AM86" s="138"/>
      <c r="AN86" s="138"/>
      <c r="AO86" s="138">
        <f>AA86*1.053</f>
        <v>20241399.905999999</v>
      </c>
      <c r="AP86" s="138"/>
      <c r="AQ86" s="138"/>
      <c r="AR86" s="138"/>
      <c r="AS86" s="138"/>
      <c r="AT86" s="138"/>
      <c r="AU86" s="138"/>
      <c r="AV86" s="110" t="s">
        <v>183</v>
      </c>
      <c r="AW86" s="111"/>
      <c r="AX86" s="111"/>
      <c r="AY86" s="111"/>
      <c r="AZ86" s="111"/>
      <c r="BA86" s="111"/>
      <c r="BB86" s="111"/>
      <c r="BC86" s="111"/>
      <c r="BD86" s="111"/>
      <c r="BE86" s="111"/>
      <c r="BF86" s="111"/>
      <c r="BG86" s="111"/>
      <c r="BH86" s="111"/>
      <c r="BI86" s="111"/>
      <c r="BJ86" s="111"/>
      <c r="BK86" s="111"/>
      <c r="BL86" s="111"/>
      <c r="BM86" s="111"/>
      <c r="BN86" s="111"/>
      <c r="BO86" s="111"/>
      <c r="BP86" s="111"/>
      <c r="BQ86" s="112"/>
    </row>
    <row r="87" spans="1:79" s="18" customFormat="1" ht="17.399999999999999" customHeight="1" x14ac:dyDescent="0.25">
      <c r="A87" s="51">
        <v>3132</v>
      </c>
      <c r="B87" s="51"/>
      <c r="C87" s="51"/>
      <c r="D87" s="51"/>
      <c r="E87" s="51"/>
      <c r="F87" s="51"/>
      <c r="G87" s="110" t="s">
        <v>99</v>
      </c>
      <c r="H87" s="111"/>
      <c r="I87" s="111"/>
      <c r="J87" s="111"/>
      <c r="K87" s="111"/>
      <c r="L87" s="111"/>
      <c r="M87" s="111"/>
      <c r="N87" s="111"/>
      <c r="O87" s="111"/>
      <c r="P87" s="111"/>
      <c r="Q87" s="111"/>
      <c r="R87" s="111"/>
      <c r="S87" s="112"/>
      <c r="T87" s="138">
        <v>0</v>
      </c>
      <c r="U87" s="138"/>
      <c r="V87" s="138"/>
      <c r="W87" s="138"/>
      <c r="X87" s="138"/>
      <c r="Y87" s="138"/>
      <c r="Z87" s="138"/>
      <c r="AA87" s="138">
        <f>AO40*1.057</f>
        <v>11947588.1</v>
      </c>
      <c r="AB87" s="138"/>
      <c r="AC87" s="138"/>
      <c r="AD87" s="138"/>
      <c r="AE87" s="138"/>
      <c r="AF87" s="138"/>
      <c r="AG87" s="138"/>
      <c r="AH87" s="138">
        <v>0</v>
      </c>
      <c r="AI87" s="138"/>
      <c r="AJ87" s="138"/>
      <c r="AK87" s="138"/>
      <c r="AL87" s="138"/>
      <c r="AM87" s="138"/>
      <c r="AN87" s="138"/>
      <c r="AO87" s="138">
        <f>AA87*1.053</f>
        <v>12580810.269299999</v>
      </c>
      <c r="AP87" s="138"/>
      <c r="AQ87" s="138"/>
      <c r="AR87" s="138"/>
      <c r="AS87" s="138"/>
      <c r="AT87" s="138"/>
      <c r="AU87" s="138"/>
      <c r="AV87" s="110" t="s">
        <v>183</v>
      </c>
      <c r="AW87" s="111"/>
      <c r="AX87" s="111"/>
      <c r="AY87" s="111"/>
      <c r="AZ87" s="111"/>
      <c r="BA87" s="111"/>
      <c r="BB87" s="111"/>
      <c r="BC87" s="111"/>
      <c r="BD87" s="111"/>
      <c r="BE87" s="111"/>
      <c r="BF87" s="111"/>
      <c r="BG87" s="111"/>
      <c r="BH87" s="111"/>
      <c r="BI87" s="111"/>
      <c r="BJ87" s="111"/>
      <c r="BK87" s="111"/>
      <c r="BL87" s="111"/>
      <c r="BM87" s="111"/>
      <c r="BN87" s="111"/>
      <c r="BO87" s="111"/>
      <c r="BP87" s="111"/>
      <c r="BQ87" s="112"/>
    </row>
    <row r="88" spans="1:79" s="15" customFormat="1" x14ac:dyDescent="0.25"/>
    <row r="89" spans="1:79" s="15" customFormat="1" ht="15" customHeight="1" x14ac:dyDescent="0.25">
      <c r="A89" s="49" t="s">
        <v>151</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row>
    <row r="90" spans="1:79" s="15" customFormat="1" x14ac:dyDescent="0.25"/>
    <row r="91" spans="1:79" s="15" customFormat="1" ht="79.2" customHeight="1" x14ac:dyDescent="0.25">
      <c r="A91" s="52" t="s">
        <v>4</v>
      </c>
      <c r="B91" s="52"/>
      <c r="C91" s="52"/>
      <c r="D91" s="52"/>
      <c r="E91" s="52"/>
      <c r="F91" s="52"/>
      <c r="G91" s="70" t="s">
        <v>7</v>
      </c>
      <c r="H91" s="71"/>
      <c r="I91" s="71"/>
      <c r="J91" s="71"/>
      <c r="K91" s="71"/>
      <c r="L91" s="71"/>
      <c r="M91" s="71"/>
      <c r="N91" s="71"/>
      <c r="O91" s="71"/>
      <c r="P91" s="71"/>
      <c r="Q91" s="71"/>
      <c r="R91" s="71"/>
      <c r="S91" s="71"/>
      <c r="T91" s="71"/>
      <c r="U91" s="71"/>
      <c r="V91" s="71"/>
      <c r="W91" s="71"/>
      <c r="X91" s="71"/>
      <c r="Y91" s="71"/>
      <c r="Z91" s="71"/>
      <c r="AA91" s="71"/>
      <c r="AB91" s="71"/>
      <c r="AC91" s="71"/>
      <c r="AD91" s="71"/>
      <c r="AE91" s="72"/>
      <c r="AF91" s="52" t="s">
        <v>6</v>
      </c>
      <c r="AG91" s="52"/>
      <c r="AH91" s="52"/>
      <c r="AI91" s="52"/>
      <c r="AJ91" s="52"/>
      <c r="AK91" s="52" t="s">
        <v>5</v>
      </c>
      <c r="AL91" s="52"/>
      <c r="AM91" s="52"/>
      <c r="AN91" s="52"/>
      <c r="AO91" s="52"/>
      <c r="AP91" s="52"/>
      <c r="AQ91" s="52"/>
      <c r="AR91" s="52"/>
      <c r="AS91" s="52"/>
      <c r="AT91" s="52"/>
      <c r="AU91" s="52" t="s">
        <v>78</v>
      </c>
      <c r="AV91" s="52"/>
      <c r="AW91" s="52"/>
      <c r="AX91" s="52"/>
      <c r="AY91" s="52"/>
      <c r="AZ91" s="52"/>
      <c r="BA91" s="52" t="s">
        <v>79</v>
      </c>
      <c r="BB91" s="52"/>
      <c r="BC91" s="52"/>
      <c r="BD91" s="52"/>
      <c r="BE91" s="52"/>
      <c r="BF91" s="52"/>
      <c r="BG91" s="52" t="s">
        <v>82</v>
      </c>
      <c r="BH91" s="52"/>
      <c r="BI91" s="52"/>
      <c r="BJ91" s="52"/>
      <c r="BK91" s="52"/>
      <c r="BL91" s="52"/>
      <c r="BM91" s="52" t="s">
        <v>83</v>
      </c>
      <c r="BN91" s="52"/>
      <c r="BO91" s="52"/>
      <c r="BP91" s="52"/>
      <c r="BQ91" s="52"/>
      <c r="BR91" s="52"/>
    </row>
    <row r="92" spans="1:79" s="15" customFormat="1" ht="15" customHeight="1" x14ac:dyDescent="0.25">
      <c r="A92" s="52">
        <v>1</v>
      </c>
      <c r="B92" s="52"/>
      <c r="C92" s="52"/>
      <c r="D92" s="52"/>
      <c r="E92" s="52"/>
      <c r="F92" s="52"/>
      <c r="G92" s="70">
        <v>2</v>
      </c>
      <c r="H92" s="71"/>
      <c r="I92" s="71"/>
      <c r="J92" s="71"/>
      <c r="K92" s="71"/>
      <c r="L92" s="71"/>
      <c r="M92" s="71"/>
      <c r="N92" s="71"/>
      <c r="O92" s="71"/>
      <c r="P92" s="71"/>
      <c r="Q92" s="71"/>
      <c r="R92" s="71"/>
      <c r="S92" s="71"/>
      <c r="T92" s="71"/>
      <c r="U92" s="71"/>
      <c r="V92" s="71"/>
      <c r="W92" s="71"/>
      <c r="X92" s="71"/>
      <c r="Y92" s="71"/>
      <c r="Z92" s="71"/>
      <c r="AA92" s="71"/>
      <c r="AB92" s="71"/>
      <c r="AC92" s="71"/>
      <c r="AD92" s="71"/>
      <c r="AE92" s="72"/>
      <c r="AF92" s="52">
        <v>3</v>
      </c>
      <c r="AG92" s="52"/>
      <c r="AH92" s="52"/>
      <c r="AI92" s="52"/>
      <c r="AJ92" s="52"/>
      <c r="AK92" s="52">
        <v>4</v>
      </c>
      <c r="AL92" s="52"/>
      <c r="AM92" s="52"/>
      <c r="AN92" s="52"/>
      <c r="AO92" s="52"/>
      <c r="AP92" s="52"/>
      <c r="AQ92" s="52"/>
      <c r="AR92" s="52"/>
      <c r="AS92" s="52"/>
      <c r="AT92" s="52"/>
      <c r="AU92" s="52">
        <v>5</v>
      </c>
      <c r="AV92" s="52"/>
      <c r="AW92" s="52"/>
      <c r="AX92" s="52"/>
      <c r="AY92" s="52"/>
      <c r="AZ92" s="52"/>
      <c r="BA92" s="52">
        <v>6</v>
      </c>
      <c r="BB92" s="52"/>
      <c r="BC92" s="52"/>
      <c r="BD92" s="52"/>
      <c r="BE92" s="52"/>
      <c r="BF92" s="52"/>
      <c r="BG92" s="52">
        <v>7</v>
      </c>
      <c r="BH92" s="52"/>
      <c r="BI92" s="52"/>
      <c r="BJ92" s="52"/>
      <c r="BK92" s="52"/>
      <c r="BL92" s="52"/>
      <c r="BM92" s="52">
        <v>8</v>
      </c>
      <c r="BN92" s="52"/>
      <c r="BO92" s="52"/>
      <c r="BP92" s="52"/>
      <c r="BQ92" s="52"/>
      <c r="BR92" s="52"/>
    </row>
    <row r="93" spans="1:79" s="12" customFormat="1" ht="9.75" hidden="1" customHeight="1" x14ac:dyDescent="0.25">
      <c r="A93" s="133" t="s">
        <v>39</v>
      </c>
      <c r="B93" s="133"/>
      <c r="C93" s="133"/>
      <c r="D93" s="133"/>
      <c r="E93" s="133"/>
      <c r="F93" s="133"/>
      <c r="G93" s="135" t="s">
        <v>18</v>
      </c>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7"/>
      <c r="AF93" s="133" t="s">
        <v>19</v>
      </c>
      <c r="AG93" s="133"/>
      <c r="AH93" s="133"/>
      <c r="AI93" s="133"/>
      <c r="AJ93" s="133"/>
      <c r="AK93" s="133" t="s">
        <v>20</v>
      </c>
      <c r="AL93" s="133"/>
      <c r="AM93" s="133"/>
      <c r="AN93" s="133"/>
      <c r="AO93" s="133"/>
      <c r="AP93" s="133"/>
      <c r="AQ93" s="133"/>
      <c r="AR93" s="133"/>
      <c r="AS93" s="133"/>
      <c r="AT93" s="133"/>
      <c r="AU93" s="133" t="s">
        <v>34</v>
      </c>
      <c r="AV93" s="133"/>
      <c r="AW93" s="133"/>
      <c r="AX93" s="133"/>
      <c r="AY93" s="133"/>
      <c r="AZ93" s="133"/>
      <c r="BA93" s="133" t="s">
        <v>35</v>
      </c>
      <c r="BB93" s="133"/>
      <c r="BC93" s="133"/>
      <c r="BD93" s="133"/>
      <c r="BE93" s="133"/>
      <c r="BF93" s="133"/>
      <c r="BG93" s="133" t="s">
        <v>32</v>
      </c>
      <c r="BH93" s="133"/>
      <c r="BI93" s="133"/>
      <c r="BJ93" s="133"/>
      <c r="BK93" s="133"/>
      <c r="BL93" s="133"/>
      <c r="BM93" s="133" t="s">
        <v>33</v>
      </c>
      <c r="BN93" s="133"/>
      <c r="BO93" s="133"/>
      <c r="BP93" s="133"/>
      <c r="BQ93" s="133"/>
      <c r="BR93" s="133"/>
      <c r="CA93" s="12" t="s">
        <v>16</v>
      </c>
    </row>
    <row r="94" spans="1:79" s="19" customFormat="1" x14ac:dyDescent="0.25">
      <c r="A94" s="74">
        <v>0</v>
      </c>
      <c r="B94" s="74"/>
      <c r="C94" s="74"/>
      <c r="D94" s="74"/>
      <c r="E94" s="74"/>
      <c r="F94" s="74"/>
      <c r="G94" s="118" t="s">
        <v>148</v>
      </c>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20"/>
      <c r="AF94" s="74"/>
      <c r="AG94" s="74"/>
      <c r="AH94" s="74"/>
      <c r="AI94" s="74"/>
      <c r="AJ94" s="74"/>
      <c r="AK94" s="74"/>
      <c r="AL94" s="74"/>
      <c r="AM94" s="74"/>
      <c r="AN94" s="74"/>
      <c r="AO94" s="74"/>
      <c r="AP94" s="74"/>
      <c r="AQ94" s="74"/>
      <c r="AR94" s="74"/>
      <c r="AS94" s="74"/>
      <c r="AT94" s="74"/>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CA94" s="19" t="s">
        <v>17</v>
      </c>
    </row>
    <row r="95" spans="1:79" s="18" customFormat="1" ht="13.2" customHeight="1" x14ac:dyDescent="0.25">
      <c r="A95" s="65">
        <v>1</v>
      </c>
      <c r="B95" s="65"/>
      <c r="C95" s="65"/>
      <c r="D95" s="65"/>
      <c r="E95" s="65"/>
      <c r="F95" s="65"/>
      <c r="G95" s="110" t="s">
        <v>196</v>
      </c>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2"/>
      <c r="AF95" s="65" t="s">
        <v>198</v>
      </c>
      <c r="AG95" s="65"/>
      <c r="AH95" s="65"/>
      <c r="AI95" s="65"/>
      <c r="AJ95" s="65"/>
      <c r="AK95" s="121" t="s">
        <v>199</v>
      </c>
      <c r="AL95" s="121"/>
      <c r="AM95" s="121"/>
      <c r="AN95" s="121"/>
      <c r="AO95" s="121"/>
      <c r="AP95" s="121"/>
      <c r="AQ95" s="121"/>
      <c r="AR95" s="121"/>
      <c r="AS95" s="121"/>
      <c r="AT95" s="121"/>
      <c r="AU95" s="113">
        <v>0</v>
      </c>
      <c r="AV95" s="113"/>
      <c r="AW95" s="113"/>
      <c r="AX95" s="113"/>
      <c r="AY95" s="113"/>
      <c r="AZ95" s="113"/>
      <c r="BA95" s="113">
        <v>7</v>
      </c>
      <c r="BB95" s="113"/>
      <c r="BC95" s="113"/>
      <c r="BD95" s="113"/>
      <c r="BE95" s="113"/>
      <c r="BF95" s="113"/>
      <c r="BG95" s="113">
        <v>0</v>
      </c>
      <c r="BH95" s="113"/>
      <c r="BI95" s="113"/>
      <c r="BJ95" s="113"/>
      <c r="BK95" s="113"/>
      <c r="BL95" s="113"/>
      <c r="BM95" s="113">
        <v>7</v>
      </c>
      <c r="BN95" s="113"/>
      <c r="BO95" s="113"/>
      <c r="BP95" s="113"/>
      <c r="BQ95" s="113"/>
      <c r="BR95" s="113"/>
    </row>
    <row r="96" spans="1:79" s="18" customFormat="1" ht="30.6" customHeight="1" x14ac:dyDescent="0.25">
      <c r="A96" s="65">
        <v>2</v>
      </c>
      <c r="B96" s="65"/>
      <c r="C96" s="65"/>
      <c r="D96" s="65"/>
      <c r="E96" s="65"/>
      <c r="F96" s="65"/>
      <c r="G96" s="110" t="s">
        <v>197</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2"/>
      <c r="AF96" s="65" t="s">
        <v>198</v>
      </c>
      <c r="AG96" s="65"/>
      <c r="AH96" s="65"/>
      <c r="AI96" s="65"/>
      <c r="AJ96" s="65"/>
      <c r="AK96" s="81" t="s">
        <v>200</v>
      </c>
      <c r="AL96" s="81"/>
      <c r="AM96" s="81"/>
      <c r="AN96" s="81"/>
      <c r="AO96" s="81"/>
      <c r="AP96" s="81"/>
      <c r="AQ96" s="81"/>
      <c r="AR96" s="81"/>
      <c r="AS96" s="81"/>
      <c r="AT96" s="81"/>
      <c r="AU96" s="113">
        <v>0</v>
      </c>
      <c r="AV96" s="113"/>
      <c r="AW96" s="113"/>
      <c r="AX96" s="113"/>
      <c r="AY96" s="113"/>
      <c r="AZ96" s="113"/>
      <c r="BA96" s="113">
        <v>6</v>
      </c>
      <c r="BB96" s="113"/>
      <c r="BC96" s="113"/>
      <c r="BD96" s="113"/>
      <c r="BE96" s="113"/>
      <c r="BF96" s="113"/>
      <c r="BG96" s="113">
        <v>0</v>
      </c>
      <c r="BH96" s="113"/>
      <c r="BI96" s="113"/>
      <c r="BJ96" s="113"/>
      <c r="BK96" s="113"/>
      <c r="BL96" s="113"/>
      <c r="BM96" s="113">
        <v>6</v>
      </c>
      <c r="BN96" s="113"/>
      <c r="BO96" s="113"/>
      <c r="BP96" s="113"/>
      <c r="BQ96" s="113"/>
      <c r="BR96" s="113"/>
    </row>
    <row r="97" spans="1:79" s="18" customFormat="1" ht="13.2" customHeight="1" x14ac:dyDescent="0.25">
      <c r="A97" s="65"/>
      <c r="B97" s="65"/>
      <c r="C97" s="65"/>
      <c r="D97" s="65"/>
      <c r="E97" s="65"/>
      <c r="F97" s="65"/>
      <c r="G97" s="118" t="s">
        <v>57</v>
      </c>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20"/>
      <c r="AF97" s="65"/>
      <c r="AG97" s="65"/>
      <c r="AH97" s="65"/>
      <c r="AI97" s="65"/>
      <c r="AJ97" s="65"/>
      <c r="AK97" s="65"/>
      <c r="AL97" s="65"/>
      <c r="AM97" s="65"/>
      <c r="AN97" s="65"/>
      <c r="AO97" s="65"/>
      <c r="AP97" s="65"/>
      <c r="AQ97" s="65"/>
      <c r="AR97" s="65"/>
      <c r="AS97" s="65"/>
      <c r="AT97" s="65"/>
      <c r="AU97" s="113">
        <v>0</v>
      </c>
      <c r="AV97" s="113"/>
      <c r="AW97" s="113"/>
      <c r="AX97" s="113"/>
      <c r="AY97" s="113"/>
      <c r="AZ97" s="113"/>
      <c r="BA97" s="113">
        <v>0</v>
      </c>
      <c r="BB97" s="113"/>
      <c r="BC97" s="113"/>
      <c r="BD97" s="113"/>
      <c r="BE97" s="113"/>
      <c r="BF97" s="113"/>
      <c r="BG97" s="113">
        <v>0</v>
      </c>
      <c r="BH97" s="113"/>
      <c r="BI97" s="113"/>
      <c r="BJ97" s="113"/>
      <c r="BK97" s="113"/>
      <c r="BL97" s="113"/>
      <c r="BM97" s="113">
        <v>0</v>
      </c>
      <c r="BN97" s="113"/>
      <c r="BO97" s="113"/>
      <c r="BP97" s="113"/>
      <c r="BQ97" s="113"/>
      <c r="BR97" s="113"/>
    </row>
    <row r="98" spans="1:79" s="18" customFormat="1" ht="26.4" customHeight="1" x14ac:dyDescent="0.25">
      <c r="A98" s="65">
        <v>1</v>
      </c>
      <c r="B98" s="65"/>
      <c r="C98" s="65"/>
      <c r="D98" s="65"/>
      <c r="E98" s="65"/>
      <c r="F98" s="65"/>
      <c r="G98" s="110" t="s">
        <v>207</v>
      </c>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2"/>
      <c r="AF98" s="65" t="s">
        <v>100</v>
      </c>
      <c r="AG98" s="65"/>
      <c r="AH98" s="65"/>
      <c r="AI98" s="65"/>
      <c r="AJ98" s="65"/>
      <c r="AK98" s="121" t="s">
        <v>101</v>
      </c>
      <c r="AL98" s="121"/>
      <c r="AM98" s="121"/>
      <c r="AN98" s="121"/>
      <c r="AO98" s="121"/>
      <c r="AP98" s="121"/>
      <c r="AQ98" s="121"/>
      <c r="AR98" s="121"/>
      <c r="AS98" s="121"/>
      <c r="AT98" s="121"/>
      <c r="AU98" s="113">
        <v>8</v>
      </c>
      <c r="AV98" s="113"/>
      <c r="AW98" s="113"/>
      <c r="AX98" s="113"/>
      <c r="AY98" s="113"/>
      <c r="AZ98" s="113"/>
      <c r="BA98" s="114">
        <f>(T76+T77+T78+T79+T81+AA76+AA80)/618105</f>
        <v>11.679537612541559</v>
      </c>
      <c r="BB98" s="114"/>
      <c r="BC98" s="114"/>
      <c r="BD98" s="114"/>
      <c r="BE98" s="114"/>
      <c r="BF98" s="114"/>
      <c r="BG98" s="113">
        <v>8</v>
      </c>
      <c r="BH98" s="113"/>
      <c r="BI98" s="113"/>
      <c r="BJ98" s="113"/>
      <c r="BK98" s="113"/>
      <c r="BL98" s="113"/>
      <c r="BM98" s="114">
        <f>(AH76+AH77+AH78+AH79+AH81+AO76+AO80)/618105</f>
        <v>12.290044753865443</v>
      </c>
      <c r="BN98" s="114"/>
      <c r="BO98" s="114"/>
      <c r="BP98" s="114"/>
      <c r="BQ98" s="114"/>
      <c r="BR98" s="114"/>
    </row>
    <row r="99" spans="1:79" s="18" customFormat="1" ht="16.95" customHeight="1" x14ac:dyDescent="0.25">
      <c r="A99" s="65">
        <v>2</v>
      </c>
      <c r="B99" s="65"/>
      <c r="C99" s="65"/>
      <c r="D99" s="65"/>
      <c r="E99" s="65"/>
      <c r="F99" s="65"/>
      <c r="G99" s="110" t="s">
        <v>201</v>
      </c>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2"/>
      <c r="AF99" s="65" t="s">
        <v>100</v>
      </c>
      <c r="AG99" s="65"/>
      <c r="AH99" s="65"/>
      <c r="AI99" s="65"/>
      <c r="AJ99" s="65"/>
      <c r="AK99" s="121" t="s">
        <v>101</v>
      </c>
      <c r="AL99" s="121"/>
      <c r="AM99" s="121"/>
      <c r="AN99" s="121"/>
      <c r="AO99" s="121"/>
      <c r="AP99" s="121"/>
      <c r="AQ99" s="121"/>
      <c r="AR99" s="121"/>
      <c r="AS99" s="121"/>
      <c r="AT99" s="121"/>
      <c r="AU99" s="113">
        <v>0</v>
      </c>
      <c r="AV99" s="113"/>
      <c r="AW99" s="113"/>
      <c r="AX99" s="113"/>
      <c r="AY99" s="113"/>
      <c r="AZ99" s="113"/>
      <c r="BA99" s="114">
        <f>AA86/BA95</f>
        <v>2746086</v>
      </c>
      <c r="BB99" s="114"/>
      <c r="BC99" s="114"/>
      <c r="BD99" s="114"/>
      <c r="BE99" s="114"/>
      <c r="BF99" s="114"/>
      <c r="BG99" s="113">
        <v>0</v>
      </c>
      <c r="BH99" s="113"/>
      <c r="BI99" s="113"/>
      <c r="BJ99" s="113"/>
      <c r="BK99" s="113"/>
      <c r="BL99" s="113"/>
      <c r="BM99" s="114">
        <f>AO86/BM95</f>
        <v>2891628.5579999997</v>
      </c>
      <c r="BN99" s="114"/>
      <c r="BO99" s="114"/>
      <c r="BP99" s="114"/>
      <c r="BQ99" s="114"/>
      <c r="BR99" s="114"/>
    </row>
    <row r="100" spans="1:79" s="18" customFormat="1" ht="16.2" customHeight="1" x14ac:dyDescent="0.25">
      <c r="A100" s="65">
        <v>3</v>
      </c>
      <c r="B100" s="65"/>
      <c r="C100" s="65"/>
      <c r="D100" s="65"/>
      <c r="E100" s="65"/>
      <c r="F100" s="65"/>
      <c r="G100" s="110" t="s">
        <v>202</v>
      </c>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2"/>
      <c r="AF100" s="65" t="s">
        <v>100</v>
      </c>
      <c r="AG100" s="65"/>
      <c r="AH100" s="65"/>
      <c r="AI100" s="65"/>
      <c r="AJ100" s="65"/>
      <c r="AK100" s="121" t="s">
        <v>101</v>
      </c>
      <c r="AL100" s="121"/>
      <c r="AM100" s="121"/>
      <c r="AN100" s="121"/>
      <c r="AO100" s="121"/>
      <c r="AP100" s="121"/>
      <c r="AQ100" s="121"/>
      <c r="AR100" s="121"/>
      <c r="AS100" s="121"/>
      <c r="AT100" s="121"/>
      <c r="AU100" s="113">
        <v>0</v>
      </c>
      <c r="AV100" s="113"/>
      <c r="AW100" s="113"/>
      <c r="AX100" s="113"/>
      <c r="AY100" s="113"/>
      <c r="AZ100" s="113"/>
      <c r="BA100" s="114">
        <f>AA87/BA96</f>
        <v>1991264.6833333333</v>
      </c>
      <c r="BB100" s="114"/>
      <c r="BC100" s="114"/>
      <c r="BD100" s="114"/>
      <c r="BE100" s="114"/>
      <c r="BF100" s="114"/>
      <c r="BG100" s="113">
        <v>0</v>
      </c>
      <c r="BH100" s="113"/>
      <c r="BI100" s="113"/>
      <c r="BJ100" s="113"/>
      <c r="BK100" s="113"/>
      <c r="BL100" s="113"/>
      <c r="BM100" s="114">
        <f>AO87/BM96</f>
        <v>2096801.7115499999</v>
      </c>
      <c r="BN100" s="114"/>
      <c r="BO100" s="114"/>
      <c r="BP100" s="114"/>
      <c r="BQ100" s="114"/>
      <c r="BR100" s="114"/>
    </row>
    <row r="101" spans="1:79" s="15" customFormat="1" x14ac:dyDescent="0.25"/>
    <row r="102" spans="1:79" s="15" customFormat="1" ht="28.5" customHeight="1" x14ac:dyDescent="0.25">
      <c r="A102" s="90" t="s">
        <v>84</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row>
    <row r="103" spans="1:79" s="15" customFormat="1" ht="27.6" customHeight="1" x14ac:dyDescent="0.25">
      <c r="A103" s="76" t="s">
        <v>191</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row>
    <row r="104" spans="1:79" s="27" customFormat="1" ht="1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3"/>
      <c r="AF104" s="33"/>
      <c r="AG104" s="33"/>
      <c r="AH104" s="33"/>
      <c r="AI104" s="33"/>
      <c r="AJ104" s="33"/>
      <c r="AK104" s="33"/>
      <c r="AL104" s="33"/>
      <c r="AM104" s="33"/>
      <c r="AN104" s="33"/>
      <c r="AO104" s="33"/>
      <c r="AP104" s="33"/>
      <c r="AQ104" s="33"/>
      <c r="AR104" s="33"/>
      <c r="AS104" s="33"/>
      <c r="AT104" s="33"/>
      <c r="AU104" s="33"/>
      <c r="AV104" s="32"/>
      <c r="AW104" s="32"/>
      <c r="AX104" s="32"/>
      <c r="AY104" s="32"/>
      <c r="AZ104" s="32"/>
      <c r="BA104" s="32"/>
      <c r="BB104" s="32"/>
      <c r="BC104" s="32"/>
      <c r="BD104" s="32"/>
      <c r="BE104" s="32"/>
      <c r="BF104" s="32"/>
      <c r="BG104" s="32"/>
      <c r="BH104" s="32"/>
      <c r="BI104" s="32"/>
      <c r="BJ104" s="32"/>
      <c r="BK104" s="32"/>
      <c r="BL104" s="32"/>
    </row>
    <row r="105" spans="1:79" s="15" customFormat="1" ht="15.75" hidden="1" customHeight="1" x14ac:dyDescent="0.25">
      <c r="A105" s="51"/>
      <c r="B105" s="51"/>
      <c r="C105" s="51"/>
      <c r="D105" s="51"/>
      <c r="E105" s="51"/>
      <c r="F105" s="51"/>
      <c r="G105" s="92" t="s">
        <v>0</v>
      </c>
      <c r="H105" s="93"/>
      <c r="I105" s="93"/>
      <c r="J105" s="93"/>
      <c r="K105" s="93"/>
      <c r="L105" s="93"/>
      <c r="M105" s="93"/>
      <c r="N105" s="93"/>
      <c r="O105" s="93"/>
      <c r="P105" s="93"/>
      <c r="Q105" s="93"/>
      <c r="R105" s="93"/>
      <c r="S105" s="93"/>
      <c r="T105" s="93" t="s">
        <v>21</v>
      </c>
      <c r="U105" s="93"/>
      <c r="V105" s="93"/>
      <c r="W105" s="93"/>
      <c r="X105" s="93"/>
      <c r="Y105" s="93"/>
      <c r="Z105" s="93"/>
      <c r="AA105" s="93" t="s">
        <v>22</v>
      </c>
      <c r="AB105" s="93"/>
      <c r="AC105" s="93"/>
      <c r="AD105" s="93"/>
      <c r="AE105" s="93"/>
      <c r="AF105" s="93"/>
      <c r="AG105" s="93"/>
      <c r="AH105" s="93" t="s">
        <v>23</v>
      </c>
      <c r="AI105" s="93"/>
      <c r="AJ105" s="93"/>
      <c r="AK105" s="93"/>
      <c r="AL105" s="93"/>
      <c r="AM105" s="93"/>
      <c r="AN105" s="93"/>
      <c r="AO105" s="94" t="s">
        <v>24</v>
      </c>
      <c r="AP105" s="94"/>
      <c r="AQ105" s="94"/>
      <c r="AR105" s="94"/>
      <c r="AS105" s="94"/>
      <c r="AT105" s="94"/>
      <c r="AU105" s="95"/>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9"/>
      <c r="CA105" s="15" t="s">
        <v>30</v>
      </c>
    </row>
    <row r="106" spans="1:79" s="19" customFormat="1" ht="15" customHeight="1" x14ac:dyDescent="0.25">
      <c r="A106" s="73" t="s">
        <v>37</v>
      </c>
      <c r="B106" s="73"/>
      <c r="C106" s="73"/>
      <c r="D106" s="73"/>
      <c r="E106" s="73"/>
      <c r="F106" s="73"/>
      <c r="G106" s="87"/>
      <c r="H106" s="87"/>
      <c r="I106" s="87"/>
      <c r="J106" s="87"/>
      <c r="K106" s="87"/>
      <c r="L106" s="87"/>
      <c r="M106" s="87"/>
      <c r="N106" s="87"/>
      <c r="O106" s="87"/>
      <c r="P106" s="87"/>
      <c r="Q106" s="87"/>
      <c r="R106" s="87"/>
      <c r="S106" s="87"/>
      <c r="T106" s="142">
        <f>T70+T71+T72+T73+T74+T75+T76+T77+T78+T79+T80+T81+T82+T83+T84+T85+T86+T87</f>
        <v>4890791</v>
      </c>
      <c r="U106" s="142"/>
      <c r="V106" s="142"/>
      <c r="W106" s="142"/>
      <c r="X106" s="142"/>
      <c r="Y106" s="142"/>
      <c r="Z106" s="142"/>
      <c r="AA106" s="142">
        <f t="shared" ref="AA106" si="0">AA70+AA71+AA72+AA73+AA74+AA75+AA76+AA77+AA78+AA79+AA80+AA81+AA82+AA83+AA84+AA85+AA86+AA87</f>
        <v>51350332.551000006</v>
      </c>
      <c r="AB106" s="142"/>
      <c r="AC106" s="142"/>
      <c r="AD106" s="142"/>
      <c r="AE106" s="142"/>
      <c r="AF106" s="142"/>
      <c r="AG106" s="142"/>
      <c r="AH106" s="142">
        <f t="shared" ref="AH106" si="1">AH70+AH71+AH72+AH73+AH74+AH75+AH76+AH77+AH78+AH79+AH80+AH81+AH82+AH83+AH84+AH85+AH86+AH87</f>
        <v>5144744</v>
      </c>
      <c r="AI106" s="142"/>
      <c r="AJ106" s="142"/>
      <c r="AK106" s="142"/>
      <c r="AL106" s="142"/>
      <c r="AM106" s="142"/>
      <c r="AN106" s="142"/>
      <c r="AO106" s="142">
        <f t="shared" ref="AO106" si="2">AO70+AO71+AO72+AO73+AO74+AO75+AO76+AO77+AO78+AO79+AO80+AO81+AO82+AO83+AO84+AO85+AO86+AO87</f>
        <v>54094902.596202999</v>
      </c>
      <c r="AP106" s="142"/>
      <c r="AQ106" s="142"/>
      <c r="AR106" s="142"/>
      <c r="AS106" s="142"/>
      <c r="AT106" s="142"/>
      <c r="AU106" s="142"/>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1"/>
      <c r="CA106" s="19" t="s">
        <v>31</v>
      </c>
    </row>
    <row r="107" spans="1:79" s="23" customFormat="1" ht="12.7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9" s="11" customFormat="1"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10" spans="1:79" s="15" customFormat="1" ht="18.899999999999999" customHeight="1" x14ac:dyDescent="0.25">
      <c r="A110" s="100" t="s">
        <v>185</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101" t="s">
        <v>1</v>
      </c>
      <c r="AC110" s="101"/>
      <c r="AD110" s="101"/>
      <c r="AE110" s="101"/>
      <c r="AF110" s="101"/>
      <c r="AG110" s="101"/>
      <c r="AH110" s="101"/>
      <c r="AI110" s="101"/>
      <c r="AJ110" s="101"/>
      <c r="AK110" s="101"/>
      <c r="AL110" s="101"/>
      <c r="AM110" s="101"/>
      <c r="AN110" s="101"/>
      <c r="AO110" s="101"/>
      <c r="AP110" s="101"/>
      <c r="AQ110" s="101"/>
      <c r="AR110" s="101"/>
      <c r="AS110" s="101"/>
      <c r="AT110" s="101"/>
      <c r="AU110" s="143" t="s">
        <v>186</v>
      </c>
      <c r="AV110" s="144"/>
      <c r="AW110" s="144"/>
      <c r="AX110" s="144"/>
      <c r="AY110" s="144"/>
      <c r="AZ110" s="144"/>
      <c r="BA110" s="144"/>
      <c r="BB110" s="144"/>
      <c r="BC110" s="144"/>
      <c r="BD110" s="144"/>
      <c r="BE110" s="144"/>
      <c r="BF110" s="144"/>
    </row>
    <row r="111" spans="1:79" s="15" customFormat="1" ht="20.100000000000001" customHeight="1" x14ac:dyDescent="0.25">
      <c r="AB111" s="99" t="s">
        <v>2</v>
      </c>
      <c r="AC111" s="99"/>
      <c r="AD111" s="99"/>
      <c r="AE111" s="99"/>
      <c r="AF111" s="99"/>
      <c r="AG111" s="99"/>
      <c r="AH111" s="99"/>
      <c r="AI111" s="99"/>
      <c r="AJ111" s="99"/>
      <c r="AK111" s="99"/>
      <c r="AL111" s="99"/>
      <c r="AM111" s="99"/>
      <c r="AN111" s="99"/>
      <c r="AO111" s="99"/>
      <c r="AP111" s="99"/>
      <c r="AQ111" s="99"/>
      <c r="AR111" s="99"/>
      <c r="AS111" s="99"/>
      <c r="AT111" s="99"/>
      <c r="AU111" s="99" t="s">
        <v>36</v>
      </c>
      <c r="AV111" s="99"/>
      <c r="AW111" s="99"/>
      <c r="AX111" s="99"/>
      <c r="AY111" s="99"/>
      <c r="AZ111" s="99"/>
      <c r="BA111" s="99"/>
      <c r="BB111" s="99"/>
      <c r="BC111" s="99"/>
      <c r="BD111" s="99"/>
      <c r="BE111" s="99"/>
      <c r="BF111" s="99"/>
    </row>
    <row r="112" spans="1:79" s="15" customFormat="1" ht="18" customHeight="1" x14ac:dyDescent="0.25">
      <c r="A112" s="100" t="s">
        <v>187</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99" t="s">
        <v>1</v>
      </c>
      <c r="AC112" s="99"/>
      <c r="AD112" s="99"/>
      <c r="AE112" s="99"/>
      <c r="AF112" s="99"/>
      <c r="AG112" s="99"/>
      <c r="AH112" s="99"/>
      <c r="AI112" s="99"/>
      <c r="AJ112" s="99"/>
      <c r="AK112" s="99"/>
      <c r="AL112" s="99"/>
      <c r="AM112" s="99"/>
      <c r="AN112" s="99"/>
      <c r="AO112" s="99"/>
      <c r="AP112" s="99"/>
      <c r="AQ112" s="99"/>
      <c r="AR112" s="99"/>
      <c r="AS112" s="99"/>
      <c r="AT112" s="99"/>
      <c r="AU112" s="143" t="s">
        <v>188</v>
      </c>
      <c r="AV112" s="144"/>
      <c r="AW112" s="144"/>
      <c r="AX112" s="144"/>
      <c r="AY112" s="144"/>
      <c r="AZ112" s="144"/>
      <c r="BA112" s="144"/>
      <c r="BB112" s="144"/>
      <c r="BC112" s="144"/>
      <c r="BD112" s="144"/>
      <c r="BE112" s="144"/>
      <c r="BF112" s="144"/>
    </row>
    <row r="113" spans="28:58" s="15" customFormat="1" ht="20.100000000000001" customHeight="1" x14ac:dyDescent="0.25">
      <c r="AB113" s="99" t="s">
        <v>2</v>
      </c>
      <c r="AC113" s="99"/>
      <c r="AD113" s="99"/>
      <c r="AE113" s="99"/>
      <c r="AF113" s="99"/>
      <c r="AG113" s="99"/>
      <c r="AH113" s="99"/>
      <c r="AI113" s="99"/>
      <c r="AJ113" s="99"/>
      <c r="AK113" s="99"/>
      <c r="AL113" s="99"/>
      <c r="AM113" s="99"/>
      <c r="AN113" s="99"/>
      <c r="AO113" s="99"/>
      <c r="AP113" s="99"/>
      <c r="AQ113" s="99"/>
      <c r="AR113" s="99"/>
      <c r="AS113" s="99"/>
      <c r="AT113" s="99"/>
      <c r="AU113" s="99" t="s">
        <v>36</v>
      </c>
      <c r="AV113" s="99"/>
      <c r="AW113" s="99"/>
      <c r="AX113" s="99"/>
      <c r="AY113" s="99"/>
      <c r="AZ113" s="99"/>
      <c r="BA113" s="99"/>
      <c r="BB113" s="99"/>
      <c r="BC113" s="99"/>
      <c r="BD113" s="99"/>
      <c r="BE113" s="99"/>
      <c r="BF113" s="99"/>
    </row>
    <row r="114" spans="28:58" ht="20.100000000000001" customHeight="1" x14ac:dyDescent="0.25"/>
  </sheetData>
  <mergeCells count="524">
    <mergeCell ref="AV87:BQ87"/>
    <mergeCell ref="A87:F87"/>
    <mergeCell ref="G87:S87"/>
    <mergeCell ref="T87:Z87"/>
    <mergeCell ref="AA87:AG87"/>
    <mergeCell ref="AH87:AN87"/>
    <mergeCell ref="AO87:AU87"/>
    <mergeCell ref="AV85:BQ85"/>
    <mergeCell ref="A86:F86"/>
    <mergeCell ref="G86:S86"/>
    <mergeCell ref="T86:Z86"/>
    <mergeCell ref="AA86:AG86"/>
    <mergeCell ref="AH86:AN86"/>
    <mergeCell ref="AO86:AU86"/>
    <mergeCell ref="AV86:BQ86"/>
    <mergeCell ref="A85:F85"/>
    <mergeCell ref="G85:S85"/>
    <mergeCell ref="T85:Z85"/>
    <mergeCell ref="AA85:AG85"/>
    <mergeCell ref="AH85:AN85"/>
    <mergeCell ref="AO85:AU85"/>
    <mergeCell ref="AV83:BQ83"/>
    <mergeCell ref="A84:F84"/>
    <mergeCell ref="G84:S84"/>
    <mergeCell ref="T84:Z84"/>
    <mergeCell ref="AA84:AG84"/>
    <mergeCell ref="AH84:AN84"/>
    <mergeCell ref="AO84:AU84"/>
    <mergeCell ref="AV84:BQ84"/>
    <mergeCell ref="A83:F83"/>
    <mergeCell ref="G83:S83"/>
    <mergeCell ref="T83:Z83"/>
    <mergeCell ref="AA83:AG83"/>
    <mergeCell ref="AH83:AN83"/>
    <mergeCell ref="AO83:AU83"/>
    <mergeCell ref="AV81:BQ81"/>
    <mergeCell ref="A82:F82"/>
    <mergeCell ref="G82:S82"/>
    <mergeCell ref="T82:Z82"/>
    <mergeCell ref="AA82:AG82"/>
    <mergeCell ref="AH82:AN82"/>
    <mergeCell ref="AO82:AU82"/>
    <mergeCell ref="AV82:BQ82"/>
    <mergeCell ref="A81:F81"/>
    <mergeCell ref="G81:S81"/>
    <mergeCell ref="T81:Z81"/>
    <mergeCell ref="AA81:AG81"/>
    <mergeCell ref="AH81:AN81"/>
    <mergeCell ref="AO81:AU81"/>
    <mergeCell ref="AV79:BQ79"/>
    <mergeCell ref="A80:F80"/>
    <mergeCell ref="G80:S80"/>
    <mergeCell ref="T80:Z80"/>
    <mergeCell ref="AA80:AG80"/>
    <mergeCell ref="AH80:AN80"/>
    <mergeCell ref="AO80:AU80"/>
    <mergeCell ref="AV80:BQ80"/>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77:F77"/>
    <mergeCell ref="G77:S77"/>
    <mergeCell ref="T77:Z77"/>
    <mergeCell ref="AA77:AG77"/>
    <mergeCell ref="AH77:AN77"/>
    <mergeCell ref="AO77:AU77"/>
    <mergeCell ref="AV75:BQ75"/>
    <mergeCell ref="A76:F76"/>
    <mergeCell ref="G76:S76"/>
    <mergeCell ref="T76:Z76"/>
    <mergeCell ref="AA76:AG76"/>
    <mergeCell ref="AH76:AN76"/>
    <mergeCell ref="AO76:AU76"/>
    <mergeCell ref="AV76:BQ76"/>
    <mergeCell ref="A75:F75"/>
    <mergeCell ref="G75:S75"/>
    <mergeCell ref="T75:Z75"/>
    <mergeCell ref="AA75:AG75"/>
    <mergeCell ref="AH75:AN75"/>
    <mergeCell ref="AO75:AU75"/>
    <mergeCell ref="A71:F71"/>
    <mergeCell ref="G71:S71"/>
    <mergeCell ref="T71:Z71"/>
    <mergeCell ref="AA71:AG71"/>
    <mergeCell ref="AH71:AN71"/>
    <mergeCell ref="AO71:AU71"/>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V40:BL40"/>
    <mergeCell ref="A40:F40"/>
    <mergeCell ref="G40:S40"/>
    <mergeCell ref="T40:Z40"/>
    <mergeCell ref="AA40:AG40"/>
    <mergeCell ref="AH40:AN40"/>
    <mergeCell ref="AO40:AU40"/>
    <mergeCell ref="AV38:BL38"/>
    <mergeCell ref="A39:F39"/>
    <mergeCell ref="G39:S39"/>
    <mergeCell ref="T39:Z39"/>
    <mergeCell ref="AA39:AG39"/>
    <mergeCell ref="AH39:AN39"/>
    <mergeCell ref="AO39:AU39"/>
    <mergeCell ref="AV39:BL39"/>
    <mergeCell ref="A38:F38"/>
    <mergeCell ref="G38:S38"/>
    <mergeCell ref="T38:Z38"/>
    <mergeCell ref="AA38:AG38"/>
    <mergeCell ref="AH38:AN38"/>
    <mergeCell ref="AO38:AU38"/>
    <mergeCell ref="AV36:BL36"/>
    <mergeCell ref="A37:F37"/>
    <mergeCell ref="G37:S37"/>
    <mergeCell ref="T37:Z37"/>
    <mergeCell ref="AA37:AG37"/>
    <mergeCell ref="AH37:AN37"/>
    <mergeCell ref="AO37:AU37"/>
    <mergeCell ref="AV37:BL37"/>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5:BL25"/>
    <mergeCell ref="A27:F27"/>
    <mergeCell ref="G27:S27"/>
    <mergeCell ref="T27:Z27"/>
    <mergeCell ref="AA27:AG27"/>
    <mergeCell ref="AH27:AN27"/>
    <mergeCell ref="AO27:AU27"/>
    <mergeCell ref="AV27:BL27"/>
    <mergeCell ref="A25:F25"/>
    <mergeCell ref="G25:S25"/>
    <mergeCell ref="T25:Z25"/>
    <mergeCell ref="AA25:AG25"/>
    <mergeCell ref="AH25:AN25"/>
    <mergeCell ref="AO25:AU25"/>
    <mergeCell ref="A26:F26"/>
    <mergeCell ref="G26:S26"/>
    <mergeCell ref="T26:Z26"/>
    <mergeCell ref="AA26:AG26"/>
    <mergeCell ref="AH26:AN26"/>
    <mergeCell ref="AO26:AU26"/>
    <mergeCell ref="AV26:BL26"/>
    <mergeCell ref="G24:S24"/>
    <mergeCell ref="T24:Z24"/>
    <mergeCell ref="AA24:AG24"/>
    <mergeCell ref="AH24:AN24"/>
    <mergeCell ref="AO24:AU24"/>
    <mergeCell ref="AV24:BL24"/>
    <mergeCell ref="AB113:AT113"/>
    <mergeCell ref="AU113:BF113"/>
    <mergeCell ref="A23:F23"/>
    <mergeCell ref="G23:S23"/>
    <mergeCell ref="T23:Z23"/>
    <mergeCell ref="AA23:AG23"/>
    <mergeCell ref="AH23:AN23"/>
    <mergeCell ref="AO23:AU23"/>
    <mergeCell ref="AV23:BL23"/>
    <mergeCell ref="A24:F24"/>
    <mergeCell ref="A110:AA110"/>
    <mergeCell ref="AB110:AT110"/>
    <mergeCell ref="AU110:BF110"/>
    <mergeCell ref="AB111:AT111"/>
    <mergeCell ref="AU111:BF111"/>
    <mergeCell ref="A112:AA112"/>
    <mergeCell ref="AB112:AT112"/>
    <mergeCell ref="AU112:BF112"/>
    <mergeCell ref="A106:F106"/>
    <mergeCell ref="G106:S106"/>
    <mergeCell ref="T106:Z106"/>
    <mergeCell ref="AA106:AG106"/>
    <mergeCell ref="AH106:AN106"/>
    <mergeCell ref="AO106:AU106"/>
    <mergeCell ref="A102:BL102"/>
    <mergeCell ref="A103:BL103"/>
    <mergeCell ref="A105:F105"/>
    <mergeCell ref="G105:S105"/>
    <mergeCell ref="T105:Z105"/>
    <mergeCell ref="AA105:AG105"/>
    <mergeCell ref="AH105:AN105"/>
    <mergeCell ref="AO105:AU105"/>
    <mergeCell ref="BG92:BL92"/>
    <mergeCell ref="BM92:BR92"/>
    <mergeCell ref="A93:F93"/>
    <mergeCell ref="G93:AE93"/>
    <mergeCell ref="AF93:AJ93"/>
    <mergeCell ref="AK93:AT93"/>
    <mergeCell ref="AU93:AZ93"/>
    <mergeCell ref="BA93:BF93"/>
    <mergeCell ref="BG93:BL93"/>
    <mergeCell ref="BM93:BR93"/>
    <mergeCell ref="A92:F92"/>
    <mergeCell ref="G92:AE92"/>
    <mergeCell ref="AF92:AJ92"/>
    <mergeCell ref="AK92:AT92"/>
    <mergeCell ref="AU92:AZ92"/>
    <mergeCell ref="BA92:BF92"/>
    <mergeCell ref="AV70:BQ70"/>
    <mergeCell ref="A89:BL89"/>
    <mergeCell ref="A91:F91"/>
    <mergeCell ref="G91:AE91"/>
    <mergeCell ref="AF91:AJ91"/>
    <mergeCell ref="AK91:AT91"/>
    <mergeCell ref="AU91:AZ91"/>
    <mergeCell ref="BA91:BF91"/>
    <mergeCell ref="BG91:BL91"/>
    <mergeCell ref="BM91:BR91"/>
    <mergeCell ref="A70:F70"/>
    <mergeCell ref="G70:S70"/>
    <mergeCell ref="T70:Z70"/>
    <mergeCell ref="AA70:AG70"/>
    <mergeCell ref="AH70:AN70"/>
    <mergeCell ref="AO70:AU70"/>
    <mergeCell ref="AV71:BQ71"/>
    <mergeCell ref="A72:F72"/>
    <mergeCell ref="G72:S72"/>
    <mergeCell ref="T72:Z72"/>
    <mergeCell ref="AA72:AG72"/>
    <mergeCell ref="AH72:AN72"/>
    <mergeCell ref="AO72:AU72"/>
    <mergeCell ref="AV72:BQ72"/>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48:F48"/>
    <mergeCell ref="G48:AE48"/>
    <mergeCell ref="AF48:AJ48"/>
    <mergeCell ref="AK48:AT48"/>
    <mergeCell ref="AU48:BD48"/>
    <mergeCell ref="BE48:BN48"/>
    <mergeCell ref="A61:F61"/>
    <mergeCell ref="G61:S61"/>
    <mergeCell ref="T61:Z61"/>
    <mergeCell ref="AA61:AG61"/>
    <mergeCell ref="AH61:AN61"/>
    <mergeCell ref="AO61:AU61"/>
    <mergeCell ref="A57:BQ57"/>
    <mergeCell ref="A58:BL58"/>
    <mergeCell ref="A60:F60"/>
    <mergeCell ref="G60:S60"/>
    <mergeCell ref="T60:Z60"/>
    <mergeCell ref="AA60:AG60"/>
    <mergeCell ref="AH60:AN60"/>
    <mergeCell ref="AO60:AU60"/>
    <mergeCell ref="A49:F49"/>
    <mergeCell ref="G49:AE49"/>
    <mergeCell ref="AF49:AJ49"/>
    <mergeCell ref="AK49:AT49"/>
    <mergeCell ref="A46:F46"/>
    <mergeCell ref="G46:AE46"/>
    <mergeCell ref="AF46:AJ46"/>
    <mergeCell ref="AK46:AT46"/>
    <mergeCell ref="AU46:BD46"/>
    <mergeCell ref="BE46:BN46"/>
    <mergeCell ref="A47:F47"/>
    <mergeCell ref="G47:AE47"/>
    <mergeCell ref="AF47:AJ47"/>
    <mergeCell ref="AK47:AT47"/>
    <mergeCell ref="AU47:BD47"/>
    <mergeCell ref="BE47:BN47"/>
    <mergeCell ref="A45:F45"/>
    <mergeCell ref="G45:AE45"/>
    <mergeCell ref="AF45:AJ45"/>
    <mergeCell ref="AK45:AT45"/>
    <mergeCell ref="AU45:BD45"/>
    <mergeCell ref="BE45:BN45"/>
    <mergeCell ref="A42:BL42"/>
    <mergeCell ref="A44:F44"/>
    <mergeCell ref="G44:AE44"/>
    <mergeCell ref="AF44:AJ44"/>
    <mergeCell ref="AK44:AT44"/>
    <mergeCell ref="AU44:BD44"/>
    <mergeCell ref="BE44:BN44"/>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A11:G11"/>
    <mergeCell ref="I11:O11"/>
    <mergeCell ref="Q11:W11"/>
    <mergeCell ref="A12:G12"/>
    <mergeCell ref="I12:O12"/>
    <mergeCell ref="Q12:W12"/>
    <mergeCell ref="AQ11:AV11"/>
    <mergeCell ref="AQ12:AV12"/>
    <mergeCell ref="AX1:BL1"/>
    <mergeCell ref="A3:BL3"/>
    <mergeCell ref="A6:AD6"/>
    <mergeCell ref="A7:AD7"/>
    <mergeCell ref="AE6:AK6"/>
    <mergeCell ref="AO6:AU6"/>
    <mergeCell ref="AE7:AK7"/>
    <mergeCell ref="AO7:AU7"/>
    <mergeCell ref="A14:BL14"/>
    <mergeCell ref="Y11:AO11"/>
    <mergeCell ref="Y12:AO12"/>
    <mergeCell ref="AU49:BD49"/>
    <mergeCell ref="BE49:BN49"/>
    <mergeCell ref="A51:F51"/>
    <mergeCell ref="G51:AE51"/>
    <mergeCell ref="AF51:AJ51"/>
    <mergeCell ref="AK51:AT51"/>
    <mergeCell ref="AU51:BD51"/>
    <mergeCell ref="BE51:BN51"/>
    <mergeCell ref="A50:F50"/>
    <mergeCell ref="G50:AE50"/>
    <mergeCell ref="AF50:AJ50"/>
    <mergeCell ref="AK50:AT50"/>
    <mergeCell ref="AU50:BD50"/>
    <mergeCell ref="BE50:BN50"/>
    <mergeCell ref="A54:F54"/>
    <mergeCell ref="G54:AE54"/>
    <mergeCell ref="AF54:AJ54"/>
    <mergeCell ref="AK54:AT54"/>
    <mergeCell ref="AU54:BD54"/>
    <mergeCell ref="BE54:BN54"/>
    <mergeCell ref="A52:F52"/>
    <mergeCell ref="G52:AE52"/>
    <mergeCell ref="AF52:AJ52"/>
    <mergeCell ref="AK52:AT52"/>
    <mergeCell ref="AU52:BD52"/>
    <mergeCell ref="BE52:BN52"/>
    <mergeCell ref="A53:F53"/>
    <mergeCell ref="G53:AE53"/>
    <mergeCell ref="AF53:AJ53"/>
    <mergeCell ref="AK53:AT53"/>
    <mergeCell ref="AU53:BD53"/>
    <mergeCell ref="BE53:BN53"/>
    <mergeCell ref="A55:F55"/>
    <mergeCell ref="G55:AE55"/>
    <mergeCell ref="AF55:AJ55"/>
    <mergeCell ref="AK55:AT55"/>
    <mergeCell ref="AU55:BD55"/>
    <mergeCell ref="BE55:BN55"/>
    <mergeCell ref="A94:F94"/>
    <mergeCell ref="G94:AE94"/>
    <mergeCell ref="AF94:AJ94"/>
    <mergeCell ref="AK94:AT94"/>
    <mergeCell ref="AU94:AZ94"/>
    <mergeCell ref="BA94:BF94"/>
    <mergeCell ref="BG94:BL94"/>
    <mergeCell ref="BM94:BR94"/>
    <mergeCell ref="A64:BL64"/>
    <mergeCell ref="A66:F67"/>
    <mergeCell ref="G66:S67"/>
    <mergeCell ref="T66:AG66"/>
    <mergeCell ref="AH66:AU66"/>
    <mergeCell ref="AV66:BQ67"/>
    <mergeCell ref="T67:Z67"/>
    <mergeCell ref="AA67:AG67"/>
    <mergeCell ref="AH67:AN67"/>
    <mergeCell ref="AO67:AU67"/>
    <mergeCell ref="A95:F95"/>
    <mergeCell ref="G95:AE95"/>
    <mergeCell ref="AF95:AJ95"/>
    <mergeCell ref="AK95:AT95"/>
    <mergeCell ref="AU95:AZ95"/>
    <mergeCell ref="BA95:BF95"/>
    <mergeCell ref="BG95:BL95"/>
    <mergeCell ref="BM95:BR95"/>
    <mergeCell ref="A96:F96"/>
    <mergeCell ref="G96:AE96"/>
    <mergeCell ref="AF96:AJ96"/>
    <mergeCell ref="AK96:AT96"/>
    <mergeCell ref="AU96:AZ96"/>
    <mergeCell ref="BA96:BF96"/>
    <mergeCell ref="BG96:BL96"/>
    <mergeCell ref="BM96:BR96"/>
    <mergeCell ref="A97:F97"/>
    <mergeCell ref="G97:AE97"/>
    <mergeCell ref="AF97:AJ97"/>
    <mergeCell ref="AK97:AT97"/>
    <mergeCell ref="AU97:AZ97"/>
    <mergeCell ref="BA97:BF97"/>
    <mergeCell ref="BG97:BL97"/>
    <mergeCell ref="BM97:BR97"/>
    <mergeCell ref="A98:F98"/>
    <mergeCell ref="G98:AE98"/>
    <mergeCell ref="AF98:AJ98"/>
    <mergeCell ref="AK98:AT98"/>
    <mergeCell ref="AU98:AZ98"/>
    <mergeCell ref="BA98:BF98"/>
    <mergeCell ref="BG98:BL98"/>
    <mergeCell ref="BM98:BR98"/>
    <mergeCell ref="A99:F99"/>
    <mergeCell ref="G99:AE99"/>
    <mergeCell ref="AF99:AJ99"/>
    <mergeCell ref="AK99:AT99"/>
    <mergeCell ref="AU99:AZ99"/>
    <mergeCell ref="BA99:BF99"/>
    <mergeCell ref="BG99:BL99"/>
    <mergeCell ref="BM99:BR99"/>
    <mergeCell ref="A100:F100"/>
    <mergeCell ref="G100:AE100"/>
    <mergeCell ref="AF100:AJ100"/>
    <mergeCell ref="AK100:AT100"/>
    <mergeCell ref="AU100:AZ100"/>
    <mergeCell ref="BA100:BF100"/>
    <mergeCell ref="BG100:BL100"/>
    <mergeCell ref="BM100:BR100"/>
  </mergeCells>
  <conditionalFormatting sqref="A47:F47">
    <cfRule type="cellIs" dxfId="63" priority="16" stopIfTrue="1" operator="equal">
      <formula>0</formula>
    </cfRule>
  </conditionalFormatting>
  <conditionalFormatting sqref="A53:F53">
    <cfRule type="cellIs" dxfId="62" priority="10" stopIfTrue="1" operator="equal">
      <formula>0</formula>
    </cfRule>
  </conditionalFormatting>
  <conditionalFormatting sqref="A48:F48">
    <cfRule type="cellIs" dxfId="61" priority="15" stopIfTrue="1" operator="equal">
      <formula>0</formula>
    </cfRule>
  </conditionalFormatting>
  <conditionalFormatting sqref="A51:F51">
    <cfRule type="cellIs" dxfId="60" priority="14" stopIfTrue="1" operator="equal">
      <formula>0</formula>
    </cfRule>
  </conditionalFormatting>
  <conditionalFormatting sqref="A49:F49">
    <cfRule type="cellIs" dxfId="59" priority="13" stopIfTrue="1" operator="equal">
      <formula>0</formula>
    </cfRule>
  </conditionalFormatting>
  <conditionalFormatting sqref="A52:F52">
    <cfRule type="cellIs" dxfId="58" priority="12" stopIfTrue="1" operator="equal">
      <formula>0</formula>
    </cfRule>
  </conditionalFormatting>
  <conditionalFormatting sqref="A54:F54">
    <cfRule type="cellIs" dxfId="57" priority="11" stopIfTrue="1" operator="equal">
      <formula>0</formula>
    </cfRule>
  </conditionalFormatting>
  <conditionalFormatting sqref="A99:F99">
    <cfRule type="cellIs" dxfId="56" priority="3" stopIfTrue="1" operator="equal">
      <formula>0</formula>
    </cfRule>
  </conditionalFormatting>
  <conditionalFormatting sqref="A94:F94">
    <cfRule type="cellIs" dxfId="55" priority="9" stopIfTrue="1" operator="equal">
      <formula>0</formula>
    </cfRule>
  </conditionalFormatting>
  <conditionalFormatting sqref="A98:F98">
    <cfRule type="cellIs" dxfId="54" priority="8" stopIfTrue="1" operator="equal">
      <formula>0</formula>
    </cfRule>
  </conditionalFormatting>
  <conditionalFormatting sqref="A97:F97">
    <cfRule type="cellIs" dxfId="53" priority="7" stopIfTrue="1" operator="equal">
      <formula>0</formula>
    </cfRule>
  </conditionalFormatting>
  <conditionalFormatting sqref="A96:F96">
    <cfRule type="cellIs" dxfId="52" priority="6" stopIfTrue="1" operator="equal">
      <formula>0</formula>
    </cfRule>
  </conditionalFormatting>
  <conditionalFormatting sqref="A95:F95">
    <cfRule type="cellIs" dxfId="51" priority="5" stopIfTrue="1" operator="equal">
      <formula>0</formula>
    </cfRule>
  </conditionalFormatting>
  <conditionalFormatting sqref="A100:F100">
    <cfRule type="cellIs" dxfId="50" priority="4" stopIfTrue="1" operator="equal">
      <formula>0</formula>
    </cfRule>
  </conditionalFormatting>
  <conditionalFormatting sqref="A50:F50">
    <cfRule type="cellIs" dxfId="49" priority="2" stopIfTrue="1" operator="equal">
      <formula>0</formula>
    </cfRule>
  </conditionalFormatting>
  <conditionalFormatting sqref="A55:F55">
    <cfRule type="cellIs" dxfId="48"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2" manualBreakCount="2">
    <brk id="25" max="70" man="1"/>
    <brk id="41"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CA108"/>
  <sheetViews>
    <sheetView view="pageBreakPreview" zoomScale="60" zoomScaleNormal="79" workbookViewId="0">
      <selection activeCell="CC26" sqref="CC26"/>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18" customHeight="1" thickBot="1" x14ac:dyDescent="0.3">
      <c r="A11" s="107" t="s">
        <v>133</v>
      </c>
      <c r="B11" s="107"/>
      <c r="C11" s="107"/>
      <c r="D11" s="107"/>
      <c r="E11" s="107"/>
      <c r="F11" s="107"/>
      <c r="G11" s="107"/>
      <c r="H11" s="8"/>
      <c r="I11" s="132">
        <v>2100</v>
      </c>
      <c r="J11" s="132"/>
      <c r="K11" s="132"/>
      <c r="L11" s="132"/>
      <c r="M11" s="132"/>
      <c r="N11" s="132"/>
      <c r="O11" s="132"/>
      <c r="P11" s="9"/>
      <c r="Q11" s="107" t="s">
        <v>134</v>
      </c>
      <c r="R11" s="107"/>
      <c r="S11" s="107"/>
      <c r="T11" s="107"/>
      <c r="U11" s="107"/>
      <c r="V11" s="107"/>
      <c r="W11" s="107"/>
      <c r="X11" s="9"/>
      <c r="Y11" s="108" t="s">
        <v>135</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67.95"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11102586</v>
      </c>
      <c r="U22" s="134"/>
      <c r="V22" s="134"/>
      <c r="W22" s="134"/>
      <c r="X22" s="134"/>
      <c r="Y22" s="134"/>
      <c r="Z22" s="134"/>
      <c r="AA22" s="134">
        <v>10573112</v>
      </c>
      <c r="AB22" s="134"/>
      <c r="AC22" s="134"/>
      <c r="AD22" s="134"/>
      <c r="AE22" s="134"/>
      <c r="AF22" s="134"/>
      <c r="AG22" s="134"/>
      <c r="AH22" s="134">
        <v>2696100</v>
      </c>
      <c r="AI22" s="134"/>
      <c r="AJ22" s="134"/>
      <c r="AK22" s="134"/>
      <c r="AL22" s="134"/>
      <c r="AM22" s="134"/>
      <c r="AN22" s="134"/>
      <c r="AO22" s="134">
        <v>1379700</v>
      </c>
      <c r="AP22" s="134"/>
      <c r="AQ22" s="134"/>
      <c r="AR22" s="134"/>
      <c r="AS22" s="134"/>
      <c r="AT22" s="134"/>
      <c r="AU22" s="134"/>
      <c r="AV22" s="110" t="s">
        <v>153</v>
      </c>
      <c r="AW22" s="111"/>
      <c r="AX22" s="111"/>
      <c r="AY22" s="111"/>
      <c r="AZ22" s="111"/>
      <c r="BA22" s="111"/>
      <c r="BB22" s="111"/>
      <c r="BC22" s="111"/>
      <c r="BD22" s="111"/>
      <c r="BE22" s="111"/>
      <c r="BF22" s="111"/>
      <c r="BG22" s="111"/>
      <c r="BH22" s="111"/>
      <c r="BI22" s="111"/>
      <c r="BJ22" s="111"/>
      <c r="BK22" s="111"/>
      <c r="BL22" s="112"/>
      <c r="CA22" s="18" t="s">
        <v>11</v>
      </c>
    </row>
    <row r="23" spans="1:79" s="18" customFormat="1" ht="42"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2377026</v>
      </c>
      <c r="U23" s="134"/>
      <c r="V23" s="134"/>
      <c r="W23" s="134"/>
      <c r="X23" s="134"/>
      <c r="Y23" s="134"/>
      <c r="Z23" s="134"/>
      <c r="AA23" s="134">
        <v>2312206</v>
      </c>
      <c r="AB23" s="134"/>
      <c r="AC23" s="134"/>
      <c r="AD23" s="134"/>
      <c r="AE23" s="134"/>
      <c r="AF23" s="134"/>
      <c r="AG23" s="134"/>
      <c r="AH23" s="134">
        <v>593200</v>
      </c>
      <c r="AI23" s="134"/>
      <c r="AJ23" s="134"/>
      <c r="AK23" s="134"/>
      <c r="AL23" s="134"/>
      <c r="AM23" s="134"/>
      <c r="AN23" s="134"/>
      <c r="AO23" s="134">
        <v>303300</v>
      </c>
      <c r="AP23" s="134"/>
      <c r="AQ23" s="134"/>
      <c r="AR23" s="134"/>
      <c r="AS23" s="134"/>
      <c r="AT23" s="134"/>
      <c r="AU23" s="134"/>
      <c r="AV23" s="110" t="s">
        <v>154</v>
      </c>
      <c r="AW23" s="111"/>
      <c r="AX23" s="111"/>
      <c r="AY23" s="111"/>
      <c r="AZ23" s="111"/>
      <c r="BA23" s="111"/>
      <c r="BB23" s="111"/>
      <c r="BC23" s="111"/>
      <c r="BD23" s="111"/>
      <c r="BE23" s="111"/>
      <c r="BF23" s="111"/>
      <c r="BG23" s="111"/>
      <c r="BH23" s="111"/>
      <c r="BI23" s="111"/>
      <c r="BJ23" s="111"/>
      <c r="BK23" s="111"/>
      <c r="BL23" s="112"/>
    </row>
    <row r="24" spans="1:79" s="18" customFormat="1" ht="43.95"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0</v>
      </c>
      <c r="U24" s="134"/>
      <c r="V24" s="134"/>
      <c r="W24" s="134"/>
      <c r="X24" s="134"/>
      <c r="Y24" s="134"/>
      <c r="Z24" s="134"/>
      <c r="AA24" s="134">
        <v>0</v>
      </c>
      <c r="AB24" s="134"/>
      <c r="AC24" s="134"/>
      <c r="AD24" s="134"/>
      <c r="AE24" s="134"/>
      <c r="AF24" s="134"/>
      <c r="AG24" s="134"/>
      <c r="AH24" s="134">
        <v>0</v>
      </c>
      <c r="AI24" s="134"/>
      <c r="AJ24" s="134"/>
      <c r="AK24" s="134"/>
      <c r="AL24" s="134"/>
      <c r="AM24" s="134"/>
      <c r="AN24" s="134"/>
      <c r="AO24" s="134">
        <v>256425</v>
      </c>
      <c r="AP24" s="134"/>
      <c r="AQ24" s="134"/>
      <c r="AR24" s="134"/>
      <c r="AS24" s="134"/>
      <c r="AT24" s="134"/>
      <c r="AU24" s="134"/>
      <c r="AV24" s="110" t="s">
        <v>177</v>
      </c>
      <c r="AW24" s="111"/>
      <c r="AX24" s="111"/>
      <c r="AY24" s="111"/>
      <c r="AZ24" s="111"/>
      <c r="BA24" s="111"/>
      <c r="BB24" s="111"/>
      <c r="BC24" s="111"/>
      <c r="BD24" s="111"/>
      <c r="BE24" s="111"/>
      <c r="BF24" s="111"/>
      <c r="BG24" s="111"/>
      <c r="BH24" s="111"/>
      <c r="BI24" s="111"/>
      <c r="BJ24" s="111"/>
      <c r="BK24" s="111"/>
      <c r="BL24" s="112"/>
    </row>
    <row r="25" spans="1:79" s="18" customFormat="1" ht="121.2"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200866</v>
      </c>
      <c r="U25" s="134"/>
      <c r="V25" s="134"/>
      <c r="W25" s="134"/>
      <c r="X25" s="134"/>
      <c r="Y25" s="134"/>
      <c r="Z25" s="134"/>
      <c r="AA25" s="134">
        <v>39327</v>
      </c>
      <c r="AB25" s="134"/>
      <c r="AC25" s="134"/>
      <c r="AD25" s="134"/>
      <c r="AE25" s="134"/>
      <c r="AF25" s="134"/>
      <c r="AG25" s="134"/>
      <c r="AH25" s="134">
        <v>0</v>
      </c>
      <c r="AI25" s="134"/>
      <c r="AJ25" s="134"/>
      <c r="AK25" s="134"/>
      <c r="AL25" s="134"/>
      <c r="AM25" s="134"/>
      <c r="AN25" s="134"/>
      <c r="AO25" s="134">
        <v>2245447</v>
      </c>
      <c r="AP25" s="134"/>
      <c r="AQ25" s="134"/>
      <c r="AR25" s="134"/>
      <c r="AS25" s="134"/>
      <c r="AT25" s="134"/>
      <c r="AU25" s="134"/>
      <c r="AV25" s="110" t="s">
        <v>168</v>
      </c>
      <c r="AW25" s="111"/>
      <c r="AX25" s="111"/>
      <c r="AY25" s="111"/>
      <c r="AZ25" s="111"/>
      <c r="BA25" s="111"/>
      <c r="BB25" s="111"/>
      <c r="BC25" s="111"/>
      <c r="BD25" s="111"/>
      <c r="BE25" s="111"/>
      <c r="BF25" s="111"/>
      <c r="BG25" s="111"/>
      <c r="BH25" s="111"/>
      <c r="BI25" s="111"/>
      <c r="BJ25" s="111"/>
      <c r="BK25" s="111"/>
      <c r="BL25" s="112"/>
    </row>
    <row r="26" spans="1:79" s="18" customFormat="1" ht="13.2" customHeight="1" x14ac:dyDescent="0.25">
      <c r="A26" s="65">
        <v>2230</v>
      </c>
      <c r="B26" s="65"/>
      <c r="C26" s="65"/>
      <c r="D26" s="65"/>
      <c r="E26" s="65"/>
      <c r="F26" s="65"/>
      <c r="G26" s="110" t="s">
        <v>89</v>
      </c>
      <c r="H26" s="111"/>
      <c r="I26" s="111"/>
      <c r="J26" s="111"/>
      <c r="K26" s="111"/>
      <c r="L26" s="111"/>
      <c r="M26" s="111"/>
      <c r="N26" s="111"/>
      <c r="O26" s="111"/>
      <c r="P26" s="111"/>
      <c r="Q26" s="111"/>
      <c r="R26" s="111"/>
      <c r="S26" s="112"/>
      <c r="T26" s="134">
        <v>0</v>
      </c>
      <c r="U26" s="134"/>
      <c r="V26" s="134"/>
      <c r="W26" s="134"/>
      <c r="X26" s="134"/>
      <c r="Y26" s="134"/>
      <c r="Z26" s="134"/>
      <c r="AA26" s="134">
        <v>0</v>
      </c>
      <c r="AB26" s="134"/>
      <c r="AC26" s="134"/>
      <c r="AD26" s="134"/>
      <c r="AE26" s="134"/>
      <c r="AF26" s="134"/>
      <c r="AG26" s="134"/>
      <c r="AH26" s="134">
        <v>0</v>
      </c>
      <c r="AI26" s="134"/>
      <c r="AJ26" s="134"/>
      <c r="AK26" s="134"/>
      <c r="AL26" s="134"/>
      <c r="AM26" s="134"/>
      <c r="AN26" s="134"/>
      <c r="AO26" s="134">
        <v>3570</v>
      </c>
      <c r="AP26" s="134"/>
      <c r="AQ26" s="134"/>
      <c r="AR26" s="134"/>
      <c r="AS26" s="134"/>
      <c r="AT26" s="134"/>
      <c r="AU26" s="134"/>
      <c r="AV26" s="110" t="s">
        <v>162</v>
      </c>
      <c r="AW26" s="111"/>
      <c r="AX26" s="111"/>
      <c r="AY26" s="111"/>
      <c r="AZ26" s="111"/>
      <c r="BA26" s="111"/>
      <c r="BB26" s="111"/>
      <c r="BC26" s="111"/>
      <c r="BD26" s="111"/>
      <c r="BE26" s="111"/>
      <c r="BF26" s="111"/>
      <c r="BG26" s="111"/>
      <c r="BH26" s="111"/>
      <c r="BI26" s="111"/>
      <c r="BJ26" s="111"/>
      <c r="BK26" s="111"/>
      <c r="BL26" s="112"/>
    </row>
    <row r="27" spans="1:79" s="15" customFormat="1" ht="15" customHeight="1" x14ac:dyDescent="0.25">
      <c r="A27" s="52">
        <v>1</v>
      </c>
      <c r="B27" s="52"/>
      <c r="C27" s="52"/>
      <c r="D27" s="52"/>
      <c r="E27" s="52"/>
      <c r="F27" s="52"/>
      <c r="G27" s="52">
        <v>2</v>
      </c>
      <c r="H27" s="52"/>
      <c r="I27" s="52"/>
      <c r="J27" s="52"/>
      <c r="K27" s="52"/>
      <c r="L27" s="52"/>
      <c r="M27" s="52"/>
      <c r="N27" s="52"/>
      <c r="O27" s="52"/>
      <c r="P27" s="52"/>
      <c r="Q27" s="52"/>
      <c r="R27" s="52"/>
      <c r="S27" s="52"/>
      <c r="T27" s="52">
        <v>3</v>
      </c>
      <c r="U27" s="52"/>
      <c r="V27" s="52"/>
      <c r="W27" s="52"/>
      <c r="X27" s="52"/>
      <c r="Y27" s="52"/>
      <c r="Z27" s="52"/>
      <c r="AA27" s="52">
        <v>4</v>
      </c>
      <c r="AB27" s="52"/>
      <c r="AC27" s="52"/>
      <c r="AD27" s="52"/>
      <c r="AE27" s="52"/>
      <c r="AF27" s="52"/>
      <c r="AG27" s="52"/>
      <c r="AH27" s="52">
        <v>5</v>
      </c>
      <c r="AI27" s="52"/>
      <c r="AJ27" s="52"/>
      <c r="AK27" s="52"/>
      <c r="AL27" s="52"/>
      <c r="AM27" s="52"/>
      <c r="AN27" s="52"/>
      <c r="AO27" s="52">
        <v>6</v>
      </c>
      <c r="AP27" s="52"/>
      <c r="AQ27" s="52"/>
      <c r="AR27" s="52"/>
      <c r="AS27" s="52"/>
      <c r="AT27" s="52"/>
      <c r="AU27" s="52"/>
      <c r="AV27" s="52">
        <v>7</v>
      </c>
      <c r="AW27" s="52"/>
      <c r="AX27" s="52"/>
      <c r="AY27" s="52"/>
      <c r="AZ27" s="52"/>
      <c r="BA27" s="52"/>
      <c r="BB27" s="52"/>
      <c r="BC27" s="52"/>
      <c r="BD27" s="52"/>
      <c r="BE27" s="52"/>
      <c r="BF27" s="52"/>
      <c r="BG27" s="52"/>
      <c r="BH27" s="52"/>
      <c r="BI27" s="52"/>
      <c r="BJ27" s="52"/>
      <c r="BK27" s="52"/>
      <c r="BL27" s="52"/>
    </row>
    <row r="28" spans="1:79" s="18" customFormat="1" ht="182.4" customHeight="1" x14ac:dyDescent="0.25">
      <c r="A28" s="65">
        <v>2240</v>
      </c>
      <c r="B28" s="65"/>
      <c r="C28" s="65"/>
      <c r="D28" s="65"/>
      <c r="E28" s="65"/>
      <c r="F28" s="65"/>
      <c r="G28" s="110" t="s">
        <v>47</v>
      </c>
      <c r="H28" s="111"/>
      <c r="I28" s="111"/>
      <c r="J28" s="111"/>
      <c r="K28" s="111"/>
      <c r="L28" s="111"/>
      <c r="M28" s="111"/>
      <c r="N28" s="111"/>
      <c r="O28" s="111"/>
      <c r="P28" s="111"/>
      <c r="Q28" s="111"/>
      <c r="R28" s="111"/>
      <c r="S28" s="112"/>
      <c r="T28" s="134">
        <v>0</v>
      </c>
      <c r="U28" s="134"/>
      <c r="V28" s="134"/>
      <c r="W28" s="134"/>
      <c r="X28" s="134"/>
      <c r="Y28" s="134"/>
      <c r="Z28" s="134"/>
      <c r="AA28" s="134">
        <v>0</v>
      </c>
      <c r="AB28" s="134"/>
      <c r="AC28" s="134"/>
      <c r="AD28" s="134"/>
      <c r="AE28" s="134"/>
      <c r="AF28" s="134"/>
      <c r="AG28" s="134"/>
      <c r="AH28" s="134">
        <v>0</v>
      </c>
      <c r="AI28" s="134"/>
      <c r="AJ28" s="134"/>
      <c r="AK28" s="134"/>
      <c r="AL28" s="134"/>
      <c r="AM28" s="134"/>
      <c r="AN28" s="134"/>
      <c r="AO28" s="134">
        <v>322900</v>
      </c>
      <c r="AP28" s="134"/>
      <c r="AQ28" s="134"/>
      <c r="AR28" s="134"/>
      <c r="AS28" s="134"/>
      <c r="AT28" s="134"/>
      <c r="AU28" s="134"/>
      <c r="AV28" s="110" t="s">
        <v>206</v>
      </c>
      <c r="AW28" s="111"/>
      <c r="AX28" s="111"/>
      <c r="AY28" s="111"/>
      <c r="AZ28" s="111"/>
      <c r="BA28" s="111"/>
      <c r="BB28" s="111"/>
      <c r="BC28" s="111"/>
      <c r="BD28" s="111"/>
      <c r="BE28" s="111"/>
      <c r="BF28" s="111"/>
      <c r="BG28" s="111"/>
      <c r="BH28" s="111"/>
      <c r="BI28" s="111"/>
      <c r="BJ28" s="111"/>
      <c r="BK28" s="111"/>
      <c r="BL28" s="112"/>
    </row>
    <row r="29" spans="1:79" s="18" customFormat="1" ht="13.2" customHeight="1" x14ac:dyDescent="0.25">
      <c r="A29" s="65">
        <v>2271</v>
      </c>
      <c r="B29" s="65"/>
      <c r="C29" s="65"/>
      <c r="D29" s="65"/>
      <c r="E29" s="65"/>
      <c r="F29" s="65"/>
      <c r="G29" s="110" t="s">
        <v>51</v>
      </c>
      <c r="H29" s="111"/>
      <c r="I29" s="111"/>
      <c r="J29" s="111"/>
      <c r="K29" s="111"/>
      <c r="L29" s="111"/>
      <c r="M29" s="111"/>
      <c r="N29" s="111"/>
      <c r="O29" s="111"/>
      <c r="P29" s="111"/>
      <c r="Q29" s="111"/>
      <c r="R29" s="111"/>
      <c r="S29" s="112"/>
      <c r="T29" s="134">
        <v>448902</v>
      </c>
      <c r="U29" s="134"/>
      <c r="V29" s="134"/>
      <c r="W29" s="134"/>
      <c r="X29" s="134"/>
      <c r="Y29" s="134"/>
      <c r="Z29" s="134"/>
      <c r="AA29" s="134">
        <v>270015</v>
      </c>
      <c r="AB29" s="134"/>
      <c r="AC29" s="134"/>
      <c r="AD29" s="134"/>
      <c r="AE29" s="134"/>
      <c r="AF29" s="134"/>
      <c r="AG29" s="134"/>
      <c r="AH29" s="134">
        <v>343400</v>
      </c>
      <c r="AI29" s="134"/>
      <c r="AJ29" s="134"/>
      <c r="AK29" s="134"/>
      <c r="AL29" s="134"/>
      <c r="AM29" s="134"/>
      <c r="AN29" s="134"/>
      <c r="AO29" s="134">
        <f>612000-AH29</f>
        <v>268600</v>
      </c>
      <c r="AP29" s="134"/>
      <c r="AQ29" s="134"/>
      <c r="AR29" s="134"/>
      <c r="AS29" s="134"/>
      <c r="AT29" s="134"/>
      <c r="AU29" s="134"/>
      <c r="AV29" s="110" t="s">
        <v>90</v>
      </c>
      <c r="AW29" s="111"/>
      <c r="AX29" s="111"/>
      <c r="AY29" s="111"/>
      <c r="AZ29" s="111"/>
      <c r="BA29" s="111"/>
      <c r="BB29" s="111"/>
      <c r="BC29" s="111"/>
      <c r="BD29" s="111"/>
      <c r="BE29" s="111"/>
      <c r="BF29" s="111"/>
      <c r="BG29" s="111"/>
      <c r="BH29" s="111"/>
      <c r="BI29" s="111"/>
      <c r="BJ29" s="111"/>
      <c r="BK29" s="111"/>
      <c r="BL29" s="112"/>
    </row>
    <row r="30" spans="1:79" s="18" customFormat="1" ht="16.2" customHeight="1" x14ac:dyDescent="0.25">
      <c r="A30" s="65">
        <v>2272</v>
      </c>
      <c r="B30" s="65"/>
      <c r="C30" s="65"/>
      <c r="D30" s="65"/>
      <c r="E30" s="65"/>
      <c r="F30" s="65"/>
      <c r="G30" s="110" t="s">
        <v>53</v>
      </c>
      <c r="H30" s="111"/>
      <c r="I30" s="111"/>
      <c r="J30" s="111"/>
      <c r="K30" s="111"/>
      <c r="L30" s="111"/>
      <c r="M30" s="111"/>
      <c r="N30" s="111"/>
      <c r="O30" s="111"/>
      <c r="P30" s="111"/>
      <c r="Q30" s="111"/>
      <c r="R30" s="111"/>
      <c r="S30" s="112"/>
      <c r="T30" s="134">
        <v>68640</v>
      </c>
      <c r="U30" s="134"/>
      <c r="V30" s="134"/>
      <c r="W30" s="134"/>
      <c r="X30" s="134"/>
      <c r="Y30" s="134"/>
      <c r="Z30" s="134"/>
      <c r="AA30" s="134">
        <v>27194</v>
      </c>
      <c r="AB30" s="134"/>
      <c r="AC30" s="134"/>
      <c r="AD30" s="134"/>
      <c r="AE30" s="134"/>
      <c r="AF30" s="134"/>
      <c r="AG30" s="134"/>
      <c r="AH30" s="134">
        <v>94300</v>
      </c>
      <c r="AI30" s="134"/>
      <c r="AJ30" s="134"/>
      <c r="AK30" s="134"/>
      <c r="AL30" s="134"/>
      <c r="AM30" s="134"/>
      <c r="AN30" s="134"/>
      <c r="AO30" s="134">
        <v>0</v>
      </c>
      <c r="AP30" s="134"/>
      <c r="AQ30" s="134"/>
      <c r="AR30" s="134"/>
      <c r="AS30" s="134"/>
      <c r="AT30" s="134"/>
      <c r="AU30" s="134"/>
      <c r="AV30" s="110"/>
      <c r="AW30" s="111"/>
      <c r="AX30" s="111"/>
      <c r="AY30" s="111"/>
      <c r="AZ30" s="111"/>
      <c r="BA30" s="111"/>
      <c r="BB30" s="111"/>
      <c r="BC30" s="111"/>
      <c r="BD30" s="111"/>
      <c r="BE30" s="111"/>
      <c r="BF30" s="111"/>
      <c r="BG30" s="111"/>
      <c r="BH30" s="111"/>
      <c r="BI30" s="111"/>
      <c r="BJ30" s="111"/>
      <c r="BK30" s="111"/>
      <c r="BL30" s="112"/>
    </row>
    <row r="31" spans="1:79" s="18" customFormat="1" ht="13.2" customHeight="1" x14ac:dyDescent="0.25">
      <c r="A31" s="65">
        <v>2273</v>
      </c>
      <c r="B31" s="65"/>
      <c r="C31" s="65"/>
      <c r="D31" s="65"/>
      <c r="E31" s="65"/>
      <c r="F31" s="65"/>
      <c r="G31" s="110" t="s">
        <v>55</v>
      </c>
      <c r="H31" s="111"/>
      <c r="I31" s="111"/>
      <c r="J31" s="111"/>
      <c r="K31" s="111"/>
      <c r="L31" s="111"/>
      <c r="M31" s="111"/>
      <c r="N31" s="111"/>
      <c r="O31" s="111"/>
      <c r="P31" s="111"/>
      <c r="Q31" s="111"/>
      <c r="R31" s="111"/>
      <c r="S31" s="112"/>
      <c r="T31" s="134">
        <v>501978</v>
      </c>
      <c r="U31" s="134"/>
      <c r="V31" s="134"/>
      <c r="W31" s="134"/>
      <c r="X31" s="134"/>
      <c r="Y31" s="134"/>
      <c r="Z31" s="134"/>
      <c r="AA31" s="134">
        <v>389866</v>
      </c>
      <c r="AB31" s="134"/>
      <c r="AC31" s="134"/>
      <c r="AD31" s="134"/>
      <c r="AE31" s="134"/>
      <c r="AF31" s="134"/>
      <c r="AG31" s="134"/>
      <c r="AH31" s="134">
        <v>620600</v>
      </c>
      <c r="AI31" s="134"/>
      <c r="AJ31" s="134"/>
      <c r="AK31" s="134"/>
      <c r="AL31" s="134"/>
      <c r="AM31" s="134"/>
      <c r="AN31" s="134"/>
      <c r="AO31" s="134">
        <v>0</v>
      </c>
      <c r="AP31" s="134"/>
      <c r="AQ31" s="134"/>
      <c r="AR31" s="134"/>
      <c r="AS31" s="134"/>
      <c r="AT31" s="134"/>
      <c r="AU31" s="134"/>
      <c r="AV31" s="110"/>
      <c r="AW31" s="111"/>
      <c r="AX31" s="111"/>
      <c r="AY31" s="111"/>
      <c r="AZ31" s="111"/>
      <c r="BA31" s="111"/>
      <c r="BB31" s="111"/>
      <c r="BC31" s="111"/>
      <c r="BD31" s="111"/>
      <c r="BE31" s="111"/>
      <c r="BF31" s="111"/>
      <c r="BG31" s="111"/>
      <c r="BH31" s="111"/>
      <c r="BI31" s="111"/>
      <c r="BJ31" s="111"/>
      <c r="BK31" s="111"/>
      <c r="BL31" s="112"/>
    </row>
    <row r="32" spans="1:79" s="18" customFormat="1" ht="13.2" customHeight="1" x14ac:dyDescent="0.25">
      <c r="A32" s="65">
        <v>2274</v>
      </c>
      <c r="B32" s="65"/>
      <c r="C32" s="65"/>
      <c r="D32" s="65"/>
      <c r="E32" s="65"/>
      <c r="F32" s="65"/>
      <c r="G32" s="110" t="s">
        <v>91</v>
      </c>
      <c r="H32" s="111"/>
      <c r="I32" s="111"/>
      <c r="J32" s="111"/>
      <c r="K32" s="111"/>
      <c r="L32" s="111"/>
      <c r="M32" s="111"/>
      <c r="N32" s="111"/>
      <c r="O32" s="111"/>
      <c r="P32" s="111"/>
      <c r="Q32" s="111"/>
      <c r="R32" s="111"/>
      <c r="S32" s="112"/>
      <c r="T32" s="134">
        <v>13322</v>
      </c>
      <c r="U32" s="134"/>
      <c r="V32" s="134"/>
      <c r="W32" s="134"/>
      <c r="X32" s="134"/>
      <c r="Y32" s="134"/>
      <c r="Z32" s="134"/>
      <c r="AA32" s="134">
        <v>5437</v>
      </c>
      <c r="AB32" s="134"/>
      <c r="AC32" s="134"/>
      <c r="AD32" s="134"/>
      <c r="AE32" s="134"/>
      <c r="AF32" s="134"/>
      <c r="AG32" s="134"/>
      <c r="AH32" s="134">
        <v>0</v>
      </c>
      <c r="AI32" s="134"/>
      <c r="AJ32" s="134"/>
      <c r="AK32" s="134"/>
      <c r="AL32" s="134"/>
      <c r="AM32" s="134"/>
      <c r="AN32" s="134"/>
      <c r="AO32" s="134">
        <v>14900</v>
      </c>
      <c r="AP32" s="134"/>
      <c r="AQ32" s="134"/>
      <c r="AR32" s="134"/>
      <c r="AS32" s="134"/>
      <c r="AT32" s="134"/>
      <c r="AU32" s="134"/>
      <c r="AV32" s="110" t="s">
        <v>104</v>
      </c>
      <c r="AW32" s="111"/>
      <c r="AX32" s="111"/>
      <c r="AY32" s="111"/>
      <c r="AZ32" s="111"/>
      <c r="BA32" s="111"/>
      <c r="BB32" s="111"/>
      <c r="BC32" s="111"/>
      <c r="BD32" s="111"/>
      <c r="BE32" s="111"/>
      <c r="BF32" s="111"/>
      <c r="BG32" s="111"/>
      <c r="BH32" s="111"/>
      <c r="BI32" s="111"/>
      <c r="BJ32" s="111"/>
      <c r="BK32" s="111"/>
      <c r="BL32" s="112"/>
    </row>
    <row r="33" spans="1:79" s="18" customFormat="1" ht="39.6" customHeight="1" x14ac:dyDescent="0.25">
      <c r="A33" s="65">
        <v>2282</v>
      </c>
      <c r="B33" s="65"/>
      <c r="C33" s="65"/>
      <c r="D33" s="65"/>
      <c r="E33" s="65"/>
      <c r="F33" s="65"/>
      <c r="G33" s="110" t="s">
        <v>94</v>
      </c>
      <c r="H33" s="111"/>
      <c r="I33" s="111"/>
      <c r="J33" s="111"/>
      <c r="K33" s="111"/>
      <c r="L33" s="111"/>
      <c r="M33" s="111"/>
      <c r="N33" s="111"/>
      <c r="O33" s="111"/>
      <c r="P33" s="111"/>
      <c r="Q33" s="111"/>
      <c r="R33" s="111"/>
      <c r="S33" s="112"/>
      <c r="T33" s="134">
        <v>0</v>
      </c>
      <c r="U33" s="134"/>
      <c r="V33" s="134"/>
      <c r="W33" s="134"/>
      <c r="X33" s="134"/>
      <c r="Y33" s="134"/>
      <c r="Z33" s="134"/>
      <c r="AA33" s="134">
        <v>0</v>
      </c>
      <c r="AB33" s="134"/>
      <c r="AC33" s="134"/>
      <c r="AD33" s="134"/>
      <c r="AE33" s="134"/>
      <c r="AF33" s="134"/>
      <c r="AG33" s="134"/>
      <c r="AH33" s="134">
        <v>0</v>
      </c>
      <c r="AI33" s="134"/>
      <c r="AJ33" s="134"/>
      <c r="AK33" s="134"/>
      <c r="AL33" s="134"/>
      <c r="AM33" s="134"/>
      <c r="AN33" s="134"/>
      <c r="AO33" s="134">
        <v>0</v>
      </c>
      <c r="AP33" s="134"/>
      <c r="AQ33" s="134"/>
      <c r="AR33" s="134"/>
      <c r="AS33" s="134"/>
      <c r="AT33" s="134"/>
      <c r="AU33" s="134"/>
      <c r="AV33" s="110"/>
      <c r="AW33" s="111"/>
      <c r="AX33" s="111"/>
      <c r="AY33" s="111"/>
      <c r="AZ33" s="111"/>
      <c r="BA33" s="111"/>
      <c r="BB33" s="111"/>
      <c r="BC33" s="111"/>
      <c r="BD33" s="111"/>
      <c r="BE33" s="111"/>
      <c r="BF33" s="111"/>
      <c r="BG33" s="111"/>
      <c r="BH33" s="111"/>
      <c r="BI33" s="111"/>
      <c r="BJ33" s="111"/>
      <c r="BK33" s="111"/>
      <c r="BL33" s="112"/>
    </row>
    <row r="34" spans="1:79" s="18" customFormat="1" ht="52.95" customHeight="1" x14ac:dyDescent="0.25">
      <c r="A34" s="65">
        <v>2710</v>
      </c>
      <c r="B34" s="65"/>
      <c r="C34" s="65"/>
      <c r="D34" s="65"/>
      <c r="E34" s="65"/>
      <c r="F34" s="65"/>
      <c r="G34" s="110" t="s">
        <v>95</v>
      </c>
      <c r="H34" s="111"/>
      <c r="I34" s="111"/>
      <c r="J34" s="111"/>
      <c r="K34" s="111"/>
      <c r="L34" s="111"/>
      <c r="M34" s="111"/>
      <c r="N34" s="111"/>
      <c r="O34" s="111"/>
      <c r="P34" s="111"/>
      <c r="Q34" s="111"/>
      <c r="R34" s="111"/>
      <c r="S34" s="112"/>
      <c r="T34" s="134">
        <v>0</v>
      </c>
      <c r="U34" s="134"/>
      <c r="V34" s="134"/>
      <c r="W34" s="134"/>
      <c r="X34" s="134"/>
      <c r="Y34" s="134"/>
      <c r="Z34" s="134"/>
      <c r="AA34" s="134">
        <v>0</v>
      </c>
      <c r="AB34" s="134"/>
      <c r="AC34" s="134"/>
      <c r="AD34" s="134"/>
      <c r="AE34" s="134"/>
      <c r="AF34" s="134"/>
      <c r="AG34" s="134"/>
      <c r="AH34" s="134">
        <v>0</v>
      </c>
      <c r="AI34" s="134"/>
      <c r="AJ34" s="134"/>
      <c r="AK34" s="134"/>
      <c r="AL34" s="134"/>
      <c r="AM34" s="134"/>
      <c r="AN34" s="134"/>
      <c r="AO34" s="134">
        <v>5984</v>
      </c>
      <c r="AP34" s="134"/>
      <c r="AQ34" s="134"/>
      <c r="AR34" s="134"/>
      <c r="AS34" s="134"/>
      <c r="AT34" s="134"/>
      <c r="AU34" s="134"/>
      <c r="AV34" s="110" t="s">
        <v>155</v>
      </c>
      <c r="AW34" s="111"/>
      <c r="AX34" s="111"/>
      <c r="AY34" s="111"/>
      <c r="AZ34" s="111"/>
      <c r="BA34" s="111"/>
      <c r="BB34" s="111"/>
      <c r="BC34" s="111"/>
      <c r="BD34" s="111"/>
      <c r="BE34" s="111"/>
      <c r="BF34" s="111"/>
      <c r="BG34" s="111"/>
      <c r="BH34" s="111"/>
      <c r="BI34" s="111"/>
      <c r="BJ34" s="111"/>
      <c r="BK34" s="111"/>
      <c r="BL34" s="112"/>
    </row>
    <row r="35" spans="1:79" s="18" customFormat="1" ht="26.4" customHeight="1" x14ac:dyDescent="0.25">
      <c r="A35" s="65">
        <v>2730</v>
      </c>
      <c r="B35" s="65"/>
      <c r="C35" s="65"/>
      <c r="D35" s="65"/>
      <c r="E35" s="65"/>
      <c r="F35" s="65"/>
      <c r="G35" s="110" t="s">
        <v>96</v>
      </c>
      <c r="H35" s="111"/>
      <c r="I35" s="111"/>
      <c r="J35" s="111"/>
      <c r="K35" s="111"/>
      <c r="L35" s="111"/>
      <c r="M35" s="111"/>
      <c r="N35" s="111"/>
      <c r="O35" s="111"/>
      <c r="P35" s="111"/>
      <c r="Q35" s="111"/>
      <c r="R35" s="111"/>
      <c r="S35" s="112"/>
      <c r="T35" s="134">
        <v>0</v>
      </c>
      <c r="U35" s="134"/>
      <c r="V35" s="134"/>
      <c r="W35" s="134"/>
      <c r="X35" s="134"/>
      <c r="Y35" s="134"/>
      <c r="Z35" s="134"/>
      <c r="AA35" s="134">
        <v>0</v>
      </c>
      <c r="AB35" s="134"/>
      <c r="AC35" s="134"/>
      <c r="AD35" s="134"/>
      <c r="AE35" s="134"/>
      <c r="AF35" s="134"/>
      <c r="AG35" s="134"/>
      <c r="AH35" s="134">
        <v>0</v>
      </c>
      <c r="AI35" s="134"/>
      <c r="AJ35" s="134"/>
      <c r="AK35" s="134"/>
      <c r="AL35" s="134"/>
      <c r="AM35" s="134"/>
      <c r="AN35" s="134"/>
      <c r="AO35" s="134">
        <v>9130</v>
      </c>
      <c r="AP35" s="134"/>
      <c r="AQ35" s="134"/>
      <c r="AR35" s="134"/>
      <c r="AS35" s="134"/>
      <c r="AT35" s="134"/>
      <c r="AU35" s="134"/>
      <c r="AV35" s="110" t="s">
        <v>172</v>
      </c>
      <c r="AW35" s="111"/>
      <c r="AX35" s="111"/>
      <c r="AY35" s="111"/>
      <c r="AZ35" s="111"/>
      <c r="BA35" s="111"/>
      <c r="BB35" s="111"/>
      <c r="BC35" s="111"/>
      <c r="BD35" s="111"/>
      <c r="BE35" s="111"/>
      <c r="BF35" s="111"/>
      <c r="BG35" s="111"/>
      <c r="BH35" s="111"/>
      <c r="BI35" s="111"/>
      <c r="BJ35" s="111"/>
      <c r="BK35" s="111"/>
      <c r="BL35" s="112"/>
    </row>
    <row r="36" spans="1:79" s="18" customFormat="1" ht="43.2" customHeight="1" x14ac:dyDescent="0.25">
      <c r="A36" s="65">
        <v>2800</v>
      </c>
      <c r="B36" s="65"/>
      <c r="C36" s="65"/>
      <c r="D36" s="65"/>
      <c r="E36" s="65"/>
      <c r="F36" s="65"/>
      <c r="G36" s="110" t="s">
        <v>97</v>
      </c>
      <c r="H36" s="111"/>
      <c r="I36" s="111"/>
      <c r="J36" s="111"/>
      <c r="K36" s="111"/>
      <c r="L36" s="111"/>
      <c r="M36" s="111"/>
      <c r="N36" s="111"/>
      <c r="O36" s="111"/>
      <c r="P36" s="111"/>
      <c r="Q36" s="111"/>
      <c r="R36" s="111"/>
      <c r="S36" s="112"/>
      <c r="T36" s="134">
        <v>0</v>
      </c>
      <c r="U36" s="134"/>
      <c r="V36" s="134"/>
      <c r="W36" s="134"/>
      <c r="X36" s="134"/>
      <c r="Y36" s="134"/>
      <c r="Z36" s="134"/>
      <c r="AA36" s="134">
        <v>0</v>
      </c>
      <c r="AB36" s="134"/>
      <c r="AC36" s="134"/>
      <c r="AD36" s="134"/>
      <c r="AE36" s="134"/>
      <c r="AF36" s="134"/>
      <c r="AG36" s="134"/>
      <c r="AH36" s="134">
        <v>0</v>
      </c>
      <c r="AI36" s="134"/>
      <c r="AJ36" s="134"/>
      <c r="AK36" s="134"/>
      <c r="AL36" s="134"/>
      <c r="AM36" s="134"/>
      <c r="AN36" s="134"/>
      <c r="AO36" s="134">
        <v>8088</v>
      </c>
      <c r="AP36" s="134"/>
      <c r="AQ36" s="134"/>
      <c r="AR36" s="134"/>
      <c r="AS36" s="134"/>
      <c r="AT36" s="134"/>
      <c r="AU36" s="134"/>
      <c r="AV36" s="110" t="s">
        <v>156</v>
      </c>
      <c r="AW36" s="111"/>
      <c r="AX36" s="111"/>
      <c r="AY36" s="111"/>
      <c r="AZ36" s="111"/>
      <c r="BA36" s="111"/>
      <c r="BB36" s="111"/>
      <c r="BC36" s="111"/>
      <c r="BD36" s="111"/>
      <c r="BE36" s="111"/>
      <c r="BF36" s="111"/>
      <c r="BG36" s="111"/>
      <c r="BH36" s="111"/>
      <c r="BI36" s="111"/>
      <c r="BJ36" s="111"/>
      <c r="BK36" s="111"/>
      <c r="BL36" s="112"/>
    </row>
    <row r="37" spans="1:79" s="18" customFormat="1" ht="40.200000000000003" customHeight="1" x14ac:dyDescent="0.25">
      <c r="A37" s="65">
        <v>3110</v>
      </c>
      <c r="B37" s="65"/>
      <c r="C37" s="65"/>
      <c r="D37" s="65"/>
      <c r="E37" s="65"/>
      <c r="F37" s="65"/>
      <c r="G37" s="110" t="s">
        <v>98</v>
      </c>
      <c r="H37" s="111"/>
      <c r="I37" s="111"/>
      <c r="J37" s="111"/>
      <c r="K37" s="111"/>
      <c r="L37" s="111"/>
      <c r="M37" s="111"/>
      <c r="N37" s="111"/>
      <c r="O37" s="111"/>
      <c r="P37" s="111"/>
      <c r="Q37" s="111"/>
      <c r="R37" s="111"/>
      <c r="S37" s="112"/>
      <c r="T37" s="134">
        <v>0</v>
      </c>
      <c r="U37" s="134"/>
      <c r="V37" s="134"/>
      <c r="W37" s="134"/>
      <c r="X37" s="134"/>
      <c r="Y37" s="134"/>
      <c r="Z37" s="134"/>
      <c r="AA37" s="134">
        <v>0</v>
      </c>
      <c r="AB37" s="134"/>
      <c r="AC37" s="134"/>
      <c r="AD37" s="134"/>
      <c r="AE37" s="134"/>
      <c r="AF37" s="134"/>
      <c r="AG37" s="134"/>
      <c r="AH37" s="134">
        <v>0</v>
      </c>
      <c r="AI37" s="134"/>
      <c r="AJ37" s="134"/>
      <c r="AK37" s="134"/>
      <c r="AL37" s="134"/>
      <c r="AM37" s="134"/>
      <c r="AN37" s="134"/>
      <c r="AO37" s="134">
        <f>7800000+299500+372000+528000</f>
        <v>8999500</v>
      </c>
      <c r="AP37" s="134"/>
      <c r="AQ37" s="134"/>
      <c r="AR37" s="134"/>
      <c r="AS37" s="134"/>
      <c r="AT37" s="134"/>
      <c r="AU37" s="134"/>
      <c r="AV37" s="110" t="s">
        <v>208</v>
      </c>
      <c r="AW37" s="111"/>
      <c r="AX37" s="111"/>
      <c r="AY37" s="111"/>
      <c r="AZ37" s="111"/>
      <c r="BA37" s="111"/>
      <c r="BB37" s="111"/>
      <c r="BC37" s="111"/>
      <c r="BD37" s="111"/>
      <c r="BE37" s="111"/>
      <c r="BF37" s="111"/>
      <c r="BG37" s="111"/>
      <c r="BH37" s="111"/>
      <c r="BI37" s="111"/>
      <c r="BJ37" s="111"/>
      <c r="BK37" s="111"/>
      <c r="BL37" s="112"/>
    </row>
    <row r="38" spans="1:79" s="18" customFormat="1" ht="18.600000000000001" customHeight="1" x14ac:dyDescent="0.25">
      <c r="A38" s="65">
        <v>3132</v>
      </c>
      <c r="B38" s="65"/>
      <c r="C38" s="65"/>
      <c r="D38" s="65"/>
      <c r="E38" s="65"/>
      <c r="F38" s="65"/>
      <c r="G38" s="110" t="s">
        <v>99</v>
      </c>
      <c r="H38" s="111"/>
      <c r="I38" s="111"/>
      <c r="J38" s="111"/>
      <c r="K38" s="111"/>
      <c r="L38" s="111"/>
      <c r="M38" s="111"/>
      <c r="N38" s="111"/>
      <c r="O38" s="111"/>
      <c r="P38" s="111"/>
      <c r="Q38" s="111"/>
      <c r="R38" s="111"/>
      <c r="S38" s="112"/>
      <c r="T38" s="134">
        <v>0</v>
      </c>
      <c r="U38" s="134"/>
      <c r="V38" s="134"/>
      <c r="W38" s="134"/>
      <c r="X38" s="134"/>
      <c r="Y38" s="134"/>
      <c r="Z38" s="134"/>
      <c r="AA38" s="134">
        <v>0</v>
      </c>
      <c r="AB38" s="134"/>
      <c r="AC38" s="134"/>
      <c r="AD38" s="134"/>
      <c r="AE38" s="134"/>
      <c r="AF38" s="134"/>
      <c r="AG38" s="134"/>
      <c r="AH38" s="134">
        <v>0</v>
      </c>
      <c r="AI38" s="134"/>
      <c r="AJ38" s="134"/>
      <c r="AK38" s="134"/>
      <c r="AL38" s="134"/>
      <c r="AM38" s="134"/>
      <c r="AN38" s="134"/>
      <c r="AO38" s="134">
        <v>9568000</v>
      </c>
      <c r="AP38" s="134"/>
      <c r="AQ38" s="134"/>
      <c r="AR38" s="134"/>
      <c r="AS38" s="134"/>
      <c r="AT38" s="134"/>
      <c r="AU38" s="134"/>
      <c r="AV38" s="110" t="s">
        <v>183</v>
      </c>
      <c r="AW38" s="111"/>
      <c r="AX38" s="111"/>
      <c r="AY38" s="111"/>
      <c r="AZ38" s="111"/>
      <c r="BA38" s="111"/>
      <c r="BB38" s="111"/>
      <c r="BC38" s="111"/>
      <c r="BD38" s="111"/>
      <c r="BE38" s="111"/>
      <c r="BF38" s="111"/>
      <c r="BG38" s="111"/>
      <c r="BH38" s="111"/>
      <c r="BI38" s="111"/>
      <c r="BJ38" s="111"/>
      <c r="BK38" s="111"/>
      <c r="BL38" s="112"/>
    </row>
    <row r="39" spans="1:79" s="15" customFormat="1" x14ac:dyDescent="0.25"/>
    <row r="40" spans="1:79" s="15" customFormat="1" ht="15" customHeight="1" x14ac:dyDescent="0.25">
      <c r="A40" s="49" t="s">
        <v>38</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row>
    <row r="41" spans="1:79" s="15" customFormat="1" x14ac:dyDescent="0.25"/>
    <row r="42" spans="1:79" s="15" customFormat="1" ht="45.6" customHeight="1" x14ac:dyDescent="0.25">
      <c r="A42" s="52" t="s">
        <v>4</v>
      </c>
      <c r="B42" s="52"/>
      <c r="C42" s="52"/>
      <c r="D42" s="52"/>
      <c r="E42" s="52"/>
      <c r="F42" s="52"/>
      <c r="G42" s="70" t="s">
        <v>7</v>
      </c>
      <c r="H42" s="71"/>
      <c r="I42" s="71"/>
      <c r="J42" s="71"/>
      <c r="K42" s="71"/>
      <c r="L42" s="71"/>
      <c r="M42" s="71"/>
      <c r="N42" s="71"/>
      <c r="O42" s="71"/>
      <c r="P42" s="71"/>
      <c r="Q42" s="71"/>
      <c r="R42" s="71"/>
      <c r="S42" s="71"/>
      <c r="T42" s="71"/>
      <c r="U42" s="71"/>
      <c r="V42" s="71"/>
      <c r="W42" s="71"/>
      <c r="X42" s="71"/>
      <c r="Y42" s="71"/>
      <c r="Z42" s="71"/>
      <c r="AA42" s="71"/>
      <c r="AB42" s="71"/>
      <c r="AC42" s="71"/>
      <c r="AD42" s="71"/>
      <c r="AE42" s="72"/>
      <c r="AF42" s="52" t="s">
        <v>6</v>
      </c>
      <c r="AG42" s="52"/>
      <c r="AH42" s="52"/>
      <c r="AI42" s="52"/>
      <c r="AJ42" s="52"/>
      <c r="AK42" s="52" t="s">
        <v>5</v>
      </c>
      <c r="AL42" s="52"/>
      <c r="AM42" s="52"/>
      <c r="AN42" s="52"/>
      <c r="AO42" s="52"/>
      <c r="AP42" s="52"/>
      <c r="AQ42" s="52"/>
      <c r="AR42" s="52"/>
      <c r="AS42" s="52"/>
      <c r="AT42" s="52"/>
      <c r="AU42" s="52" t="s">
        <v>74</v>
      </c>
      <c r="AV42" s="52"/>
      <c r="AW42" s="52"/>
      <c r="AX42" s="52"/>
      <c r="AY42" s="52"/>
      <c r="AZ42" s="52"/>
      <c r="BA42" s="52"/>
      <c r="BB42" s="52"/>
      <c r="BC42" s="52"/>
      <c r="BD42" s="52"/>
      <c r="BE42" s="52" t="s">
        <v>75</v>
      </c>
      <c r="BF42" s="52"/>
      <c r="BG42" s="52"/>
      <c r="BH42" s="52"/>
      <c r="BI42" s="52"/>
      <c r="BJ42" s="52"/>
      <c r="BK42" s="52"/>
      <c r="BL42" s="52"/>
      <c r="BM42" s="52"/>
      <c r="BN42" s="52"/>
    </row>
    <row r="43" spans="1:79" s="15" customFormat="1" ht="15" customHeight="1" x14ac:dyDescent="0.25">
      <c r="A43" s="52">
        <v>1</v>
      </c>
      <c r="B43" s="52"/>
      <c r="C43" s="52"/>
      <c r="D43" s="52"/>
      <c r="E43" s="52"/>
      <c r="F43" s="52"/>
      <c r="G43" s="70">
        <v>2</v>
      </c>
      <c r="H43" s="71"/>
      <c r="I43" s="71"/>
      <c r="J43" s="71"/>
      <c r="K43" s="71"/>
      <c r="L43" s="71"/>
      <c r="M43" s="71"/>
      <c r="N43" s="71"/>
      <c r="O43" s="71"/>
      <c r="P43" s="71"/>
      <c r="Q43" s="71"/>
      <c r="R43" s="71"/>
      <c r="S43" s="71"/>
      <c r="T43" s="71"/>
      <c r="U43" s="71"/>
      <c r="V43" s="71"/>
      <c r="W43" s="71"/>
      <c r="X43" s="71"/>
      <c r="Y43" s="71"/>
      <c r="Z43" s="71"/>
      <c r="AA43" s="71"/>
      <c r="AB43" s="71"/>
      <c r="AC43" s="71"/>
      <c r="AD43" s="71"/>
      <c r="AE43" s="72"/>
      <c r="AF43" s="52">
        <v>3</v>
      </c>
      <c r="AG43" s="52"/>
      <c r="AH43" s="52"/>
      <c r="AI43" s="52"/>
      <c r="AJ43" s="52"/>
      <c r="AK43" s="52">
        <v>4</v>
      </c>
      <c r="AL43" s="52"/>
      <c r="AM43" s="52"/>
      <c r="AN43" s="52"/>
      <c r="AO43" s="52"/>
      <c r="AP43" s="52"/>
      <c r="AQ43" s="52"/>
      <c r="AR43" s="52"/>
      <c r="AS43" s="52"/>
      <c r="AT43" s="52"/>
      <c r="AU43" s="52">
        <v>5</v>
      </c>
      <c r="AV43" s="52"/>
      <c r="AW43" s="52"/>
      <c r="AX43" s="52"/>
      <c r="AY43" s="52"/>
      <c r="AZ43" s="52"/>
      <c r="BA43" s="52"/>
      <c r="BB43" s="52"/>
      <c r="BC43" s="52"/>
      <c r="BD43" s="52"/>
      <c r="BE43" s="52">
        <v>6</v>
      </c>
      <c r="BF43" s="52"/>
      <c r="BG43" s="52"/>
      <c r="BH43" s="52"/>
      <c r="BI43" s="52"/>
      <c r="BJ43" s="52"/>
      <c r="BK43" s="52"/>
      <c r="BL43" s="52"/>
      <c r="BM43" s="52"/>
      <c r="BN43" s="52"/>
    </row>
    <row r="44" spans="1:79" s="12" customFormat="1" ht="15" hidden="1" customHeight="1" x14ac:dyDescent="0.25">
      <c r="A44" s="133" t="s">
        <v>39</v>
      </c>
      <c r="B44" s="133"/>
      <c r="C44" s="133"/>
      <c r="D44" s="133"/>
      <c r="E44" s="133"/>
      <c r="F44" s="133"/>
      <c r="G44" s="135" t="s">
        <v>18</v>
      </c>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7"/>
      <c r="AF44" s="133" t="s">
        <v>19</v>
      </c>
      <c r="AG44" s="133"/>
      <c r="AH44" s="133"/>
      <c r="AI44" s="133"/>
      <c r="AJ44" s="133"/>
      <c r="AK44" s="133" t="s">
        <v>20</v>
      </c>
      <c r="AL44" s="133"/>
      <c r="AM44" s="133"/>
      <c r="AN44" s="133"/>
      <c r="AO44" s="133"/>
      <c r="AP44" s="133"/>
      <c r="AQ44" s="133"/>
      <c r="AR44" s="133"/>
      <c r="AS44" s="133"/>
      <c r="AT44" s="133"/>
      <c r="AU44" s="133" t="s">
        <v>34</v>
      </c>
      <c r="AV44" s="133"/>
      <c r="AW44" s="133"/>
      <c r="AX44" s="133"/>
      <c r="AY44" s="133"/>
      <c r="AZ44" s="133"/>
      <c r="BA44" s="133"/>
      <c r="BB44" s="133"/>
      <c r="BC44" s="133"/>
      <c r="BD44" s="133"/>
      <c r="BE44" s="133" t="s">
        <v>35</v>
      </c>
      <c r="BF44" s="133"/>
      <c r="BG44" s="133"/>
      <c r="BH44" s="133"/>
      <c r="BI44" s="133"/>
      <c r="BJ44" s="133"/>
      <c r="BK44" s="133"/>
      <c r="BL44" s="133"/>
      <c r="BM44" s="133"/>
      <c r="BN44" s="133"/>
      <c r="CA44" s="12" t="s">
        <v>12</v>
      </c>
    </row>
    <row r="45" spans="1:79" s="18" customFormat="1" x14ac:dyDescent="0.25">
      <c r="A45" s="65"/>
      <c r="B45" s="65"/>
      <c r="C45" s="65"/>
      <c r="D45" s="65"/>
      <c r="E45" s="65"/>
      <c r="F45" s="65"/>
      <c r="G45" s="127" t="s">
        <v>148</v>
      </c>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9"/>
      <c r="AF45" s="65"/>
      <c r="AG45" s="65"/>
      <c r="AH45" s="65"/>
      <c r="AI45" s="65"/>
      <c r="AJ45" s="65"/>
      <c r="AK45" s="65"/>
      <c r="AL45" s="65"/>
      <c r="AM45" s="65"/>
      <c r="AN45" s="65"/>
      <c r="AO45" s="65"/>
      <c r="AP45" s="65"/>
      <c r="AQ45" s="65"/>
      <c r="AR45" s="65"/>
      <c r="AS45" s="65"/>
      <c r="AT45" s="65"/>
      <c r="AU45" s="113"/>
      <c r="AV45" s="113"/>
      <c r="AW45" s="113"/>
      <c r="AX45" s="113"/>
      <c r="AY45" s="113"/>
      <c r="AZ45" s="113"/>
      <c r="BA45" s="113"/>
      <c r="BB45" s="113"/>
      <c r="BC45" s="113"/>
      <c r="BD45" s="113"/>
      <c r="BE45" s="89"/>
      <c r="BF45" s="89"/>
      <c r="BG45" s="89"/>
      <c r="BH45" s="89"/>
      <c r="BI45" s="89"/>
      <c r="BJ45" s="89"/>
      <c r="BK45" s="89"/>
      <c r="BL45" s="89"/>
      <c r="BM45" s="89"/>
      <c r="BN45" s="89"/>
      <c r="CA45" s="18" t="s">
        <v>13</v>
      </c>
    </row>
    <row r="46" spans="1:79" s="18" customFormat="1" x14ac:dyDescent="0.25">
      <c r="A46" s="65">
        <v>1</v>
      </c>
      <c r="B46" s="65"/>
      <c r="C46" s="65"/>
      <c r="D46" s="65"/>
      <c r="E46" s="65"/>
      <c r="F46" s="65"/>
      <c r="G46" s="115" t="s">
        <v>196</v>
      </c>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c r="AF46" s="65" t="s">
        <v>198</v>
      </c>
      <c r="AG46" s="65"/>
      <c r="AH46" s="65"/>
      <c r="AI46" s="65"/>
      <c r="AJ46" s="65"/>
      <c r="AK46" s="121" t="s">
        <v>199</v>
      </c>
      <c r="AL46" s="121"/>
      <c r="AM46" s="121"/>
      <c r="AN46" s="121"/>
      <c r="AO46" s="121"/>
      <c r="AP46" s="121"/>
      <c r="AQ46" s="121"/>
      <c r="AR46" s="121"/>
      <c r="AS46" s="121"/>
      <c r="AT46" s="121"/>
      <c r="AU46" s="113">
        <v>0</v>
      </c>
      <c r="AV46" s="113"/>
      <c r="AW46" s="113"/>
      <c r="AX46" s="113"/>
      <c r="AY46" s="113"/>
      <c r="AZ46" s="113"/>
      <c r="BA46" s="113"/>
      <c r="BB46" s="113"/>
      <c r="BC46" s="113"/>
      <c r="BD46" s="113"/>
      <c r="BE46" s="113">
        <f>29+7+7+33</f>
        <v>76</v>
      </c>
      <c r="BF46" s="113"/>
      <c r="BG46" s="113"/>
      <c r="BH46" s="113"/>
      <c r="BI46" s="113"/>
      <c r="BJ46" s="113"/>
      <c r="BK46" s="113"/>
      <c r="BL46" s="113"/>
      <c r="BM46" s="113"/>
      <c r="BN46" s="113"/>
      <c r="CA46" s="18" t="s">
        <v>13</v>
      </c>
    </row>
    <row r="47" spans="1:79" s="18" customFormat="1" ht="30.6" customHeight="1" x14ac:dyDescent="0.25">
      <c r="A47" s="65">
        <v>2</v>
      </c>
      <c r="B47" s="65"/>
      <c r="C47" s="65"/>
      <c r="D47" s="65"/>
      <c r="E47" s="65"/>
      <c r="F47" s="65"/>
      <c r="G47" s="115" t="s">
        <v>197</v>
      </c>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7"/>
      <c r="AF47" s="65" t="s">
        <v>198</v>
      </c>
      <c r="AG47" s="65"/>
      <c r="AH47" s="65"/>
      <c r="AI47" s="65"/>
      <c r="AJ47" s="65"/>
      <c r="AK47" s="81" t="s">
        <v>200</v>
      </c>
      <c r="AL47" s="81"/>
      <c r="AM47" s="81"/>
      <c r="AN47" s="81"/>
      <c r="AO47" s="81"/>
      <c r="AP47" s="81"/>
      <c r="AQ47" s="81"/>
      <c r="AR47" s="81"/>
      <c r="AS47" s="81"/>
      <c r="AT47" s="81"/>
      <c r="AU47" s="113">
        <v>0</v>
      </c>
      <c r="AV47" s="113"/>
      <c r="AW47" s="113"/>
      <c r="AX47" s="113"/>
      <c r="AY47" s="113"/>
      <c r="AZ47" s="113"/>
      <c r="BA47" s="113"/>
      <c r="BB47" s="113"/>
      <c r="BC47" s="113"/>
      <c r="BD47" s="113"/>
      <c r="BE47" s="113">
        <v>5</v>
      </c>
      <c r="BF47" s="113"/>
      <c r="BG47" s="113"/>
      <c r="BH47" s="113"/>
      <c r="BI47" s="113"/>
      <c r="BJ47" s="113"/>
      <c r="BK47" s="113"/>
      <c r="BL47" s="113"/>
      <c r="BM47" s="113"/>
      <c r="BN47" s="113"/>
      <c r="CA47" s="18" t="s">
        <v>13</v>
      </c>
    </row>
    <row r="48" spans="1:79" s="18" customFormat="1" x14ac:dyDescent="0.25">
      <c r="A48" s="65"/>
      <c r="B48" s="65"/>
      <c r="C48" s="65"/>
      <c r="D48" s="65"/>
      <c r="E48" s="65"/>
      <c r="F48" s="65"/>
      <c r="G48" s="127" t="s">
        <v>57</v>
      </c>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9"/>
      <c r="AF48" s="65"/>
      <c r="AG48" s="65"/>
      <c r="AH48" s="65"/>
      <c r="AI48" s="65"/>
      <c r="AJ48" s="65"/>
      <c r="AK48" s="65"/>
      <c r="AL48" s="65"/>
      <c r="AM48" s="65"/>
      <c r="AN48" s="65"/>
      <c r="AO48" s="65"/>
      <c r="AP48" s="65"/>
      <c r="AQ48" s="65"/>
      <c r="AR48" s="65"/>
      <c r="AS48" s="65"/>
      <c r="AT48" s="65"/>
      <c r="AU48" s="113"/>
      <c r="AV48" s="113"/>
      <c r="AW48" s="113"/>
      <c r="AX48" s="113"/>
      <c r="AY48" s="113"/>
      <c r="AZ48" s="113"/>
      <c r="BA48" s="113"/>
      <c r="BB48" s="113"/>
      <c r="BC48" s="113"/>
      <c r="BD48" s="113"/>
      <c r="BE48" s="89"/>
      <c r="BF48" s="89"/>
      <c r="BG48" s="89"/>
      <c r="BH48" s="89"/>
      <c r="BI48" s="89"/>
      <c r="BJ48" s="89"/>
      <c r="BK48" s="89"/>
      <c r="BL48" s="89"/>
      <c r="BM48" s="89"/>
      <c r="BN48" s="89"/>
      <c r="CA48" s="18" t="s">
        <v>13</v>
      </c>
    </row>
    <row r="49" spans="1:79" s="18" customFormat="1" ht="14.4" customHeight="1" x14ac:dyDescent="0.25">
      <c r="A49" s="65">
        <v>1</v>
      </c>
      <c r="B49" s="65"/>
      <c r="C49" s="65"/>
      <c r="D49" s="65"/>
      <c r="E49" s="65"/>
      <c r="F49" s="65"/>
      <c r="G49" s="124" t="s">
        <v>207</v>
      </c>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6"/>
      <c r="AF49" s="65" t="s">
        <v>100</v>
      </c>
      <c r="AG49" s="65"/>
      <c r="AH49" s="65"/>
      <c r="AI49" s="65"/>
      <c r="AJ49" s="65"/>
      <c r="AK49" s="121" t="s">
        <v>101</v>
      </c>
      <c r="AL49" s="121"/>
      <c r="AM49" s="121"/>
      <c r="AN49" s="121"/>
      <c r="AO49" s="121"/>
      <c r="AP49" s="121"/>
      <c r="AQ49" s="121"/>
      <c r="AR49" s="121"/>
      <c r="AS49" s="121"/>
      <c r="AT49" s="121"/>
      <c r="AU49" s="114">
        <v>4</v>
      </c>
      <c r="AV49" s="114"/>
      <c r="AW49" s="114"/>
      <c r="AX49" s="114"/>
      <c r="AY49" s="114"/>
      <c r="AZ49" s="114"/>
      <c r="BA49" s="114"/>
      <c r="BB49" s="114"/>
      <c r="BC49" s="114"/>
      <c r="BD49" s="114"/>
      <c r="BE49" s="114">
        <f>(AH29+AH30+AH31+AO29+AO32)/242543</f>
        <v>5.5322149062228139</v>
      </c>
      <c r="BF49" s="114"/>
      <c r="BG49" s="114"/>
      <c r="BH49" s="114"/>
      <c r="BI49" s="114"/>
      <c r="BJ49" s="114"/>
      <c r="BK49" s="114"/>
      <c r="BL49" s="114"/>
      <c r="BM49" s="114"/>
      <c r="BN49" s="114"/>
      <c r="CA49" s="18" t="s">
        <v>13</v>
      </c>
    </row>
    <row r="50" spans="1:79" s="18" customFormat="1" x14ac:dyDescent="0.25">
      <c r="A50" s="65">
        <v>2</v>
      </c>
      <c r="B50" s="65"/>
      <c r="C50" s="65"/>
      <c r="D50" s="65"/>
      <c r="E50" s="65"/>
      <c r="F50" s="65"/>
      <c r="G50" s="115" t="s">
        <v>201</v>
      </c>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7"/>
      <c r="AF50" s="65" t="s">
        <v>100</v>
      </c>
      <c r="AG50" s="65"/>
      <c r="AH50" s="65"/>
      <c r="AI50" s="65"/>
      <c r="AJ50" s="65"/>
      <c r="AK50" s="121" t="s">
        <v>101</v>
      </c>
      <c r="AL50" s="121"/>
      <c r="AM50" s="121"/>
      <c r="AN50" s="121"/>
      <c r="AO50" s="121"/>
      <c r="AP50" s="121"/>
      <c r="AQ50" s="121"/>
      <c r="AR50" s="121"/>
      <c r="AS50" s="121"/>
      <c r="AT50" s="121"/>
      <c r="AU50" s="113">
        <v>0</v>
      </c>
      <c r="AV50" s="113"/>
      <c r="AW50" s="113"/>
      <c r="AX50" s="113"/>
      <c r="AY50" s="113"/>
      <c r="AZ50" s="113"/>
      <c r="BA50" s="113"/>
      <c r="BB50" s="113"/>
      <c r="BC50" s="113"/>
      <c r="BD50" s="113"/>
      <c r="BE50" s="114">
        <f>AO37/BE46</f>
        <v>118414.47368421052</v>
      </c>
      <c r="BF50" s="114"/>
      <c r="BG50" s="114"/>
      <c r="BH50" s="114"/>
      <c r="BI50" s="114"/>
      <c r="BJ50" s="114"/>
      <c r="BK50" s="114"/>
      <c r="BL50" s="114"/>
      <c r="BM50" s="114"/>
      <c r="BN50" s="114"/>
      <c r="CA50" s="18" t="s">
        <v>13</v>
      </c>
    </row>
    <row r="51" spans="1:79" s="18" customFormat="1" x14ac:dyDescent="0.25">
      <c r="A51" s="65">
        <v>3</v>
      </c>
      <c r="B51" s="65"/>
      <c r="C51" s="65"/>
      <c r="D51" s="65"/>
      <c r="E51" s="65"/>
      <c r="F51" s="65"/>
      <c r="G51" s="115" t="s">
        <v>202</v>
      </c>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7"/>
      <c r="AF51" s="65" t="s">
        <v>100</v>
      </c>
      <c r="AG51" s="65"/>
      <c r="AH51" s="65"/>
      <c r="AI51" s="65"/>
      <c r="AJ51" s="65"/>
      <c r="AK51" s="121" t="s">
        <v>101</v>
      </c>
      <c r="AL51" s="121"/>
      <c r="AM51" s="121"/>
      <c r="AN51" s="121"/>
      <c r="AO51" s="121"/>
      <c r="AP51" s="121"/>
      <c r="AQ51" s="121"/>
      <c r="AR51" s="121"/>
      <c r="AS51" s="121"/>
      <c r="AT51" s="121"/>
      <c r="AU51" s="113">
        <v>0</v>
      </c>
      <c r="AV51" s="113"/>
      <c r="AW51" s="113"/>
      <c r="AX51" s="113"/>
      <c r="AY51" s="113"/>
      <c r="AZ51" s="113"/>
      <c r="BA51" s="113"/>
      <c r="BB51" s="113"/>
      <c r="BC51" s="113"/>
      <c r="BD51" s="113"/>
      <c r="BE51" s="114">
        <f>AO38/BE47</f>
        <v>1913600</v>
      </c>
      <c r="BF51" s="114"/>
      <c r="BG51" s="114"/>
      <c r="BH51" s="114"/>
      <c r="BI51" s="114"/>
      <c r="BJ51" s="114"/>
      <c r="BK51" s="114"/>
      <c r="BL51" s="114"/>
      <c r="BM51" s="114"/>
      <c r="BN51" s="114"/>
      <c r="CA51" s="18" t="s">
        <v>13</v>
      </c>
    </row>
    <row r="52" spans="1:79" s="15" customFormat="1" x14ac:dyDescent="0.25"/>
    <row r="53" spans="1:79" s="16" customFormat="1" ht="14.25" customHeight="1" x14ac:dyDescent="0.25">
      <c r="A53" s="49" t="s">
        <v>76</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row>
    <row r="54" spans="1:79" s="15" customFormat="1" ht="27.6" customHeight="1" x14ac:dyDescent="0.25">
      <c r="A54" s="76" t="s">
        <v>191</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row>
    <row r="55" spans="1:79" s="15" customFormat="1" x14ac:dyDescent="0.25"/>
    <row r="56" spans="1:79" s="23" customFormat="1" ht="28.5" hidden="1" customHeight="1" x14ac:dyDescent="0.25">
      <c r="A56" s="73"/>
      <c r="B56" s="73"/>
      <c r="C56" s="73"/>
      <c r="D56" s="73"/>
      <c r="E56" s="73"/>
      <c r="F56" s="73"/>
      <c r="G56" s="78" t="s">
        <v>0</v>
      </c>
      <c r="H56" s="79"/>
      <c r="I56" s="79"/>
      <c r="J56" s="79"/>
      <c r="K56" s="79"/>
      <c r="L56" s="79"/>
      <c r="M56" s="79"/>
      <c r="N56" s="79"/>
      <c r="O56" s="79"/>
      <c r="P56" s="79"/>
      <c r="Q56" s="79"/>
      <c r="R56" s="79"/>
      <c r="S56" s="79"/>
      <c r="T56" s="79" t="s">
        <v>21</v>
      </c>
      <c r="U56" s="79"/>
      <c r="V56" s="79"/>
      <c r="W56" s="79"/>
      <c r="X56" s="79"/>
      <c r="Y56" s="79"/>
      <c r="Z56" s="79"/>
      <c r="AA56" s="79" t="s">
        <v>22</v>
      </c>
      <c r="AB56" s="79"/>
      <c r="AC56" s="79"/>
      <c r="AD56" s="79"/>
      <c r="AE56" s="79"/>
      <c r="AF56" s="79"/>
      <c r="AG56" s="79"/>
      <c r="AH56" s="79" t="s">
        <v>23</v>
      </c>
      <c r="AI56" s="79"/>
      <c r="AJ56" s="79"/>
      <c r="AK56" s="79"/>
      <c r="AL56" s="79"/>
      <c r="AM56" s="79"/>
      <c r="AN56" s="80"/>
      <c r="AO56" s="78" t="s">
        <v>24</v>
      </c>
      <c r="AP56" s="79"/>
      <c r="AQ56" s="79"/>
      <c r="AR56" s="79"/>
      <c r="AS56" s="79"/>
      <c r="AT56" s="79"/>
      <c r="AU56" s="79"/>
      <c r="AV56" s="20"/>
      <c r="AW56" s="20"/>
      <c r="AX56" s="20"/>
      <c r="AY56" s="20"/>
      <c r="AZ56" s="20"/>
      <c r="BA56" s="20"/>
      <c r="BB56" s="20"/>
      <c r="BC56" s="20"/>
      <c r="BD56" s="21"/>
      <c r="BE56" s="22"/>
      <c r="BF56" s="20"/>
      <c r="BG56" s="20"/>
      <c r="BH56" s="20"/>
      <c r="BI56" s="20"/>
      <c r="BJ56" s="20"/>
      <c r="BK56" s="20"/>
      <c r="BL56" s="20"/>
      <c r="BM56" s="20"/>
      <c r="BN56" s="21"/>
      <c r="CA56" s="15" t="s">
        <v>28</v>
      </c>
    </row>
    <row r="57" spans="1:79" s="19" customFormat="1" ht="12.75" customHeight="1" x14ac:dyDescent="0.25">
      <c r="A57" s="73" t="s">
        <v>37</v>
      </c>
      <c r="B57" s="73"/>
      <c r="C57" s="73"/>
      <c r="D57" s="73"/>
      <c r="E57" s="73"/>
      <c r="F57" s="73"/>
      <c r="G57" s="74"/>
      <c r="H57" s="74"/>
      <c r="I57" s="74"/>
      <c r="J57" s="74"/>
      <c r="K57" s="74"/>
      <c r="L57" s="74"/>
      <c r="M57" s="74"/>
      <c r="N57" s="74"/>
      <c r="O57" s="74"/>
      <c r="P57" s="74"/>
      <c r="Q57" s="74"/>
      <c r="R57" s="74"/>
      <c r="S57" s="74"/>
      <c r="T57" s="75">
        <f>T22+T23+T24+T25+T26+T28+T29+T30+T31+T32+T33+T34+T35+T36+T37+T38</f>
        <v>14713320</v>
      </c>
      <c r="U57" s="75"/>
      <c r="V57" s="75"/>
      <c r="W57" s="75"/>
      <c r="X57" s="75"/>
      <c r="Y57" s="75"/>
      <c r="Z57" s="75"/>
      <c r="AA57" s="75">
        <f>AA22+AA23+AA24+AA25+AA26+AA28+AA29+AA30+AA31+AA32+AA33+AA34+AA35+AA36+AA37+AA38</f>
        <v>13617157</v>
      </c>
      <c r="AB57" s="75"/>
      <c r="AC57" s="75"/>
      <c r="AD57" s="75"/>
      <c r="AE57" s="75"/>
      <c r="AF57" s="75"/>
      <c r="AG57" s="75"/>
      <c r="AH57" s="75">
        <f>AH22+AH23+AH24+AH25+AH26+AH28+AH29+AH30+AH31+AH32+AH33+AH34+AH35+AH36+AH37+AH38</f>
        <v>4347600</v>
      </c>
      <c r="AI57" s="75"/>
      <c r="AJ57" s="75"/>
      <c r="AK57" s="75"/>
      <c r="AL57" s="75"/>
      <c r="AM57" s="75"/>
      <c r="AN57" s="75"/>
      <c r="AO57" s="75">
        <f>AO22+AO23+AO24+AO25+AO26+AO28+AO29+AO30+AO31+AO32+AO33+AO34+AO35+AO36+AO37+AO38</f>
        <v>23385544</v>
      </c>
      <c r="AP57" s="75"/>
      <c r="AQ57" s="75"/>
      <c r="AR57" s="75"/>
      <c r="AS57" s="75"/>
      <c r="AT57" s="75"/>
      <c r="AU57" s="75"/>
      <c r="AV57" s="24"/>
      <c r="AW57" s="25"/>
      <c r="AX57" s="25"/>
      <c r="AY57" s="25"/>
      <c r="AZ57" s="25"/>
      <c r="BA57" s="25"/>
      <c r="BB57" s="25"/>
      <c r="BC57" s="25"/>
      <c r="BD57" s="25"/>
      <c r="BE57" s="25"/>
      <c r="BF57" s="25"/>
      <c r="BG57" s="25"/>
      <c r="BH57" s="25"/>
      <c r="BI57" s="25"/>
      <c r="BJ57" s="25"/>
      <c r="BK57" s="25"/>
      <c r="BL57" s="25"/>
      <c r="BM57" s="25"/>
      <c r="BN57" s="25"/>
      <c r="BO57" s="25"/>
      <c r="CA57" s="19" t="s">
        <v>29</v>
      </c>
    </row>
    <row r="58" spans="1:79" s="15" customFormat="1" x14ac:dyDescent="0.25"/>
    <row r="59" spans="1:79" s="15" customFormat="1" x14ac:dyDescent="0.25"/>
    <row r="60" spans="1:79" s="15" customFormat="1" ht="14.25" customHeight="1" x14ac:dyDescent="0.25">
      <c r="A60" s="49" t="s">
        <v>146</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row>
    <row r="61" spans="1:79" s="15" customFormat="1" ht="13.8" x14ac:dyDescent="0.25">
      <c r="BN61" s="17" t="s">
        <v>69</v>
      </c>
    </row>
    <row r="62" spans="1:79" s="15" customFormat="1" ht="12.9" customHeight="1" x14ac:dyDescent="0.25">
      <c r="A62" s="52" t="s">
        <v>3</v>
      </c>
      <c r="B62" s="52"/>
      <c r="C62" s="52"/>
      <c r="D62" s="52"/>
      <c r="E62" s="52"/>
      <c r="F62" s="52"/>
      <c r="G62" s="52" t="s">
        <v>7</v>
      </c>
      <c r="H62" s="52"/>
      <c r="I62" s="52"/>
      <c r="J62" s="52"/>
      <c r="K62" s="52"/>
      <c r="L62" s="52"/>
      <c r="M62" s="52"/>
      <c r="N62" s="52"/>
      <c r="O62" s="52"/>
      <c r="P62" s="52"/>
      <c r="Q62" s="52"/>
      <c r="R62" s="52"/>
      <c r="S62" s="52"/>
      <c r="T62" s="52" t="s">
        <v>77</v>
      </c>
      <c r="U62" s="52"/>
      <c r="V62" s="52"/>
      <c r="W62" s="52"/>
      <c r="X62" s="52"/>
      <c r="Y62" s="52"/>
      <c r="Z62" s="52"/>
      <c r="AA62" s="52"/>
      <c r="AB62" s="52"/>
      <c r="AC62" s="52"/>
      <c r="AD62" s="52"/>
      <c r="AE62" s="52"/>
      <c r="AF62" s="52"/>
      <c r="AG62" s="52"/>
      <c r="AH62" s="52" t="s">
        <v>81</v>
      </c>
      <c r="AI62" s="52"/>
      <c r="AJ62" s="52"/>
      <c r="AK62" s="52"/>
      <c r="AL62" s="52"/>
      <c r="AM62" s="52"/>
      <c r="AN62" s="52"/>
      <c r="AO62" s="52"/>
      <c r="AP62" s="52"/>
      <c r="AQ62" s="52"/>
      <c r="AR62" s="52"/>
      <c r="AS62" s="52"/>
      <c r="AT62" s="52"/>
      <c r="AU62" s="52"/>
      <c r="AV62" s="52" t="s">
        <v>147</v>
      </c>
      <c r="AW62" s="52"/>
      <c r="AX62" s="52"/>
      <c r="AY62" s="52"/>
      <c r="AZ62" s="52"/>
      <c r="BA62" s="52"/>
      <c r="BB62" s="52"/>
      <c r="BC62" s="52"/>
      <c r="BD62" s="52"/>
      <c r="BE62" s="52"/>
      <c r="BF62" s="52"/>
      <c r="BG62" s="52"/>
      <c r="BH62" s="52"/>
      <c r="BI62" s="52"/>
      <c r="BJ62" s="52"/>
      <c r="BK62" s="52"/>
      <c r="BL62" s="52"/>
      <c r="BM62" s="52"/>
      <c r="BN62" s="52"/>
      <c r="BO62" s="52"/>
      <c r="BP62" s="52"/>
      <c r="BQ62" s="52"/>
    </row>
    <row r="63" spans="1:79" s="15" customFormat="1" ht="33.6" customHeight="1" x14ac:dyDescent="0.25">
      <c r="A63" s="52"/>
      <c r="B63" s="52"/>
      <c r="C63" s="52"/>
      <c r="D63" s="52"/>
      <c r="E63" s="52"/>
      <c r="F63" s="52"/>
      <c r="G63" s="52"/>
      <c r="H63" s="52"/>
      <c r="I63" s="52"/>
      <c r="J63" s="52"/>
      <c r="K63" s="52"/>
      <c r="L63" s="52"/>
      <c r="M63" s="52"/>
      <c r="N63" s="52"/>
      <c r="O63" s="52"/>
      <c r="P63" s="52"/>
      <c r="Q63" s="52"/>
      <c r="R63" s="52"/>
      <c r="S63" s="52"/>
      <c r="T63" s="52" t="s">
        <v>9</v>
      </c>
      <c r="U63" s="52"/>
      <c r="V63" s="52"/>
      <c r="W63" s="52"/>
      <c r="X63" s="52"/>
      <c r="Y63" s="52"/>
      <c r="Z63" s="52"/>
      <c r="AA63" s="52" t="s">
        <v>26</v>
      </c>
      <c r="AB63" s="52"/>
      <c r="AC63" s="52"/>
      <c r="AD63" s="52"/>
      <c r="AE63" s="52"/>
      <c r="AF63" s="52"/>
      <c r="AG63" s="52"/>
      <c r="AH63" s="52" t="s">
        <v>9</v>
      </c>
      <c r="AI63" s="52"/>
      <c r="AJ63" s="52"/>
      <c r="AK63" s="52"/>
      <c r="AL63" s="52"/>
      <c r="AM63" s="52"/>
      <c r="AN63" s="52"/>
      <c r="AO63" s="52" t="s">
        <v>26</v>
      </c>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row>
    <row r="64" spans="1:79" s="15" customFormat="1" ht="15" customHeight="1" x14ac:dyDescent="0.25">
      <c r="A64" s="52">
        <v>1</v>
      </c>
      <c r="B64" s="52"/>
      <c r="C64" s="52"/>
      <c r="D64" s="52"/>
      <c r="E64" s="52"/>
      <c r="F64" s="52"/>
      <c r="G64" s="52">
        <v>2</v>
      </c>
      <c r="H64" s="52"/>
      <c r="I64" s="52"/>
      <c r="J64" s="52"/>
      <c r="K64" s="52"/>
      <c r="L64" s="52"/>
      <c r="M64" s="52"/>
      <c r="N64" s="52"/>
      <c r="O64" s="52"/>
      <c r="P64" s="52"/>
      <c r="Q64" s="52"/>
      <c r="R64" s="52"/>
      <c r="S64" s="52"/>
      <c r="T64" s="52">
        <v>3</v>
      </c>
      <c r="U64" s="52"/>
      <c r="V64" s="52"/>
      <c r="W64" s="52"/>
      <c r="X64" s="52"/>
      <c r="Y64" s="52"/>
      <c r="Z64" s="52"/>
      <c r="AA64" s="52">
        <v>4</v>
      </c>
      <c r="AB64" s="52"/>
      <c r="AC64" s="52"/>
      <c r="AD64" s="52"/>
      <c r="AE64" s="52"/>
      <c r="AF64" s="52"/>
      <c r="AG64" s="52"/>
      <c r="AH64" s="52">
        <v>5</v>
      </c>
      <c r="AI64" s="52"/>
      <c r="AJ64" s="52"/>
      <c r="AK64" s="52"/>
      <c r="AL64" s="52"/>
      <c r="AM64" s="52"/>
      <c r="AN64" s="52"/>
      <c r="AO64" s="52">
        <v>6</v>
      </c>
      <c r="AP64" s="52"/>
      <c r="AQ64" s="52"/>
      <c r="AR64" s="52"/>
      <c r="AS64" s="52"/>
      <c r="AT64" s="52"/>
      <c r="AU64" s="52"/>
      <c r="AV64" s="52">
        <v>7</v>
      </c>
      <c r="AW64" s="52"/>
      <c r="AX64" s="52"/>
      <c r="AY64" s="52"/>
      <c r="AZ64" s="52"/>
      <c r="BA64" s="52"/>
      <c r="BB64" s="52"/>
      <c r="BC64" s="52"/>
      <c r="BD64" s="52"/>
      <c r="BE64" s="52"/>
      <c r="BF64" s="52"/>
      <c r="BG64" s="52"/>
      <c r="BH64" s="52"/>
      <c r="BI64" s="52"/>
      <c r="BJ64" s="52"/>
      <c r="BK64" s="52"/>
      <c r="BL64" s="52"/>
      <c r="BM64" s="52"/>
      <c r="BN64" s="52"/>
      <c r="BO64" s="52"/>
      <c r="BP64" s="52"/>
      <c r="BQ64" s="52"/>
    </row>
    <row r="65" spans="1:79" s="12" customFormat="1" ht="12.75" hidden="1" customHeight="1" x14ac:dyDescent="0.25">
      <c r="A65" s="139" t="s">
        <v>27</v>
      </c>
      <c r="B65" s="139"/>
      <c r="C65" s="139"/>
      <c r="D65" s="139"/>
      <c r="E65" s="139"/>
      <c r="F65" s="139"/>
      <c r="G65" s="140" t="s">
        <v>18</v>
      </c>
      <c r="H65" s="140"/>
      <c r="I65" s="140"/>
      <c r="J65" s="140"/>
      <c r="K65" s="140"/>
      <c r="L65" s="140"/>
      <c r="M65" s="140"/>
      <c r="N65" s="140"/>
      <c r="O65" s="140"/>
      <c r="P65" s="140"/>
      <c r="Q65" s="140"/>
      <c r="R65" s="140"/>
      <c r="S65" s="140"/>
      <c r="T65" s="141" t="s">
        <v>21</v>
      </c>
      <c r="U65" s="141"/>
      <c r="V65" s="141"/>
      <c r="W65" s="141"/>
      <c r="X65" s="141"/>
      <c r="Y65" s="141"/>
      <c r="Z65" s="141"/>
      <c r="AA65" s="141" t="s">
        <v>22</v>
      </c>
      <c r="AB65" s="141"/>
      <c r="AC65" s="141"/>
      <c r="AD65" s="141"/>
      <c r="AE65" s="141"/>
      <c r="AF65" s="141"/>
      <c r="AG65" s="141"/>
      <c r="AH65" s="141" t="s">
        <v>23</v>
      </c>
      <c r="AI65" s="141"/>
      <c r="AJ65" s="141"/>
      <c r="AK65" s="141"/>
      <c r="AL65" s="141"/>
      <c r="AM65" s="141"/>
      <c r="AN65" s="141"/>
      <c r="AO65" s="141" t="s">
        <v>24</v>
      </c>
      <c r="AP65" s="141"/>
      <c r="AQ65" s="141"/>
      <c r="AR65" s="141"/>
      <c r="AS65" s="141"/>
      <c r="AT65" s="141"/>
      <c r="AU65" s="141"/>
      <c r="AV65" s="139" t="s">
        <v>25</v>
      </c>
      <c r="AW65" s="139"/>
      <c r="AX65" s="139"/>
      <c r="AY65" s="139"/>
      <c r="AZ65" s="139"/>
      <c r="BA65" s="139"/>
      <c r="BB65" s="139"/>
      <c r="BC65" s="139"/>
      <c r="BD65" s="139"/>
      <c r="BE65" s="139"/>
      <c r="BF65" s="139"/>
      <c r="BG65" s="139"/>
      <c r="BH65" s="139"/>
      <c r="BI65" s="139"/>
      <c r="BJ65" s="139"/>
      <c r="BK65" s="139"/>
      <c r="BL65" s="139"/>
      <c r="BM65" s="139"/>
      <c r="BN65" s="139"/>
      <c r="BO65" s="139"/>
      <c r="BP65" s="139"/>
      <c r="BQ65" s="139"/>
      <c r="CA65" s="12" t="s">
        <v>14</v>
      </c>
    </row>
    <row r="66" spans="1:79" s="18" customFormat="1" ht="15" customHeight="1" x14ac:dyDescent="0.25">
      <c r="A66" s="51">
        <v>2111</v>
      </c>
      <c r="B66" s="51"/>
      <c r="C66" s="51"/>
      <c r="D66" s="51"/>
      <c r="E66" s="51"/>
      <c r="F66" s="51"/>
      <c r="G66" s="110" t="s">
        <v>41</v>
      </c>
      <c r="H66" s="111"/>
      <c r="I66" s="111"/>
      <c r="J66" s="111"/>
      <c r="K66" s="111"/>
      <c r="L66" s="111"/>
      <c r="M66" s="111"/>
      <c r="N66" s="111"/>
      <c r="O66" s="111"/>
      <c r="P66" s="111"/>
      <c r="Q66" s="111"/>
      <c r="R66" s="111"/>
      <c r="S66" s="112"/>
      <c r="T66" s="138">
        <v>0</v>
      </c>
      <c r="U66" s="138"/>
      <c r="V66" s="138"/>
      <c r="W66" s="138"/>
      <c r="X66" s="138"/>
      <c r="Y66" s="138"/>
      <c r="Z66" s="138"/>
      <c r="AA66" s="138">
        <v>0</v>
      </c>
      <c r="AB66" s="138"/>
      <c r="AC66" s="138"/>
      <c r="AD66" s="138"/>
      <c r="AE66" s="138"/>
      <c r="AF66" s="138"/>
      <c r="AG66" s="138"/>
      <c r="AH66" s="138">
        <v>0</v>
      </c>
      <c r="AI66" s="138"/>
      <c r="AJ66" s="138"/>
      <c r="AK66" s="138"/>
      <c r="AL66" s="138"/>
      <c r="AM66" s="138"/>
      <c r="AN66" s="138"/>
      <c r="AO66" s="138">
        <v>0</v>
      </c>
      <c r="AP66" s="138"/>
      <c r="AQ66" s="138"/>
      <c r="AR66" s="138"/>
      <c r="AS66" s="138"/>
      <c r="AT66" s="138"/>
      <c r="AU66" s="138"/>
      <c r="AV66" s="110"/>
      <c r="AW66" s="111"/>
      <c r="AX66" s="111"/>
      <c r="AY66" s="111"/>
      <c r="AZ66" s="111"/>
      <c r="BA66" s="111"/>
      <c r="BB66" s="111"/>
      <c r="BC66" s="111"/>
      <c r="BD66" s="111"/>
      <c r="BE66" s="111"/>
      <c r="BF66" s="111"/>
      <c r="BG66" s="111"/>
      <c r="BH66" s="111"/>
      <c r="BI66" s="111"/>
      <c r="BJ66" s="111"/>
      <c r="BK66" s="111"/>
      <c r="BL66" s="111"/>
      <c r="BM66" s="111"/>
      <c r="BN66" s="111"/>
      <c r="BO66" s="111"/>
      <c r="BP66" s="111"/>
      <c r="BQ66" s="112"/>
      <c r="CA66" s="18" t="s">
        <v>15</v>
      </c>
    </row>
    <row r="67" spans="1:79" s="18" customFormat="1" ht="16.95" customHeight="1" x14ac:dyDescent="0.25">
      <c r="A67" s="51">
        <v>2120</v>
      </c>
      <c r="B67" s="51"/>
      <c r="C67" s="51"/>
      <c r="D67" s="51"/>
      <c r="E67" s="51"/>
      <c r="F67" s="51"/>
      <c r="G67" s="110" t="s">
        <v>43</v>
      </c>
      <c r="H67" s="111"/>
      <c r="I67" s="111"/>
      <c r="J67" s="111"/>
      <c r="K67" s="111"/>
      <c r="L67" s="111"/>
      <c r="M67" s="111"/>
      <c r="N67" s="111"/>
      <c r="O67" s="111"/>
      <c r="P67" s="111"/>
      <c r="Q67" s="111"/>
      <c r="R67" s="111"/>
      <c r="S67" s="112"/>
      <c r="T67" s="138">
        <v>0</v>
      </c>
      <c r="U67" s="138"/>
      <c r="V67" s="138"/>
      <c r="W67" s="138"/>
      <c r="X67" s="138"/>
      <c r="Y67" s="138"/>
      <c r="Z67" s="138"/>
      <c r="AA67" s="138">
        <v>0</v>
      </c>
      <c r="AB67" s="138"/>
      <c r="AC67" s="138"/>
      <c r="AD67" s="138"/>
      <c r="AE67" s="138"/>
      <c r="AF67" s="138"/>
      <c r="AG67" s="138"/>
      <c r="AH67" s="138">
        <v>0</v>
      </c>
      <c r="AI67" s="138"/>
      <c r="AJ67" s="138"/>
      <c r="AK67" s="138"/>
      <c r="AL67" s="138"/>
      <c r="AM67" s="138"/>
      <c r="AN67" s="138"/>
      <c r="AO67" s="138">
        <v>0</v>
      </c>
      <c r="AP67" s="138"/>
      <c r="AQ67" s="138"/>
      <c r="AR67" s="138"/>
      <c r="AS67" s="138"/>
      <c r="AT67" s="138"/>
      <c r="AU67" s="138"/>
      <c r="AV67" s="110"/>
      <c r="AW67" s="111"/>
      <c r="AX67" s="111"/>
      <c r="AY67" s="111"/>
      <c r="AZ67" s="111"/>
      <c r="BA67" s="111"/>
      <c r="BB67" s="111"/>
      <c r="BC67" s="111"/>
      <c r="BD67" s="111"/>
      <c r="BE67" s="111"/>
      <c r="BF67" s="111"/>
      <c r="BG67" s="111"/>
      <c r="BH67" s="111"/>
      <c r="BI67" s="111"/>
      <c r="BJ67" s="111"/>
      <c r="BK67" s="111"/>
      <c r="BL67" s="111"/>
      <c r="BM67" s="111"/>
      <c r="BN67" s="111"/>
      <c r="BO67" s="111"/>
      <c r="BP67" s="111"/>
      <c r="BQ67" s="112"/>
    </row>
    <row r="68" spans="1:79" s="18" customFormat="1" ht="20.399999999999999" customHeight="1" x14ac:dyDescent="0.25">
      <c r="A68" s="51">
        <v>2210</v>
      </c>
      <c r="B68" s="51"/>
      <c r="C68" s="51"/>
      <c r="D68" s="51"/>
      <c r="E68" s="51"/>
      <c r="F68" s="51"/>
      <c r="G68" s="110" t="s">
        <v>45</v>
      </c>
      <c r="H68" s="111"/>
      <c r="I68" s="111"/>
      <c r="J68" s="111"/>
      <c r="K68" s="111"/>
      <c r="L68" s="111"/>
      <c r="M68" s="111"/>
      <c r="N68" s="111"/>
      <c r="O68" s="111"/>
      <c r="P68" s="111"/>
      <c r="Q68" s="111"/>
      <c r="R68" s="111"/>
      <c r="S68" s="112"/>
      <c r="T68" s="138">
        <v>0</v>
      </c>
      <c r="U68" s="138"/>
      <c r="V68" s="138"/>
      <c r="W68" s="138"/>
      <c r="X68" s="138"/>
      <c r="Y68" s="138"/>
      <c r="Z68" s="138"/>
      <c r="AA68" s="138">
        <v>0</v>
      </c>
      <c r="AB68" s="138"/>
      <c r="AC68" s="138"/>
      <c r="AD68" s="138"/>
      <c r="AE68" s="138"/>
      <c r="AF68" s="138"/>
      <c r="AG68" s="138"/>
      <c r="AH68" s="138">
        <v>0</v>
      </c>
      <c r="AI68" s="138"/>
      <c r="AJ68" s="138"/>
      <c r="AK68" s="138"/>
      <c r="AL68" s="138"/>
      <c r="AM68" s="138"/>
      <c r="AN68" s="138"/>
      <c r="AO68" s="138">
        <v>0</v>
      </c>
      <c r="AP68" s="138"/>
      <c r="AQ68" s="138"/>
      <c r="AR68" s="138"/>
      <c r="AS68" s="138"/>
      <c r="AT68" s="138"/>
      <c r="AU68" s="138"/>
      <c r="AV68" s="110"/>
      <c r="AW68" s="111"/>
      <c r="AX68" s="111"/>
      <c r="AY68" s="111"/>
      <c r="AZ68" s="111"/>
      <c r="BA68" s="111"/>
      <c r="BB68" s="111"/>
      <c r="BC68" s="111"/>
      <c r="BD68" s="111"/>
      <c r="BE68" s="111"/>
      <c r="BF68" s="111"/>
      <c r="BG68" s="111"/>
      <c r="BH68" s="111"/>
      <c r="BI68" s="111"/>
      <c r="BJ68" s="111"/>
      <c r="BK68" s="111"/>
      <c r="BL68" s="111"/>
      <c r="BM68" s="111"/>
      <c r="BN68" s="111"/>
      <c r="BO68" s="111"/>
      <c r="BP68" s="111"/>
      <c r="BQ68" s="112"/>
    </row>
    <row r="69" spans="1:79" s="18" customFormat="1" ht="30" customHeight="1" x14ac:dyDescent="0.25">
      <c r="A69" s="51">
        <v>2220</v>
      </c>
      <c r="B69" s="51"/>
      <c r="C69" s="51"/>
      <c r="D69" s="51"/>
      <c r="E69" s="51"/>
      <c r="F69" s="51"/>
      <c r="G69" s="110" t="s">
        <v>88</v>
      </c>
      <c r="H69" s="111"/>
      <c r="I69" s="111"/>
      <c r="J69" s="111"/>
      <c r="K69" s="111"/>
      <c r="L69" s="111"/>
      <c r="M69" s="111"/>
      <c r="N69" s="111"/>
      <c r="O69" s="111"/>
      <c r="P69" s="111"/>
      <c r="Q69" s="111"/>
      <c r="R69" s="111"/>
      <c r="S69" s="112"/>
      <c r="T69" s="138">
        <v>0</v>
      </c>
      <c r="U69" s="138"/>
      <c r="V69" s="138"/>
      <c r="W69" s="138"/>
      <c r="X69" s="138"/>
      <c r="Y69" s="138"/>
      <c r="Z69" s="138"/>
      <c r="AA69" s="138">
        <v>196500</v>
      </c>
      <c r="AB69" s="138"/>
      <c r="AC69" s="138"/>
      <c r="AD69" s="138"/>
      <c r="AE69" s="138"/>
      <c r="AF69" s="138"/>
      <c r="AG69" s="138"/>
      <c r="AH69" s="138">
        <v>0</v>
      </c>
      <c r="AI69" s="138"/>
      <c r="AJ69" s="138"/>
      <c r="AK69" s="138"/>
      <c r="AL69" s="138"/>
      <c r="AM69" s="138"/>
      <c r="AN69" s="138"/>
      <c r="AO69" s="138">
        <v>214200</v>
      </c>
      <c r="AP69" s="138"/>
      <c r="AQ69" s="138"/>
      <c r="AR69" s="138"/>
      <c r="AS69" s="138"/>
      <c r="AT69" s="138"/>
      <c r="AU69" s="138"/>
      <c r="AV69" s="110" t="s">
        <v>158</v>
      </c>
      <c r="AW69" s="111"/>
      <c r="AX69" s="111"/>
      <c r="AY69" s="111"/>
      <c r="AZ69" s="111"/>
      <c r="BA69" s="111"/>
      <c r="BB69" s="111"/>
      <c r="BC69" s="111"/>
      <c r="BD69" s="111"/>
      <c r="BE69" s="111"/>
      <c r="BF69" s="111"/>
      <c r="BG69" s="111"/>
      <c r="BH69" s="111"/>
      <c r="BI69" s="111"/>
      <c r="BJ69" s="111"/>
      <c r="BK69" s="111"/>
      <c r="BL69" s="111"/>
      <c r="BM69" s="111"/>
      <c r="BN69" s="111"/>
      <c r="BO69" s="111"/>
      <c r="BP69" s="111"/>
      <c r="BQ69" s="112"/>
    </row>
    <row r="70" spans="1:79" s="18" customFormat="1" ht="13.2" customHeight="1" x14ac:dyDescent="0.25">
      <c r="A70" s="51">
        <v>2230</v>
      </c>
      <c r="B70" s="51"/>
      <c r="C70" s="51"/>
      <c r="D70" s="51"/>
      <c r="E70" s="51"/>
      <c r="F70" s="51"/>
      <c r="G70" s="110" t="s">
        <v>89</v>
      </c>
      <c r="H70" s="111"/>
      <c r="I70" s="111"/>
      <c r="J70" s="111"/>
      <c r="K70" s="111"/>
      <c r="L70" s="111"/>
      <c r="M70" s="111"/>
      <c r="N70" s="111"/>
      <c r="O70" s="111"/>
      <c r="P70" s="111"/>
      <c r="Q70" s="111"/>
      <c r="R70" s="111"/>
      <c r="S70" s="112"/>
      <c r="T70" s="138">
        <v>0</v>
      </c>
      <c r="U70" s="138"/>
      <c r="V70" s="138"/>
      <c r="W70" s="138"/>
      <c r="X70" s="138"/>
      <c r="Y70" s="138"/>
      <c r="Z70" s="138"/>
      <c r="AA70" s="138">
        <v>0</v>
      </c>
      <c r="AB70" s="138"/>
      <c r="AC70" s="138"/>
      <c r="AD70" s="138"/>
      <c r="AE70" s="138"/>
      <c r="AF70" s="138"/>
      <c r="AG70" s="138"/>
      <c r="AH70" s="138">
        <v>0</v>
      </c>
      <c r="AI70" s="138"/>
      <c r="AJ70" s="138"/>
      <c r="AK70" s="138"/>
      <c r="AL70" s="138"/>
      <c r="AM70" s="138"/>
      <c r="AN70" s="138"/>
      <c r="AO70" s="138">
        <v>0</v>
      </c>
      <c r="AP70" s="138"/>
      <c r="AQ70" s="138"/>
      <c r="AR70" s="138"/>
      <c r="AS70" s="138"/>
      <c r="AT70" s="138"/>
      <c r="AU70" s="138"/>
      <c r="AV70" s="110"/>
      <c r="AW70" s="111"/>
      <c r="AX70" s="111"/>
      <c r="AY70" s="111"/>
      <c r="AZ70" s="111"/>
      <c r="BA70" s="111"/>
      <c r="BB70" s="111"/>
      <c r="BC70" s="111"/>
      <c r="BD70" s="111"/>
      <c r="BE70" s="111"/>
      <c r="BF70" s="111"/>
      <c r="BG70" s="111"/>
      <c r="BH70" s="111"/>
      <c r="BI70" s="111"/>
      <c r="BJ70" s="111"/>
      <c r="BK70" s="111"/>
      <c r="BL70" s="111"/>
      <c r="BM70" s="111"/>
      <c r="BN70" s="111"/>
      <c r="BO70" s="111"/>
      <c r="BP70" s="111"/>
      <c r="BQ70" s="112"/>
    </row>
    <row r="71" spans="1:79" s="18" customFormat="1" ht="18" customHeight="1" x14ac:dyDescent="0.25">
      <c r="A71" s="51">
        <v>2240</v>
      </c>
      <c r="B71" s="51"/>
      <c r="C71" s="51"/>
      <c r="D71" s="51"/>
      <c r="E71" s="51"/>
      <c r="F71" s="51"/>
      <c r="G71" s="110" t="s">
        <v>47</v>
      </c>
      <c r="H71" s="111"/>
      <c r="I71" s="111"/>
      <c r="J71" s="111"/>
      <c r="K71" s="111"/>
      <c r="L71" s="111"/>
      <c r="M71" s="111"/>
      <c r="N71" s="111"/>
      <c r="O71" s="111"/>
      <c r="P71" s="111"/>
      <c r="Q71" s="111"/>
      <c r="R71" s="111"/>
      <c r="S71" s="112"/>
      <c r="T71" s="138">
        <v>0</v>
      </c>
      <c r="U71" s="138"/>
      <c r="V71" s="138"/>
      <c r="W71" s="138"/>
      <c r="X71" s="138"/>
      <c r="Y71" s="138"/>
      <c r="Z71" s="138"/>
      <c r="AA71" s="138">
        <v>0</v>
      </c>
      <c r="AB71" s="138"/>
      <c r="AC71" s="138"/>
      <c r="AD71" s="138"/>
      <c r="AE71" s="138"/>
      <c r="AF71" s="138"/>
      <c r="AG71" s="138"/>
      <c r="AH71" s="138">
        <v>0</v>
      </c>
      <c r="AI71" s="138"/>
      <c r="AJ71" s="138"/>
      <c r="AK71" s="138"/>
      <c r="AL71" s="138"/>
      <c r="AM71" s="138"/>
      <c r="AN71" s="138"/>
      <c r="AO71" s="138">
        <v>0</v>
      </c>
      <c r="AP71" s="138"/>
      <c r="AQ71" s="138"/>
      <c r="AR71" s="138"/>
      <c r="AS71" s="138"/>
      <c r="AT71" s="138"/>
      <c r="AU71" s="138"/>
      <c r="AV71" s="110"/>
      <c r="AW71" s="111"/>
      <c r="AX71" s="111"/>
      <c r="AY71" s="111"/>
      <c r="AZ71" s="111"/>
      <c r="BA71" s="111"/>
      <c r="BB71" s="111"/>
      <c r="BC71" s="111"/>
      <c r="BD71" s="111"/>
      <c r="BE71" s="111"/>
      <c r="BF71" s="111"/>
      <c r="BG71" s="111"/>
      <c r="BH71" s="111"/>
      <c r="BI71" s="111"/>
      <c r="BJ71" s="111"/>
      <c r="BK71" s="111"/>
      <c r="BL71" s="111"/>
      <c r="BM71" s="111"/>
      <c r="BN71" s="111"/>
      <c r="BO71" s="111"/>
      <c r="BP71" s="111"/>
      <c r="BQ71" s="112"/>
    </row>
    <row r="72" spans="1:79" s="18" customFormat="1" ht="13.2" customHeight="1" x14ac:dyDescent="0.25">
      <c r="A72" s="51">
        <v>2271</v>
      </c>
      <c r="B72" s="51"/>
      <c r="C72" s="51"/>
      <c r="D72" s="51"/>
      <c r="E72" s="51"/>
      <c r="F72" s="51"/>
      <c r="G72" s="110" t="s">
        <v>51</v>
      </c>
      <c r="H72" s="111"/>
      <c r="I72" s="111"/>
      <c r="J72" s="111"/>
      <c r="K72" s="111"/>
      <c r="L72" s="111"/>
      <c r="M72" s="111"/>
      <c r="N72" s="111"/>
      <c r="O72" s="111"/>
      <c r="P72" s="111"/>
      <c r="Q72" s="111"/>
      <c r="R72" s="111"/>
      <c r="S72" s="112"/>
      <c r="T72" s="138">
        <v>362974</v>
      </c>
      <c r="U72" s="138"/>
      <c r="V72" s="138"/>
      <c r="W72" s="138"/>
      <c r="X72" s="138"/>
      <c r="Y72" s="138"/>
      <c r="Z72" s="138"/>
      <c r="AA72" s="138">
        <f>AO29*1.057</f>
        <v>283910.2</v>
      </c>
      <c r="AB72" s="138"/>
      <c r="AC72" s="138"/>
      <c r="AD72" s="138"/>
      <c r="AE72" s="138"/>
      <c r="AF72" s="138"/>
      <c r="AG72" s="138"/>
      <c r="AH72" s="138">
        <v>382212</v>
      </c>
      <c r="AI72" s="138"/>
      <c r="AJ72" s="138"/>
      <c r="AK72" s="138"/>
      <c r="AL72" s="138"/>
      <c r="AM72" s="138"/>
      <c r="AN72" s="138"/>
      <c r="AO72" s="138">
        <f>AA72*1.053</f>
        <v>298957.44059999997</v>
      </c>
      <c r="AP72" s="138"/>
      <c r="AQ72" s="138"/>
      <c r="AR72" s="138"/>
      <c r="AS72" s="138"/>
      <c r="AT72" s="138"/>
      <c r="AU72" s="138"/>
      <c r="AV72" s="110" t="s">
        <v>90</v>
      </c>
      <c r="AW72" s="111"/>
      <c r="AX72" s="111"/>
      <c r="AY72" s="111"/>
      <c r="AZ72" s="111"/>
      <c r="BA72" s="111"/>
      <c r="BB72" s="111"/>
      <c r="BC72" s="111"/>
      <c r="BD72" s="111"/>
      <c r="BE72" s="111"/>
      <c r="BF72" s="111"/>
      <c r="BG72" s="111"/>
      <c r="BH72" s="111"/>
      <c r="BI72" s="111"/>
      <c r="BJ72" s="111"/>
      <c r="BK72" s="111"/>
      <c r="BL72" s="111"/>
      <c r="BM72" s="111"/>
      <c r="BN72" s="111"/>
      <c r="BO72" s="111"/>
      <c r="BP72" s="111"/>
      <c r="BQ72" s="112"/>
    </row>
    <row r="73" spans="1:79" s="18" customFormat="1" ht="26.4" customHeight="1" x14ac:dyDescent="0.25">
      <c r="A73" s="51">
        <v>2272</v>
      </c>
      <c r="B73" s="51"/>
      <c r="C73" s="51"/>
      <c r="D73" s="51"/>
      <c r="E73" s="51"/>
      <c r="F73" s="51"/>
      <c r="G73" s="110" t="s">
        <v>53</v>
      </c>
      <c r="H73" s="111"/>
      <c r="I73" s="111"/>
      <c r="J73" s="111"/>
      <c r="K73" s="111"/>
      <c r="L73" s="111"/>
      <c r="M73" s="111"/>
      <c r="N73" s="111"/>
      <c r="O73" s="111"/>
      <c r="P73" s="111"/>
      <c r="Q73" s="111"/>
      <c r="R73" s="111"/>
      <c r="S73" s="112"/>
      <c r="T73" s="138">
        <v>99675</v>
      </c>
      <c r="U73" s="138"/>
      <c r="V73" s="138"/>
      <c r="W73" s="138"/>
      <c r="X73" s="138"/>
      <c r="Y73" s="138"/>
      <c r="Z73" s="138"/>
      <c r="AA73" s="138">
        <v>0</v>
      </c>
      <c r="AB73" s="138"/>
      <c r="AC73" s="138"/>
      <c r="AD73" s="138"/>
      <c r="AE73" s="138"/>
      <c r="AF73" s="138"/>
      <c r="AG73" s="138"/>
      <c r="AH73" s="138">
        <v>104958</v>
      </c>
      <c r="AI73" s="138"/>
      <c r="AJ73" s="138"/>
      <c r="AK73" s="138"/>
      <c r="AL73" s="138"/>
      <c r="AM73" s="138"/>
      <c r="AN73" s="138"/>
      <c r="AO73" s="138">
        <f t="shared" ref="AO73:AO75" si="0">AA73*1.053</f>
        <v>0</v>
      </c>
      <c r="AP73" s="138"/>
      <c r="AQ73" s="138"/>
      <c r="AR73" s="138"/>
      <c r="AS73" s="138"/>
      <c r="AT73" s="138"/>
      <c r="AU73" s="138"/>
      <c r="AV73" s="110"/>
      <c r="AW73" s="111"/>
      <c r="AX73" s="111"/>
      <c r="AY73" s="111"/>
      <c r="AZ73" s="111"/>
      <c r="BA73" s="111"/>
      <c r="BB73" s="111"/>
      <c r="BC73" s="111"/>
      <c r="BD73" s="111"/>
      <c r="BE73" s="111"/>
      <c r="BF73" s="111"/>
      <c r="BG73" s="111"/>
      <c r="BH73" s="111"/>
      <c r="BI73" s="111"/>
      <c r="BJ73" s="111"/>
      <c r="BK73" s="111"/>
      <c r="BL73" s="111"/>
      <c r="BM73" s="111"/>
      <c r="BN73" s="111"/>
      <c r="BO73" s="111"/>
      <c r="BP73" s="111"/>
      <c r="BQ73" s="112"/>
    </row>
    <row r="74" spans="1:79" s="18" customFormat="1" ht="13.2" customHeight="1" x14ac:dyDescent="0.25">
      <c r="A74" s="51">
        <v>2273</v>
      </c>
      <c r="B74" s="51"/>
      <c r="C74" s="51"/>
      <c r="D74" s="51"/>
      <c r="E74" s="51"/>
      <c r="F74" s="51"/>
      <c r="G74" s="110" t="s">
        <v>55</v>
      </c>
      <c r="H74" s="111"/>
      <c r="I74" s="111"/>
      <c r="J74" s="111"/>
      <c r="K74" s="111"/>
      <c r="L74" s="111"/>
      <c r="M74" s="111"/>
      <c r="N74" s="111"/>
      <c r="O74" s="111"/>
      <c r="P74" s="111"/>
      <c r="Q74" s="111"/>
      <c r="R74" s="111"/>
      <c r="S74" s="112"/>
      <c r="T74" s="138">
        <v>655974</v>
      </c>
      <c r="U74" s="138"/>
      <c r="V74" s="138"/>
      <c r="W74" s="138"/>
      <c r="X74" s="138"/>
      <c r="Y74" s="138"/>
      <c r="Z74" s="138"/>
      <c r="AA74" s="138">
        <v>0</v>
      </c>
      <c r="AB74" s="138"/>
      <c r="AC74" s="138"/>
      <c r="AD74" s="138"/>
      <c r="AE74" s="138"/>
      <c r="AF74" s="138"/>
      <c r="AG74" s="138"/>
      <c r="AH74" s="138">
        <v>690741</v>
      </c>
      <c r="AI74" s="138"/>
      <c r="AJ74" s="138"/>
      <c r="AK74" s="138"/>
      <c r="AL74" s="138"/>
      <c r="AM74" s="138"/>
      <c r="AN74" s="138"/>
      <c r="AO74" s="138">
        <f t="shared" si="0"/>
        <v>0</v>
      </c>
      <c r="AP74" s="138"/>
      <c r="AQ74" s="138"/>
      <c r="AR74" s="138"/>
      <c r="AS74" s="138"/>
      <c r="AT74" s="138"/>
      <c r="AU74" s="138"/>
      <c r="AV74" s="110"/>
      <c r="AW74" s="111"/>
      <c r="AX74" s="111"/>
      <c r="AY74" s="111"/>
      <c r="AZ74" s="111"/>
      <c r="BA74" s="111"/>
      <c r="BB74" s="111"/>
      <c r="BC74" s="111"/>
      <c r="BD74" s="111"/>
      <c r="BE74" s="111"/>
      <c r="BF74" s="111"/>
      <c r="BG74" s="111"/>
      <c r="BH74" s="111"/>
      <c r="BI74" s="111"/>
      <c r="BJ74" s="111"/>
      <c r="BK74" s="111"/>
      <c r="BL74" s="111"/>
      <c r="BM74" s="111"/>
      <c r="BN74" s="111"/>
      <c r="BO74" s="111"/>
      <c r="BP74" s="111"/>
      <c r="BQ74" s="112"/>
    </row>
    <row r="75" spans="1:79" s="18" customFormat="1" ht="13.2" customHeight="1" x14ac:dyDescent="0.25">
      <c r="A75" s="51">
        <v>2274</v>
      </c>
      <c r="B75" s="51"/>
      <c r="C75" s="51"/>
      <c r="D75" s="51"/>
      <c r="E75" s="51"/>
      <c r="F75" s="51"/>
      <c r="G75" s="110" t="s">
        <v>91</v>
      </c>
      <c r="H75" s="111"/>
      <c r="I75" s="111"/>
      <c r="J75" s="111"/>
      <c r="K75" s="111"/>
      <c r="L75" s="111"/>
      <c r="M75" s="111"/>
      <c r="N75" s="111"/>
      <c r="O75" s="111"/>
      <c r="P75" s="111"/>
      <c r="Q75" s="111"/>
      <c r="R75" s="111"/>
      <c r="S75" s="112"/>
      <c r="T75" s="138">
        <v>0</v>
      </c>
      <c r="U75" s="138"/>
      <c r="V75" s="138"/>
      <c r="W75" s="138"/>
      <c r="X75" s="138"/>
      <c r="Y75" s="138"/>
      <c r="Z75" s="138"/>
      <c r="AA75" s="138">
        <f>AO32*1.057</f>
        <v>15749.3</v>
      </c>
      <c r="AB75" s="138"/>
      <c r="AC75" s="138"/>
      <c r="AD75" s="138"/>
      <c r="AE75" s="138"/>
      <c r="AF75" s="138"/>
      <c r="AG75" s="138"/>
      <c r="AH75" s="138">
        <v>0</v>
      </c>
      <c r="AI75" s="138"/>
      <c r="AJ75" s="138"/>
      <c r="AK75" s="138"/>
      <c r="AL75" s="138"/>
      <c r="AM75" s="138"/>
      <c r="AN75" s="138"/>
      <c r="AO75" s="138">
        <f t="shared" si="0"/>
        <v>16584.012899999998</v>
      </c>
      <c r="AP75" s="138"/>
      <c r="AQ75" s="138"/>
      <c r="AR75" s="138"/>
      <c r="AS75" s="138"/>
      <c r="AT75" s="138"/>
      <c r="AU75" s="138"/>
      <c r="AV75" s="110" t="s">
        <v>104</v>
      </c>
      <c r="AW75" s="111"/>
      <c r="AX75" s="111"/>
      <c r="AY75" s="111"/>
      <c r="AZ75" s="111"/>
      <c r="BA75" s="111"/>
      <c r="BB75" s="111"/>
      <c r="BC75" s="111"/>
      <c r="BD75" s="111"/>
      <c r="BE75" s="111"/>
      <c r="BF75" s="111"/>
      <c r="BG75" s="111"/>
      <c r="BH75" s="111"/>
      <c r="BI75" s="111"/>
      <c r="BJ75" s="111"/>
      <c r="BK75" s="111"/>
      <c r="BL75" s="111"/>
      <c r="BM75" s="111"/>
      <c r="BN75" s="111"/>
      <c r="BO75" s="111"/>
      <c r="BP75" s="111"/>
      <c r="BQ75" s="112"/>
    </row>
    <row r="76" spans="1:79" s="18" customFormat="1" ht="39.6" customHeight="1" x14ac:dyDescent="0.25">
      <c r="A76" s="51">
        <v>2282</v>
      </c>
      <c r="B76" s="51"/>
      <c r="C76" s="51"/>
      <c r="D76" s="51"/>
      <c r="E76" s="51"/>
      <c r="F76" s="51"/>
      <c r="G76" s="110" t="s">
        <v>94</v>
      </c>
      <c r="H76" s="111"/>
      <c r="I76" s="111"/>
      <c r="J76" s="111"/>
      <c r="K76" s="111"/>
      <c r="L76" s="111"/>
      <c r="M76" s="111"/>
      <c r="N76" s="111"/>
      <c r="O76" s="111"/>
      <c r="P76" s="111"/>
      <c r="Q76" s="111"/>
      <c r="R76" s="111"/>
      <c r="S76" s="112"/>
      <c r="T76" s="138">
        <v>0</v>
      </c>
      <c r="U76" s="138"/>
      <c r="V76" s="138"/>
      <c r="W76" s="138"/>
      <c r="X76" s="138"/>
      <c r="Y76" s="138"/>
      <c r="Z76" s="138"/>
      <c r="AA76" s="138">
        <v>0</v>
      </c>
      <c r="AB76" s="138"/>
      <c r="AC76" s="138"/>
      <c r="AD76" s="138"/>
      <c r="AE76" s="138"/>
      <c r="AF76" s="138"/>
      <c r="AG76" s="138"/>
      <c r="AH76" s="138">
        <v>0</v>
      </c>
      <c r="AI76" s="138"/>
      <c r="AJ76" s="138"/>
      <c r="AK76" s="138"/>
      <c r="AL76" s="138"/>
      <c r="AM76" s="138"/>
      <c r="AN76" s="138"/>
      <c r="AO76" s="138">
        <v>0</v>
      </c>
      <c r="AP76" s="138"/>
      <c r="AQ76" s="138"/>
      <c r="AR76" s="138"/>
      <c r="AS76" s="138"/>
      <c r="AT76" s="138"/>
      <c r="AU76" s="138"/>
      <c r="AV76" s="110"/>
      <c r="AW76" s="111"/>
      <c r="AX76" s="111"/>
      <c r="AY76" s="111"/>
      <c r="AZ76" s="111"/>
      <c r="BA76" s="111"/>
      <c r="BB76" s="111"/>
      <c r="BC76" s="111"/>
      <c r="BD76" s="111"/>
      <c r="BE76" s="111"/>
      <c r="BF76" s="111"/>
      <c r="BG76" s="111"/>
      <c r="BH76" s="111"/>
      <c r="BI76" s="111"/>
      <c r="BJ76" s="111"/>
      <c r="BK76" s="111"/>
      <c r="BL76" s="111"/>
      <c r="BM76" s="111"/>
      <c r="BN76" s="111"/>
      <c r="BO76" s="111"/>
      <c r="BP76" s="111"/>
      <c r="BQ76" s="112"/>
    </row>
    <row r="77" spans="1:79" s="18" customFormat="1" ht="18" customHeight="1" x14ac:dyDescent="0.25">
      <c r="A77" s="51">
        <v>2710</v>
      </c>
      <c r="B77" s="51"/>
      <c r="C77" s="51"/>
      <c r="D77" s="51"/>
      <c r="E77" s="51"/>
      <c r="F77" s="51"/>
      <c r="G77" s="110" t="s">
        <v>95</v>
      </c>
      <c r="H77" s="111"/>
      <c r="I77" s="111"/>
      <c r="J77" s="111"/>
      <c r="K77" s="111"/>
      <c r="L77" s="111"/>
      <c r="M77" s="111"/>
      <c r="N77" s="111"/>
      <c r="O77" s="111"/>
      <c r="P77" s="111"/>
      <c r="Q77" s="111"/>
      <c r="R77" s="111"/>
      <c r="S77" s="112"/>
      <c r="T77" s="138">
        <v>0</v>
      </c>
      <c r="U77" s="138"/>
      <c r="V77" s="138"/>
      <c r="W77" s="138"/>
      <c r="X77" s="138"/>
      <c r="Y77" s="138"/>
      <c r="Z77" s="138"/>
      <c r="AA77" s="138">
        <v>0</v>
      </c>
      <c r="AB77" s="138"/>
      <c r="AC77" s="138"/>
      <c r="AD77" s="138"/>
      <c r="AE77" s="138"/>
      <c r="AF77" s="138"/>
      <c r="AG77" s="138"/>
      <c r="AH77" s="138">
        <v>0</v>
      </c>
      <c r="AI77" s="138"/>
      <c r="AJ77" s="138"/>
      <c r="AK77" s="138"/>
      <c r="AL77" s="138"/>
      <c r="AM77" s="138"/>
      <c r="AN77" s="138"/>
      <c r="AO77" s="138">
        <v>0</v>
      </c>
      <c r="AP77" s="138"/>
      <c r="AQ77" s="138"/>
      <c r="AR77" s="138"/>
      <c r="AS77" s="138"/>
      <c r="AT77" s="138"/>
      <c r="AU77" s="138"/>
      <c r="AV77" s="110"/>
      <c r="AW77" s="111"/>
      <c r="AX77" s="111"/>
      <c r="AY77" s="111"/>
      <c r="AZ77" s="111"/>
      <c r="BA77" s="111"/>
      <c r="BB77" s="111"/>
      <c r="BC77" s="111"/>
      <c r="BD77" s="111"/>
      <c r="BE77" s="111"/>
      <c r="BF77" s="111"/>
      <c r="BG77" s="111"/>
      <c r="BH77" s="111"/>
      <c r="BI77" s="111"/>
      <c r="BJ77" s="111"/>
      <c r="BK77" s="111"/>
      <c r="BL77" s="111"/>
      <c r="BM77" s="111"/>
      <c r="BN77" s="111"/>
      <c r="BO77" s="111"/>
      <c r="BP77" s="111"/>
      <c r="BQ77" s="112"/>
    </row>
    <row r="78" spans="1:79" s="18" customFormat="1" ht="13.2" customHeight="1" x14ac:dyDescent="0.25">
      <c r="A78" s="51">
        <v>2730</v>
      </c>
      <c r="B78" s="51"/>
      <c r="C78" s="51"/>
      <c r="D78" s="51"/>
      <c r="E78" s="51"/>
      <c r="F78" s="51"/>
      <c r="G78" s="110" t="s">
        <v>96</v>
      </c>
      <c r="H78" s="111"/>
      <c r="I78" s="111"/>
      <c r="J78" s="111"/>
      <c r="K78" s="111"/>
      <c r="L78" s="111"/>
      <c r="M78" s="111"/>
      <c r="N78" s="111"/>
      <c r="O78" s="111"/>
      <c r="P78" s="111"/>
      <c r="Q78" s="111"/>
      <c r="R78" s="111"/>
      <c r="S78" s="112"/>
      <c r="T78" s="138">
        <v>0</v>
      </c>
      <c r="U78" s="138"/>
      <c r="V78" s="138"/>
      <c r="W78" s="138"/>
      <c r="X78" s="138"/>
      <c r="Y78" s="138"/>
      <c r="Z78" s="138"/>
      <c r="AA78" s="138">
        <v>0</v>
      </c>
      <c r="AB78" s="138"/>
      <c r="AC78" s="138"/>
      <c r="AD78" s="138"/>
      <c r="AE78" s="138"/>
      <c r="AF78" s="138"/>
      <c r="AG78" s="138"/>
      <c r="AH78" s="138">
        <v>0</v>
      </c>
      <c r="AI78" s="138"/>
      <c r="AJ78" s="138"/>
      <c r="AK78" s="138"/>
      <c r="AL78" s="138"/>
      <c r="AM78" s="138"/>
      <c r="AN78" s="138"/>
      <c r="AO78" s="138">
        <v>0</v>
      </c>
      <c r="AP78" s="138"/>
      <c r="AQ78" s="138"/>
      <c r="AR78" s="138"/>
      <c r="AS78" s="138"/>
      <c r="AT78" s="138"/>
      <c r="AU78" s="138"/>
      <c r="AV78" s="110"/>
      <c r="AW78" s="111"/>
      <c r="AX78" s="111"/>
      <c r="AY78" s="111"/>
      <c r="AZ78" s="111"/>
      <c r="BA78" s="111"/>
      <c r="BB78" s="111"/>
      <c r="BC78" s="111"/>
      <c r="BD78" s="111"/>
      <c r="BE78" s="111"/>
      <c r="BF78" s="111"/>
      <c r="BG78" s="111"/>
      <c r="BH78" s="111"/>
      <c r="BI78" s="111"/>
      <c r="BJ78" s="111"/>
      <c r="BK78" s="111"/>
      <c r="BL78" s="111"/>
      <c r="BM78" s="111"/>
      <c r="BN78" s="111"/>
      <c r="BO78" s="111"/>
      <c r="BP78" s="111"/>
      <c r="BQ78" s="112"/>
    </row>
    <row r="79" spans="1:79" s="18" customFormat="1" ht="13.2" customHeight="1" x14ac:dyDescent="0.25">
      <c r="A79" s="51">
        <v>2800</v>
      </c>
      <c r="B79" s="51"/>
      <c r="C79" s="51"/>
      <c r="D79" s="51"/>
      <c r="E79" s="51"/>
      <c r="F79" s="51"/>
      <c r="G79" s="110" t="s">
        <v>97</v>
      </c>
      <c r="H79" s="111"/>
      <c r="I79" s="111"/>
      <c r="J79" s="111"/>
      <c r="K79" s="111"/>
      <c r="L79" s="111"/>
      <c r="M79" s="111"/>
      <c r="N79" s="111"/>
      <c r="O79" s="111"/>
      <c r="P79" s="111"/>
      <c r="Q79" s="111"/>
      <c r="R79" s="111"/>
      <c r="S79" s="112"/>
      <c r="T79" s="138">
        <v>0</v>
      </c>
      <c r="U79" s="138"/>
      <c r="V79" s="138"/>
      <c r="W79" s="138"/>
      <c r="X79" s="138"/>
      <c r="Y79" s="138"/>
      <c r="Z79" s="138"/>
      <c r="AA79" s="138">
        <v>0</v>
      </c>
      <c r="AB79" s="138"/>
      <c r="AC79" s="138"/>
      <c r="AD79" s="138"/>
      <c r="AE79" s="138"/>
      <c r="AF79" s="138"/>
      <c r="AG79" s="138"/>
      <c r="AH79" s="138">
        <v>0</v>
      </c>
      <c r="AI79" s="138"/>
      <c r="AJ79" s="138"/>
      <c r="AK79" s="138"/>
      <c r="AL79" s="138"/>
      <c r="AM79" s="138"/>
      <c r="AN79" s="138"/>
      <c r="AO79" s="138">
        <v>0</v>
      </c>
      <c r="AP79" s="138"/>
      <c r="AQ79" s="138"/>
      <c r="AR79" s="138"/>
      <c r="AS79" s="138"/>
      <c r="AT79" s="138"/>
      <c r="AU79" s="138"/>
      <c r="AV79" s="110"/>
      <c r="AW79" s="111"/>
      <c r="AX79" s="111"/>
      <c r="AY79" s="111"/>
      <c r="AZ79" s="111"/>
      <c r="BA79" s="111"/>
      <c r="BB79" s="111"/>
      <c r="BC79" s="111"/>
      <c r="BD79" s="111"/>
      <c r="BE79" s="111"/>
      <c r="BF79" s="111"/>
      <c r="BG79" s="111"/>
      <c r="BH79" s="111"/>
      <c r="BI79" s="111"/>
      <c r="BJ79" s="111"/>
      <c r="BK79" s="111"/>
      <c r="BL79" s="111"/>
      <c r="BM79" s="111"/>
      <c r="BN79" s="111"/>
      <c r="BO79" s="111"/>
      <c r="BP79" s="111"/>
      <c r="BQ79" s="112"/>
    </row>
    <row r="80" spans="1:79" s="18" customFormat="1" ht="26.4" customHeight="1" x14ac:dyDescent="0.25">
      <c r="A80" s="51">
        <v>3110</v>
      </c>
      <c r="B80" s="51"/>
      <c r="C80" s="51"/>
      <c r="D80" s="51"/>
      <c r="E80" s="51"/>
      <c r="F80" s="51"/>
      <c r="G80" s="110" t="s">
        <v>98</v>
      </c>
      <c r="H80" s="111"/>
      <c r="I80" s="111"/>
      <c r="J80" s="111"/>
      <c r="K80" s="111"/>
      <c r="L80" s="111"/>
      <c r="M80" s="111"/>
      <c r="N80" s="111"/>
      <c r="O80" s="111"/>
      <c r="P80" s="111"/>
      <c r="Q80" s="111"/>
      <c r="R80" s="111"/>
      <c r="S80" s="112"/>
      <c r="T80" s="138">
        <v>0</v>
      </c>
      <c r="U80" s="138"/>
      <c r="V80" s="138"/>
      <c r="W80" s="138"/>
      <c r="X80" s="138"/>
      <c r="Y80" s="138"/>
      <c r="Z80" s="138"/>
      <c r="AA80" s="138">
        <f>AO37*1.057</f>
        <v>9512471.5</v>
      </c>
      <c r="AB80" s="138"/>
      <c r="AC80" s="138"/>
      <c r="AD80" s="138"/>
      <c r="AE80" s="138"/>
      <c r="AF80" s="138"/>
      <c r="AG80" s="138"/>
      <c r="AH80" s="138">
        <v>0</v>
      </c>
      <c r="AI80" s="138"/>
      <c r="AJ80" s="138"/>
      <c r="AK80" s="138"/>
      <c r="AL80" s="138"/>
      <c r="AM80" s="138"/>
      <c r="AN80" s="138"/>
      <c r="AO80" s="138">
        <f>AA80*1.053</f>
        <v>10016632.489499999</v>
      </c>
      <c r="AP80" s="138"/>
      <c r="AQ80" s="138"/>
      <c r="AR80" s="138"/>
      <c r="AS80" s="138"/>
      <c r="AT80" s="138"/>
      <c r="AU80" s="138"/>
      <c r="AV80" s="110" t="s">
        <v>183</v>
      </c>
      <c r="AW80" s="111"/>
      <c r="AX80" s="111"/>
      <c r="AY80" s="111"/>
      <c r="AZ80" s="111"/>
      <c r="BA80" s="111"/>
      <c r="BB80" s="111"/>
      <c r="BC80" s="111"/>
      <c r="BD80" s="111"/>
      <c r="BE80" s="111"/>
      <c r="BF80" s="111"/>
      <c r="BG80" s="111"/>
      <c r="BH80" s="111"/>
      <c r="BI80" s="111"/>
      <c r="BJ80" s="111"/>
      <c r="BK80" s="111"/>
      <c r="BL80" s="111"/>
      <c r="BM80" s="111"/>
      <c r="BN80" s="111"/>
      <c r="BO80" s="111"/>
      <c r="BP80" s="111"/>
      <c r="BQ80" s="112"/>
    </row>
    <row r="81" spans="1:79" s="18" customFormat="1" ht="18.600000000000001" customHeight="1" x14ac:dyDescent="0.25">
      <c r="A81" s="51">
        <v>3132</v>
      </c>
      <c r="B81" s="51"/>
      <c r="C81" s="51"/>
      <c r="D81" s="51"/>
      <c r="E81" s="51"/>
      <c r="F81" s="51"/>
      <c r="G81" s="110" t="s">
        <v>99</v>
      </c>
      <c r="H81" s="111"/>
      <c r="I81" s="111"/>
      <c r="J81" s="111"/>
      <c r="K81" s="111"/>
      <c r="L81" s="111"/>
      <c r="M81" s="111"/>
      <c r="N81" s="111"/>
      <c r="O81" s="111"/>
      <c r="P81" s="111"/>
      <c r="Q81" s="111"/>
      <c r="R81" s="111"/>
      <c r="S81" s="112"/>
      <c r="T81" s="138">
        <v>0</v>
      </c>
      <c r="U81" s="138"/>
      <c r="V81" s="138"/>
      <c r="W81" s="138"/>
      <c r="X81" s="138"/>
      <c r="Y81" s="138"/>
      <c r="Z81" s="138"/>
      <c r="AA81" s="138">
        <f>AO38*1.057</f>
        <v>10113376</v>
      </c>
      <c r="AB81" s="138"/>
      <c r="AC81" s="138"/>
      <c r="AD81" s="138"/>
      <c r="AE81" s="138"/>
      <c r="AF81" s="138"/>
      <c r="AG81" s="138"/>
      <c r="AH81" s="138">
        <v>0</v>
      </c>
      <c r="AI81" s="138"/>
      <c r="AJ81" s="138"/>
      <c r="AK81" s="138"/>
      <c r="AL81" s="138"/>
      <c r="AM81" s="138"/>
      <c r="AN81" s="138"/>
      <c r="AO81" s="138">
        <f>AA81*1.053</f>
        <v>10649384.927999999</v>
      </c>
      <c r="AP81" s="138"/>
      <c r="AQ81" s="138"/>
      <c r="AR81" s="138"/>
      <c r="AS81" s="138"/>
      <c r="AT81" s="138"/>
      <c r="AU81" s="138"/>
      <c r="AV81" s="110" t="s">
        <v>183</v>
      </c>
      <c r="AW81" s="111"/>
      <c r="AX81" s="111"/>
      <c r="AY81" s="111"/>
      <c r="AZ81" s="111"/>
      <c r="BA81" s="111"/>
      <c r="BB81" s="111"/>
      <c r="BC81" s="111"/>
      <c r="BD81" s="111"/>
      <c r="BE81" s="111"/>
      <c r="BF81" s="111"/>
      <c r="BG81" s="111"/>
      <c r="BH81" s="111"/>
      <c r="BI81" s="111"/>
      <c r="BJ81" s="111"/>
      <c r="BK81" s="111"/>
      <c r="BL81" s="111"/>
      <c r="BM81" s="111"/>
      <c r="BN81" s="111"/>
      <c r="BO81" s="111"/>
      <c r="BP81" s="111"/>
      <c r="BQ81" s="112"/>
    </row>
    <row r="82" spans="1:79" s="15" customFormat="1" x14ac:dyDescent="0.25"/>
    <row r="83" spans="1:79" s="15" customFormat="1" ht="15" customHeight="1" x14ac:dyDescent="0.25">
      <c r="A83" s="49" t="s">
        <v>151</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row>
    <row r="84" spans="1:79" s="15" customFormat="1" x14ac:dyDescent="0.25"/>
    <row r="85" spans="1:79" s="15" customFormat="1" ht="79.2" customHeight="1" x14ac:dyDescent="0.25">
      <c r="A85" s="52" t="s">
        <v>4</v>
      </c>
      <c r="B85" s="52"/>
      <c r="C85" s="52"/>
      <c r="D85" s="52"/>
      <c r="E85" s="52"/>
      <c r="F85" s="52"/>
      <c r="G85" s="70" t="s">
        <v>7</v>
      </c>
      <c r="H85" s="71"/>
      <c r="I85" s="71"/>
      <c r="J85" s="71"/>
      <c r="K85" s="71"/>
      <c r="L85" s="71"/>
      <c r="M85" s="71"/>
      <c r="N85" s="71"/>
      <c r="O85" s="71"/>
      <c r="P85" s="71"/>
      <c r="Q85" s="71"/>
      <c r="R85" s="71"/>
      <c r="S85" s="71"/>
      <c r="T85" s="71"/>
      <c r="U85" s="71"/>
      <c r="V85" s="71"/>
      <c r="W85" s="71"/>
      <c r="X85" s="71"/>
      <c r="Y85" s="71"/>
      <c r="Z85" s="71"/>
      <c r="AA85" s="71"/>
      <c r="AB85" s="71"/>
      <c r="AC85" s="71"/>
      <c r="AD85" s="71"/>
      <c r="AE85" s="72"/>
      <c r="AF85" s="52" t="s">
        <v>6</v>
      </c>
      <c r="AG85" s="52"/>
      <c r="AH85" s="52"/>
      <c r="AI85" s="52"/>
      <c r="AJ85" s="52"/>
      <c r="AK85" s="52" t="s">
        <v>5</v>
      </c>
      <c r="AL85" s="52"/>
      <c r="AM85" s="52"/>
      <c r="AN85" s="52"/>
      <c r="AO85" s="52"/>
      <c r="AP85" s="52"/>
      <c r="AQ85" s="52"/>
      <c r="AR85" s="52"/>
      <c r="AS85" s="52"/>
      <c r="AT85" s="52"/>
      <c r="AU85" s="52" t="s">
        <v>78</v>
      </c>
      <c r="AV85" s="52"/>
      <c r="AW85" s="52"/>
      <c r="AX85" s="52"/>
      <c r="AY85" s="52"/>
      <c r="AZ85" s="52"/>
      <c r="BA85" s="52" t="s">
        <v>79</v>
      </c>
      <c r="BB85" s="52"/>
      <c r="BC85" s="52"/>
      <c r="BD85" s="52"/>
      <c r="BE85" s="52"/>
      <c r="BF85" s="52"/>
      <c r="BG85" s="52" t="s">
        <v>82</v>
      </c>
      <c r="BH85" s="52"/>
      <c r="BI85" s="52"/>
      <c r="BJ85" s="52"/>
      <c r="BK85" s="52"/>
      <c r="BL85" s="52"/>
      <c r="BM85" s="52" t="s">
        <v>83</v>
      </c>
      <c r="BN85" s="52"/>
      <c r="BO85" s="52"/>
      <c r="BP85" s="52"/>
      <c r="BQ85" s="52"/>
      <c r="BR85" s="52"/>
    </row>
    <row r="86" spans="1:79" s="15" customFormat="1" ht="15" customHeight="1" x14ac:dyDescent="0.25">
      <c r="A86" s="52">
        <v>1</v>
      </c>
      <c r="B86" s="52"/>
      <c r="C86" s="52"/>
      <c r="D86" s="52"/>
      <c r="E86" s="52"/>
      <c r="F86" s="52"/>
      <c r="G86" s="70">
        <v>2</v>
      </c>
      <c r="H86" s="71"/>
      <c r="I86" s="71"/>
      <c r="J86" s="71"/>
      <c r="K86" s="71"/>
      <c r="L86" s="71"/>
      <c r="M86" s="71"/>
      <c r="N86" s="71"/>
      <c r="O86" s="71"/>
      <c r="P86" s="71"/>
      <c r="Q86" s="71"/>
      <c r="R86" s="71"/>
      <c r="S86" s="71"/>
      <c r="T86" s="71"/>
      <c r="U86" s="71"/>
      <c r="V86" s="71"/>
      <c r="W86" s="71"/>
      <c r="X86" s="71"/>
      <c r="Y86" s="71"/>
      <c r="Z86" s="71"/>
      <c r="AA86" s="71"/>
      <c r="AB86" s="71"/>
      <c r="AC86" s="71"/>
      <c r="AD86" s="71"/>
      <c r="AE86" s="72"/>
      <c r="AF86" s="52">
        <v>3</v>
      </c>
      <c r="AG86" s="52"/>
      <c r="AH86" s="52"/>
      <c r="AI86" s="52"/>
      <c r="AJ86" s="52"/>
      <c r="AK86" s="52">
        <v>4</v>
      </c>
      <c r="AL86" s="52"/>
      <c r="AM86" s="52"/>
      <c r="AN86" s="52"/>
      <c r="AO86" s="52"/>
      <c r="AP86" s="52"/>
      <c r="AQ86" s="52"/>
      <c r="AR86" s="52"/>
      <c r="AS86" s="52"/>
      <c r="AT86" s="52"/>
      <c r="AU86" s="52">
        <v>5</v>
      </c>
      <c r="AV86" s="52"/>
      <c r="AW86" s="52"/>
      <c r="AX86" s="52"/>
      <c r="AY86" s="52"/>
      <c r="AZ86" s="52"/>
      <c r="BA86" s="52">
        <v>6</v>
      </c>
      <c r="BB86" s="52"/>
      <c r="BC86" s="52"/>
      <c r="BD86" s="52"/>
      <c r="BE86" s="52"/>
      <c r="BF86" s="52"/>
      <c r="BG86" s="52">
        <v>7</v>
      </c>
      <c r="BH86" s="52"/>
      <c r="BI86" s="52"/>
      <c r="BJ86" s="52"/>
      <c r="BK86" s="52"/>
      <c r="BL86" s="52"/>
      <c r="BM86" s="52">
        <v>8</v>
      </c>
      <c r="BN86" s="52"/>
      <c r="BO86" s="52"/>
      <c r="BP86" s="52"/>
      <c r="BQ86" s="52"/>
      <c r="BR86" s="52"/>
    </row>
    <row r="87" spans="1:79" s="12" customFormat="1" ht="9.75" hidden="1" customHeight="1" x14ac:dyDescent="0.25">
      <c r="A87" s="133" t="s">
        <v>39</v>
      </c>
      <c r="B87" s="133"/>
      <c r="C87" s="133"/>
      <c r="D87" s="133"/>
      <c r="E87" s="133"/>
      <c r="F87" s="133"/>
      <c r="G87" s="135" t="s">
        <v>18</v>
      </c>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7"/>
      <c r="AF87" s="133" t="s">
        <v>19</v>
      </c>
      <c r="AG87" s="133"/>
      <c r="AH87" s="133"/>
      <c r="AI87" s="133"/>
      <c r="AJ87" s="133"/>
      <c r="AK87" s="133" t="s">
        <v>20</v>
      </c>
      <c r="AL87" s="133"/>
      <c r="AM87" s="133"/>
      <c r="AN87" s="133"/>
      <c r="AO87" s="133"/>
      <c r="AP87" s="133"/>
      <c r="AQ87" s="133"/>
      <c r="AR87" s="133"/>
      <c r="AS87" s="133"/>
      <c r="AT87" s="133"/>
      <c r="AU87" s="133" t="s">
        <v>34</v>
      </c>
      <c r="AV87" s="133"/>
      <c r="AW87" s="133"/>
      <c r="AX87" s="133"/>
      <c r="AY87" s="133"/>
      <c r="AZ87" s="133"/>
      <c r="BA87" s="133" t="s">
        <v>35</v>
      </c>
      <c r="BB87" s="133"/>
      <c r="BC87" s="133"/>
      <c r="BD87" s="133"/>
      <c r="BE87" s="133"/>
      <c r="BF87" s="133"/>
      <c r="BG87" s="133" t="s">
        <v>32</v>
      </c>
      <c r="BH87" s="133"/>
      <c r="BI87" s="133"/>
      <c r="BJ87" s="133"/>
      <c r="BK87" s="133"/>
      <c r="BL87" s="133"/>
      <c r="BM87" s="133" t="s">
        <v>33</v>
      </c>
      <c r="BN87" s="133"/>
      <c r="BO87" s="133"/>
      <c r="BP87" s="133"/>
      <c r="BQ87" s="133"/>
      <c r="BR87" s="133"/>
      <c r="CA87" s="12" t="s">
        <v>16</v>
      </c>
    </row>
    <row r="88" spans="1:79" s="19" customFormat="1" x14ac:dyDescent="0.25">
      <c r="A88" s="74">
        <v>0</v>
      </c>
      <c r="B88" s="74"/>
      <c r="C88" s="74"/>
      <c r="D88" s="74"/>
      <c r="E88" s="74"/>
      <c r="F88" s="74"/>
      <c r="G88" s="118" t="s">
        <v>148</v>
      </c>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20"/>
      <c r="AF88" s="74"/>
      <c r="AG88" s="74"/>
      <c r="AH88" s="74"/>
      <c r="AI88" s="74"/>
      <c r="AJ88" s="74"/>
      <c r="AK88" s="74"/>
      <c r="AL88" s="74"/>
      <c r="AM88" s="74"/>
      <c r="AN88" s="74"/>
      <c r="AO88" s="74"/>
      <c r="AP88" s="74"/>
      <c r="AQ88" s="74"/>
      <c r="AR88" s="74"/>
      <c r="AS88" s="74"/>
      <c r="AT88" s="74"/>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CA88" s="19" t="s">
        <v>17</v>
      </c>
    </row>
    <row r="89" spans="1:79" s="18" customFormat="1" ht="13.2" customHeight="1" x14ac:dyDescent="0.25">
      <c r="A89" s="65">
        <v>1</v>
      </c>
      <c r="B89" s="65"/>
      <c r="C89" s="65"/>
      <c r="D89" s="65"/>
      <c r="E89" s="65"/>
      <c r="F89" s="65"/>
      <c r="G89" s="110" t="s">
        <v>196</v>
      </c>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2"/>
      <c r="AF89" s="65" t="s">
        <v>198</v>
      </c>
      <c r="AG89" s="65"/>
      <c r="AH89" s="65"/>
      <c r="AI89" s="65"/>
      <c r="AJ89" s="65"/>
      <c r="AK89" s="121" t="s">
        <v>199</v>
      </c>
      <c r="AL89" s="121"/>
      <c r="AM89" s="121"/>
      <c r="AN89" s="121"/>
      <c r="AO89" s="121"/>
      <c r="AP89" s="121"/>
      <c r="AQ89" s="121"/>
      <c r="AR89" s="121"/>
      <c r="AS89" s="121"/>
      <c r="AT89" s="121"/>
      <c r="AU89" s="113">
        <v>0</v>
      </c>
      <c r="AV89" s="113"/>
      <c r="AW89" s="113"/>
      <c r="AX89" s="113"/>
      <c r="AY89" s="113"/>
      <c r="AZ89" s="113"/>
      <c r="BA89" s="113">
        <f>29+7+7</f>
        <v>43</v>
      </c>
      <c r="BB89" s="113"/>
      <c r="BC89" s="113"/>
      <c r="BD89" s="113"/>
      <c r="BE89" s="113"/>
      <c r="BF89" s="113"/>
      <c r="BG89" s="113">
        <v>0</v>
      </c>
      <c r="BH89" s="113"/>
      <c r="BI89" s="113"/>
      <c r="BJ89" s="113"/>
      <c r="BK89" s="113"/>
      <c r="BL89" s="113"/>
      <c r="BM89" s="113">
        <f>BA89</f>
        <v>43</v>
      </c>
      <c r="BN89" s="113"/>
      <c r="BO89" s="113"/>
      <c r="BP89" s="113"/>
      <c r="BQ89" s="113"/>
      <c r="BR89" s="113"/>
    </row>
    <row r="90" spans="1:79" s="18" customFormat="1" ht="30.6" customHeight="1" x14ac:dyDescent="0.25">
      <c r="A90" s="65">
        <v>2</v>
      </c>
      <c r="B90" s="65"/>
      <c r="C90" s="65"/>
      <c r="D90" s="65"/>
      <c r="E90" s="65"/>
      <c r="F90" s="65"/>
      <c r="G90" s="110" t="s">
        <v>197</v>
      </c>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2"/>
      <c r="AF90" s="65" t="s">
        <v>198</v>
      </c>
      <c r="AG90" s="65"/>
      <c r="AH90" s="65"/>
      <c r="AI90" s="65"/>
      <c r="AJ90" s="65"/>
      <c r="AK90" s="81" t="s">
        <v>200</v>
      </c>
      <c r="AL90" s="81"/>
      <c r="AM90" s="81"/>
      <c r="AN90" s="81"/>
      <c r="AO90" s="81"/>
      <c r="AP90" s="81"/>
      <c r="AQ90" s="81"/>
      <c r="AR90" s="81"/>
      <c r="AS90" s="81"/>
      <c r="AT90" s="81"/>
      <c r="AU90" s="113">
        <v>0</v>
      </c>
      <c r="AV90" s="113"/>
      <c r="AW90" s="113"/>
      <c r="AX90" s="113"/>
      <c r="AY90" s="113"/>
      <c r="AZ90" s="113"/>
      <c r="BA90" s="113">
        <v>5</v>
      </c>
      <c r="BB90" s="113"/>
      <c r="BC90" s="113"/>
      <c r="BD90" s="113"/>
      <c r="BE90" s="113"/>
      <c r="BF90" s="113"/>
      <c r="BG90" s="113">
        <v>0</v>
      </c>
      <c r="BH90" s="113"/>
      <c r="BI90" s="113"/>
      <c r="BJ90" s="113"/>
      <c r="BK90" s="113"/>
      <c r="BL90" s="113"/>
      <c r="BM90" s="113">
        <v>5</v>
      </c>
      <c r="BN90" s="113"/>
      <c r="BO90" s="113"/>
      <c r="BP90" s="113"/>
      <c r="BQ90" s="113"/>
      <c r="BR90" s="113"/>
    </row>
    <row r="91" spans="1:79" s="18" customFormat="1" ht="13.2" customHeight="1" x14ac:dyDescent="0.25">
      <c r="A91" s="65"/>
      <c r="B91" s="65"/>
      <c r="C91" s="65"/>
      <c r="D91" s="65"/>
      <c r="E91" s="65"/>
      <c r="F91" s="65"/>
      <c r="G91" s="118" t="s">
        <v>57</v>
      </c>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20"/>
      <c r="AF91" s="65"/>
      <c r="AG91" s="65"/>
      <c r="AH91" s="65"/>
      <c r="AI91" s="65"/>
      <c r="AJ91" s="65"/>
      <c r="AK91" s="65"/>
      <c r="AL91" s="65"/>
      <c r="AM91" s="65"/>
      <c r="AN91" s="65"/>
      <c r="AO91" s="65"/>
      <c r="AP91" s="65"/>
      <c r="AQ91" s="65"/>
      <c r="AR91" s="65"/>
      <c r="AS91" s="65"/>
      <c r="AT91" s="65"/>
      <c r="AU91" s="113">
        <v>0</v>
      </c>
      <c r="AV91" s="113"/>
      <c r="AW91" s="113"/>
      <c r="AX91" s="113"/>
      <c r="AY91" s="113"/>
      <c r="AZ91" s="113"/>
      <c r="BA91" s="113">
        <v>0</v>
      </c>
      <c r="BB91" s="113"/>
      <c r="BC91" s="113"/>
      <c r="BD91" s="113"/>
      <c r="BE91" s="113"/>
      <c r="BF91" s="113"/>
      <c r="BG91" s="113">
        <v>0</v>
      </c>
      <c r="BH91" s="113"/>
      <c r="BI91" s="113"/>
      <c r="BJ91" s="113"/>
      <c r="BK91" s="113"/>
      <c r="BL91" s="113"/>
      <c r="BM91" s="113">
        <v>0</v>
      </c>
      <c r="BN91" s="113"/>
      <c r="BO91" s="113"/>
      <c r="BP91" s="113"/>
      <c r="BQ91" s="113"/>
      <c r="BR91" s="113"/>
    </row>
    <row r="92" spans="1:79" s="18" customFormat="1" ht="16.95" customHeight="1" x14ac:dyDescent="0.25">
      <c r="A92" s="65">
        <v>1</v>
      </c>
      <c r="B92" s="65"/>
      <c r="C92" s="65"/>
      <c r="D92" s="65"/>
      <c r="E92" s="65"/>
      <c r="F92" s="65"/>
      <c r="G92" s="110" t="s">
        <v>207</v>
      </c>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2"/>
      <c r="AF92" s="65" t="s">
        <v>100</v>
      </c>
      <c r="AG92" s="65"/>
      <c r="AH92" s="65"/>
      <c r="AI92" s="65"/>
      <c r="AJ92" s="65"/>
      <c r="AK92" s="121" t="s">
        <v>101</v>
      </c>
      <c r="AL92" s="121"/>
      <c r="AM92" s="121"/>
      <c r="AN92" s="121"/>
      <c r="AO92" s="121"/>
      <c r="AP92" s="121"/>
      <c r="AQ92" s="121"/>
      <c r="AR92" s="121"/>
      <c r="AS92" s="121"/>
      <c r="AT92" s="121"/>
      <c r="AU92" s="114">
        <v>5</v>
      </c>
      <c r="AV92" s="114"/>
      <c r="AW92" s="114"/>
      <c r="AX92" s="114"/>
      <c r="AY92" s="114"/>
      <c r="AZ92" s="114"/>
      <c r="BA92" s="114">
        <f>(T72+T73+T74+AA72+AA75)/242543</f>
        <v>5.8475507435794887</v>
      </c>
      <c r="BB92" s="114"/>
      <c r="BC92" s="114"/>
      <c r="BD92" s="114"/>
      <c r="BE92" s="114"/>
      <c r="BF92" s="114"/>
      <c r="BG92" s="114">
        <v>5</v>
      </c>
      <c r="BH92" s="114"/>
      <c r="BI92" s="114"/>
      <c r="BJ92" s="114"/>
      <c r="BK92" s="114"/>
      <c r="BL92" s="114"/>
      <c r="BM92" s="114">
        <f>(AH72+AH73+AH74+AO72+AO75)/242543</f>
        <v>6.1574749776328312</v>
      </c>
      <c r="BN92" s="114"/>
      <c r="BO92" s="114"/>
      <c r="BP92" s="114"/>
      <c r="BQ92" s="114"/>
      <c r="BR92" s="114"/>
    </row>
    <row r="93" spans="1:79" s="18" customFormat="1" ht="17.399999999999999" customHeight="1" x14ac:dyDescent="0.25">
      <c r="A93" s="65">
        <v>2</v>
      </c>
      <c r="B93" s="65"/>
      <c r="C93" s="65"/>
      <c r="D93" s="65"/>
      <c r="E93" s="65"/>
      <c r="F93" s="65"/>
      <c r="G93" s="110" t="s">
        <v>201</v>
      </c>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2"/>
      <c r="AF93" s="65" t="s">
        <v>100</v>
      </c>
      <c r="AG93" s="65"/>
      <c r="AH93" s="65"/>
      <c r="AI93" s="65"/>
      <c r="AJ93" s="65"/>
      <c r="AK93" s="121" t="s">
        <v>101</v>
      </c>
      <c r="AL93" s="121"/>
      <c r="AM93" s="121"/>
      <c r="AN93" s="121"/>
      <c r="AO93" s="121"/>
      <c r="AP93" s="121"/>
      <c r="AQ93" s="121"/>
      <c r="AR93" s="121"/>
      <c r="AS93" s="121"/>
      <c r="AT93" s="121"/>
      <c r="AU93" s="113">
        <v>0</v>
      </c>
      <c r="AV93" s="113"/>
      <c r="AW93" s="113"/>
      <c r="AX93" s="113"/>
      <c r="AY93" s="113"/>
      <c r="AZ93" s="113"/>
      <c r="BA93" s="114">
        <f>AA80/BA89</f>
        <v>221220.26744186046</v>
      </c>
      <c r="BB93" s="114"/>
      <c r="BC93" s="114"/>
      <c r="BD93" s="114"/>
      <c r="BE93" s="114"/>
      <c r="BF93" s="114"/>
      <c r="BG93" s="113">
        <v>0</v>
      </c>
      <c r="BH93" s="113"/>
      <c r="BI93" s="113"/>
      <c r="BJ93" s="113"/>
      <c r="BK93" s="113"/>
      <c r="BL93" s="113"/>
      <c r="BM93" s="114">
        <f>AO80/BM89</f>
        <v>232944.94161627904</v>
      </c>
      <c r="BN93" s="114"/>
      <c r="BO93" s="114"/>
      <c r="BP93" s="114"/>
      <c r="BQ93" s="114"/>
      <c r="BR93" s="114"/>
    </row>
    <row r="94" spans="1:79" s="18" customFormat="1" ht="16.2" customHeight="1" x14ac:dyDescent="0.25">
      <c r="A94" s="65">
        <v>3</v>
      </c>
      <c r="B94" s="65"/>
      <c r="C94" s="65"/>
      <c r="D94" s="65"/>
      <c r="E94" s="65"/>
      <c r="F94" s="65"/>
      <c r="G94" s="110" t="s">
        <v>202</v>
      </c>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2"/>
      <c r="AF94" s="65" t="s">
        <v>100</v>
      </c>
      <c r="AG94" s="65"/>
      <c r="AH94" s="65"/>
      <c r="AI94" s="65"/>
      <c r="AJ94" s="65"/>
      <c r="AK94" s="121" t="s">
        <v>101</v>
      </c>
      <c r="AL94" s="121"/>
      <c r="AM94" s="121"/>
      <c r="AN94" s="121"/>
      <c r="AO94" s="121"/>
      <c r="AP94" s="121"/>
      <c r="AQ94" s="121"/>
      <c r="AR94" s="121"/>
      <c r="AS94" s="121"/>
      <c r="AT94" s="121"/>
      <c r="AU94" s="113">
        <v>0</v>
      </c>
      <c r="AV94" s="113"/>
      <c r="AW94" s="113"/>
      <c r="AX94" s="113"/>
      <c r="AY94" s="113"/>
      <c r="AZ94" s="113"/>
      <c r="BA94" s="114">
        <f>AA81/BA90</f>
        <v>2022675.2</v>
      </c>
      <c r="BB94" s="114"/>
      <c r="BC94" s="114"/>
      <c r="BD94" s="114"/>
      <c r="BE94" s="114"/>
      <c r="BF94" s="114"/>
      <c r="BG94" s="113">
        <v>0</v>
      </c>
      <c r="BH94" s="113"/>
      <c r="BI94" s="113"/>
      <c r="BJ94" s="113"/>
      <c r="BK94" s="113"/>
      <c r="BL94" s="113"/>
      <c r="BM94" s="114">
        <f>AO81/BM90</f>
        <v>2129876.9855999998</v>
      </c>
      <c r="BN94" s="114"/>
      <c r="BO94" s="114"/>
      <c r="BP94" s="114"/>
      <c r="BQ94" s="114"/>
      <c r="BR94" s="114"/>
    </row>
    <row r="95" spans="1:79" s="15" customFormat="1" x14ac:dyDescent="0.25"/>
    <row r="96" spans="1:79" s="15" customFormat="1" ht="28.5" customHeight="1" x14ac:dyDescent="0.25">
      <c r="A96" s="90" t="s">
        <v>84</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row>
    <row r="97" spans="1:79" s="15" customFormat="1" ht="27.6" customHeight="1" x14ac:dyDescent="0.25">
      <c r="A97" s="76" t="s">
        <v>191</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row>
    <row r="98" spans="1:79" s="27" customFormat="1" ht="1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33"/>
      <c r="AF98" s="33"/>
      <c r="AG98" s="33"/>
      <c r="AH98" s="33"/>
      <c r="AI98" s="33"/>
      <c r="AJ98" s="33"/>
      <c r="AK98" s="33"/>
      <c r="AL98" s="33"/>
      <c r="AM98" s="33"/>
      <c r="AN98" s="33"/>
      <c r="AO98" s="33"/>
      <c r="AP98" s="33"/>
      <c r="AQ98" s="33"/>
      <c r="AR98" s="33"/>
      <c r="AS98" s="33"/>
      <c r="AT98" s="33"/>
      <c r="AU98" s="33"/>
      <c r="AV98" s="32"/>
      <c r="AW98" s="32"/>
      <c r="AX98" s="32"/>
      <c r="AY98" s="32"/>
      <c r="AZ98" s="32"/>
      <c r="BA98" s="32"/>
      <c r="BB98" s="32"/>
      <c r="BC98" s="32"/>
      <c r="BD98" s="32"/>
      <c r="BE98" s="32"/>
      <c r="BF98" s="32"/>
      <c r="BG98" s="32"/>
      <c r="BH98" s="32"/>
      <c r="BI98" s="32"/>
      <c r="BJ98" s="32"/>
      <c r="BK98" s="32"/>
      <c r="BL98" s="32"/>
    </row>
    <row r="99" spans="1:79" s="15" customFormat="1" ht="15.75" hidden="1" customHeight="1" x14ac:dyDescent="0.25">
      <c r="A99" s="51"/>
      <c r="B99" s="51"/>
      <c r="C99" s="51"/>
      <c r="D99" s="51"/>
      <c r="E99" s="51"/>
      <c r="F99" s="51"/>
      <c r="G99" s="92" t="s">
        <v>0</v>
      </c>
      <c r="H99" s="93"/>
      <c r="I99" s="93"/>
      <c r="J99" s="93"/>
      <c r="K99" s="93"/>
      <c r="L99" s="93"/>
      <c r="M99" s="93"/>
      <c r="N99" s="93"/>
      <c r="O99" s="93"/>
      <c r="P99" s="93"/>
      <c r="Q99" s="93"/>
      <c r="R99" s="93"/>
      <c r="S99" s="93"/>
      <c r="T99" s="93" t="s">
        <v>21</v>
      </c>
      <c r="U99" s="93"/>
      <c r="V99" s="93"/>
      <c r="W99" s="93"/>
      <c r="X99" s="93"/>
      <c r="Y99" s="93"/>
      <c r="Z99" s="93"/>
      <c r="AA99" s="93" t="s">
        <v>22</v>
      </c>
      <c r="AB99" s="93"/>
      <c r="AC99" s="93"/>
      <c r="AD99" s="93"/>
      <c r="AE99" s="93"/>
      <c r="AF99" s="93"/>
      <c r="AG99" s="93"/>
      <c r="AH99" s="93" t="s">
        <v>23</v>
      </c>
      <c r="AI99" s="93"/>
      <c r="AJ99" s="93"/>
      <c r="AK99" s="93"/>
      <c r="AL99" s="93"/>
      <c r="AM99" s="93"/>
      <c r="AN99" s="93"/>
      <c r="AO99" s="94" t="s">
        <v>24</v>
      </c>
      <c r="AP99" s="94"/>
      <c r="AQ99" s="94"/>
      <c r="AR99" s="94"/>
      <c r="AS99" s="94"/>
      <c r="AT99" s="94"/>
      <c r="AU99" s="95"/>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9"/>
      <c r="CA99" s="15" t="s">
        <v>30</v>
      </c>
    </row>
    <row r="100" spans="1:79" s="19" customFormat="1" ht="15" customHeight="1" x14ac:dyDescent="0.25">
      <c r="A100" s="73" t="s">
        <v>37</v>
      </c>
      <c r="B100" s="73"/>
      <c r="C100" s="73"/>
      <c r="D100" s="73"/>
      <c r="E100" s="73"/>
      <c r="F100" s="73"/>
      <c r="G100" s="87"/>
      <c r="H100" s="87"/>
      <c r="I100" s="87"/>
      <c r="J100" s="87"/>
      <c r="K100" s="87"/>
      <c r="L100" s="87"/>
      <c r="M100" s="87"/>
      <c r="N100" s="87"/>
      <c r="O100" s="87"/>
      <c r="P100" s="87"/>
      <c r="Q100" s="87"/>
      <c r="R100" s="87"/>
      <c r="S100" s="87"/>
      <c r="T100" s="88">
        <f>T66+T67+T68+T69+T70+T71+T72+T73+T74+T75+T76+T77+T78+T79+T80+T81</f>
        <v>1118623</v>
      </c>
      <c r="U100" s="88"/>
      <c r="V100" s="88"/>
      <c r="W100" s="88"/>
      <c r="X100" s="88"/>
      <c r="Y100" s="88"/>
      <c r="Z100" s="88"/>
      <c r="AA100" s="88">
        <f t="shared" ref="AA100" si="1">AA66+AA67+AA68+AA69+AA70+AA71+AA72+AA73+AA74+AA75+AA76+AA77+AA78+AA79+AA80+AA81</f>
        <v>20122007</v>
      </c>
      <c r="AB100" s="88"/>
      <c r="AC100" s="88"/>
      <c r="AD100" s="88"/>
      <c r="AE100" s="88"/>
      <c r="AF100" s="88"/>
      <c r="AG100" s="88"/>
      <c r="AH100" s="88">
        <f t="shared" ref="AH100" si="2">AH66+AH67+AH68+AH69+AH70+AH71+AH72+AH73+AH74+AH75+AH76+AH77+AH78+AH79+AH80+AH81</f>
        <v>1177911</v>
      </c>
      <c r="AI100" s="88"/>
      <c r="AJ100" s="88"/>
      <c r="AK100" s="88"/>
      <c r="AL100" s="88"/>
      <c r="AM100" s="88"/>
      <c r="AN100" s="88"/>
      <c r="AO100" s="88">
        <f t="shared" ref="AO100" si="3">AO66+AO67+AO68+AO69+AO70+AO71+AO72+AO73+AO74+AO75+AO76+AO77+AO78+AO79+AO80+AO81</f>
        <v>21195758.870999999</v>
      </c>
      <c r="AP100" s="88"/>
      <c r="AQ100" s="88"/>
      <c r="AR100" s="88"/>
      <c r="AS100" s="88"/>
      <c r="AT100" s="88"/>
      <c r="AU100" s="88"/>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1"/>
      <c r="CA100" s="19" t="s">
        <v>31</v>
      </c>
    </row>
    <row r="101" spans="1:79" s="23" customFormat="1" ht="12.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9" s="11" customFormat="1"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4" spans="1:79" s="15" customFormat="1" ht="18.899999999999999" customHeight="1" x14ac:dyDescent="0.25">
      <c r="A104" s="100" t="s">
        <v>185</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101" t="s">
        <v>1</v>
      </c>
      <c r="AC104" s="101"/>
      <c r="AD104" s="101"/>
      <c r="AE104" s="101"/>
      <c r="AF104" s="101"/>
      <c r="AG104" s="101"/>
      <c r="AH104" s="101"/>
      <c r="AI104" s="101"/>
      <c r="AJ104" s="101"/>
      <c r="AK104" s="101"/>
      <c r="AL104" s="101"/>
      <c r="AM104" s="101"/>
      <c r="AN104" s="101"/>
      <c r="AO104" s="101"/>
      <c r="AP104" s="101"/>
      <c r="AQ104" s="101"/>
      <c r="AR104" s="101"/>
      <c r="AS104" s="101"/>
      <c r="AT104" s="101"/>
      <c r="AU104" s="143" t="s">
        <v>186</v>
      </c>
      <c r="AV104" s="144"/>
      <c r="AW104" s="144"/>
      <c r="AX104" s="144"/>
      <c r="AY104" s="144"/>
      <c r="AZ104" s="144"/>
      <c r="BA104" s="144"/>
      <c r="BB104" s="144"/>
      <c r="BC104" s="144"/>
      <c r="BD104" s="144"/>
      <c r="BE104" s="144"/>
      <c r="BF104" s="144"/>
    </row>
    <row r="105" spans="1:79" s="15" customFormat="1" ht="20.100000000000001" customHeight="1" x14ac:dyDescent="0.25">
      <c r="AB105" s="99" t="s">
        <v>2</v>
      </c>
      <c r="AC105" s="99"/>
      <c r="AD105" s="99"/>
      <c r="AE105" s="99"/>
      <c r="AF105" s="99"/>
      <c r="AG105" s="99"/>
      <c r="AH105" s="99"/>
      <c r="AI105" s="99"/>
      <c r="AJ105" s="99"/>
      <c r="AK105" s="99"/>
      <c r="AL105" s="99"/>
      <c r="AM105" s="99"/>
      <c r="AN105" s="99"/>
      <c r="AO105" s="99"/>
      <c r="AP105" s="99"/>
      <c r="AQ105" s="99"/>
      <c r="AR105" s="99"/>
      <c r="AS105" s="99"/>
      <c r="AT105" s="99"/>
      <c r="AU105" s="99" t="s">
        <v>36</v>
      </c>
      <c r="AV105" s="99"/>
      <c r="AW105" s="99"/>
      <c r="AX105" s="99"/>
      <c r="AY105" s="99"/>
      <c r="AZ105" s="99"/>
      <c r="BA105" s="99"/>
      <c r="BB105" s="99"/>
      <c r="BC105" s="99"/>
      <c r="BD105" s="99"/>
      <c r="BE105" s="99"/>
      <c r="BF105" s="99"/>
    </row>
    <row r="106" spans="1:79" s="15" customFormat="1" ht="18" customHeight="1" x14ac:dyDescent="0.25">
      <c r="A106" s="100" t="s">
        <v>187</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99" t="s">
        <v>1</v>
      </c>
      <c r="AC106" s="99"/>
      <c r="AD106" s="99"/>
      <c r="AE106" s="99"/>
      <c r="AF106" s="99"/>
      <c r="AG106" s="99"/>
      <c r="AH106" s="99"/>
      <c r="AI106" s="99"/>
      <c r="AJ106" s="99"/>
      <c r="AK106" s="99"/>
      <c r="AL106" s="99"/>
      <c r="AM106" s="99"/>
      <c r="AN106" s="99"/>
      <c r="AO106" s="99"/>
      <c r="AP106" s="99"/>
      <c r="AQ106" s="99"/>
      <c r="AR106" s="99"/>
      <c r="AS106" s="99"/>
      <c r="AT106" s="99"/>
      <c r="AU106" s="143" t="s">
        <v>188</v>
      </c>
      <c r="AV106" s="144"/>
      <c r="AW106" s="144"/>
      <c r="AX106" s="144"/>
      <c r="AY106" s="144"/>
      <c r="AZ106" s="144"/>
      <c r="BA106" s="144"/>
      <c r="BB106" s="144"/>
      <c r="BC106" s="144"/>
      <c r="BD106" s="144"/>
      <c r="BE106" s="144"/>
      <c r="BF106" s="144"/>
    </row>
    <row r="107" spans="1:79" s="15" customFormat="1" ht="20.100000000000001" customHeight="1" x14ac:dyDescent="0.25">
      <c r="AB107" s="99" t="s">
        <v>2</v>
      </c>
      <c r="AC107" s="99"/>
      <c r="AD107" s="99"/>
      <c r="AE107" s="99"/>
      <c r="AF107" s="99"/>
      <c r="AG107" s="99"/>
      <c r="AH107" s="99"/>
      <c r="AI107" s="99"/>
      <c r="AJ107" s="99"/>
      <c r="AK107" s="99"/>
      <c r="AL107" s="99"/>
      <c r="AM107" s="99"/>
      <c r="AN107" s="99"/>
      <c r="AO107" s="99"/>
      <c r="AP107" s="99"/>
      <c r="AQ107" s="99"/>
      <c r="AR107" s="99"/>
      <c r="AS107" s="99"/>
      <c r="AT107" s="99"/>
      <c r="AU107" s="99" t="s">
        <v>36</v>
      </c>
      <c r="AV107" s="99"/>
      <c r="AW107" s="99"/>
      <c r="AX107" s="99"/>
      <c r="AY107" s="99"/>
      <c r="AZ107" s="99"/>
      <c r="BA107" s="99"/>
      <c r="BB107" s="99"/>
      <c r="BC107" s="99"/>
      <c r="BD107" s="99"/>
      <c r="BE107" s="99"/>
      <c r="BF107" s="99"/>
    </row>
    <row r="108" spans="1:79" ht="20.100000000000001" customHeight="1" x14ac:dyDescent="0.25"/>
  </sheetData>
  <mergeCells count="484">
    <mergeCell ref="AV81:BQ81"/>
    <mergeCell ref="A81:F81"/>
    <mergeCell ref="G81:S81"/>
    <mergeCell ref="T81:Z81"/>
    <mergeCell ref="AA81:AG81"/>
    <mergeCell ref="AH81:AN81"/>
    <mergeCell ref="AO81:AU81"/>
    <mergeCell ref="AV79:BQ79"/>
    <mergeCell ref="A80:F80"/>
    <mergeCell ref="G80:S80"/>
    <mergeCell ref="T80:Z80"/>
    <mergeCell ref="AA80:AG80"/>
    <mergeCell ref="AH80:AN80"/>
    <mergeCell ref="AO80:AU80"/>
    <mergeCell ref="AV80:BQ80"/>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77:F77"/>
    <mergeCell ref="G77:S77"/>
    <mergeCell ref="T77:Z77"/>
    <mergeCell ref="AA77:AG77"/>
    <mergeCell ref="AH77:AN77"/>
    <mergeCell ref="AO77:AU77"/>
    <mergeCell ref="AV75:BQ75"/>
    <mergeCell ref="A76:F76"/>
    <mergeCell ref="G76:S76"/>
    <mergeCell ref="T76:Z76"/>
    <mergeCell ref="AA76:AG76"/>
    <mergeCell ref="AH76:AN76"/>
    <mergeCell ref="AO76:AU76"/>
    <mergeCell ref="AV76:BQ76"/>
    <mergeCell ref="A75:F75"/>
    <mergeCell ref="G75:S75"/>
    <mergeCell ref="T75:Z75"/>
    <mergeCell ref="AA75:AG75"/>
    <mergeCell ref="AH75:AN75"/>
    <mergeCell ref="AO75:AU75"/>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V71:BQ71"/>
    <mergeCell ref="A72:F72"/>
    <mergeCell ref="G72:S72"/>
    <mergeCell ref="T72:Z72"/>
    <mergeCell ref="AA72:AG72"/>
    <mergeCell ref="AH72:AN72"/>
    <mergeCell ref="AO72:AU72"/>
    <mergeCell ref="AV72:BQ72"/>
    <mergeCell ref="A71:F71"/>
    <mergeCell ref="G71:S71"/>
    <mergeCell ref="T71:Z71"/>
    <mergeCell ref="AA71:AG71"/>
    <mergeCell ref="AH71:AN71"/>
    <mergeCell ref="AO71:AU71"/>
    <mergeCell ref="AV69:BQ69"/>
    <mergeCell ref="A70:F70"/>
    <mergeCell ref="G70:S70"/>
    <mergeCell ref="T70:Z70"/>
    <mergeCell ref="AA70:AG70"/>
    <mergeCell ref="AH70:AN70"/>
    <mergeCell ref="AO70:AU70"/>
    <mergeCell ref="AV70:BQ70"/>
    <mergeCell ref="A69:F69"/>
    <mergeCell ref="G69:S69"/>
    <mergeCell ref="T69:Z69"/>
    <mergeCell ref="AA69:AG69"/>
    <mergeCell ref="AH69:AN69"/>
    <mergeCell ref="AO69:AU69"/>
    <mergeCell ref="AV38:BL38"/>
    <mergeCell ref="A38:F38"/>
    <mergeCell ref="G38:S38"/>
    <mergeCell ref="T38:Z38"/>
    <mergeCell ref="AA38:AG38"/>
    <mergeCell ref="AH38:AN38"/>
    <mergeCell ref="AO38:AU38"/>
    <mergeCell ref="AV36:BL36"/>
    <mergeCell ref="A37:F37"/>
    <mergeCell ref="G37:S37"/>
    <mergeCell ref="T37:Z37"/>
    <mergeCell ref="AA37:AG37"/>
    <mergeCell ref="AH37:AN37"/>
    <mergeCell ref="AO37:AU37"/>
    <mergeCell ref="AV37:BL37"/>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107:AT107"/>
    <mergeCell ref="AU107:BF107"/>
    <mergeCell ref="A23:F23"/>
    <mergeCell ref="G23:S23"/>
    <mergeCell ref="T23:Z23"/>
    <mergeCell ref="AA23:AG23"/>
    <mergeCell ref="AH23:AN23"/>
    <mergeCell ref="AO23:AU23"/>
    <mergeCell ref="AV23:BL23"/>
    <mergeCell ref="A24:F24"/>
    <mergeCell ref="A104:AA104"/>
    <mergeCell ref="AB104:AT104"/>
    <mergeCell ref="AU104:BF104"/>
    <mergeCell ref="AB105:AT105"/>
    <mergeCell ref="AU105:BF105"/>
    <mergeCell ref="A106:AA106"/>
    <mergeCell ref="AB106:AT106"/>
    <mergeCell ref="AU106:BF106"/>
    <mergeCell ref="A100:F100"/>
    <mergeCell ref="G100:S100"/>
    <mergeCell ref="T100:Z100"/>
    <mergeCell ref="AA100:AG100"/>
    <mergeCell ref="AH100:AN100"/>
    <mergeCell ref="AO100:AU100"/>
    <mergeCell ref="A96:BL96"/>
    <mergeCell ref="A97:BL97"/>
    <mergeCell ref="A99:F99"/>
    <mergeCell ref="G99:S99"/>
    <mergeCell ref="T99:Z99"/>
    <mergeCell ref="AA99:AG99"/>
    <mergeCell ref="AH99:AN99"/>
    <mergeCell ref="AO99:AU99"/>
    <mergeCell ref="BG86:BL86"/>
    <mergeCell ref="BM86:BR86"/>
    <mergeCell ref="A87:F87"/>
    <mergeCell ref="G87:AE87"/>
    <mergeCell ref="AF87:AJ87"/>
    <mergeCell ref="AK87:AT87"/>
    <mergeCell ref="AU87:AZ87"/>
    <mergeCell ref="BA87:BF87"/>
    <mergeCell ref="BG87:BL87"/>
    <mergeCell ref="BM87:BR87"/>
    <mergeCell ref="A86:F86"/>
    <mergeCell ref="G86:AE86"/>
    <mergeCell ref="AF86:AJ86"/>
    <mergeCell ref="AK86:AT86"/>
    <mergeCell ref="AU86:AZ86"/>
    <mergeCell ref="BA86:BF86"/>
    <mergeCell ref="T66:Z66"/>
    <mergeCell ref="AA66:AG66"/>
    <mergeCell ref="AH66:AN66"/>
    <mergeCell ref="AO66:AU66"/>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46:F46"/>
    <mergeCell ref="G46:AE46"/>
    <mergeCell ref="AF46:AJ46"/>
    <mergeCell ref="AK46:AT46"/>
    <mergeCell ref="AU46:BD46"/>
    <mergeCell ref="BE46:BN46"/>
    <mergeCell ref="A57:F57"/>
    <mergeCell ref="G57:S57"/>
    <mergeCell ref="T57:Z57"/>
    <mergeCell ref="AA57:AG57"/>
    <mergeCell ref="AH57:AN57"/>
    <mergeCell ref="AO57:AU57"/>
    <mergeCell ref="A53:BQ53"/>
    <mergeCell ref="A54:BL54"/>
    <mergeCell ref="A56:F56"/>
    <mergeCell ref="G56:S56"/>
    <mergeCell ref="T56:Z56"/>
    <mergeCell ref="AA56:AG56"/>
    <mergeCell ref="AH56:AN56"/>
    <mergeCell ref="AO56:AU56"/>
    <mergeCell ref="A47:F47"/>
    <mergeCell ref="G47:AE47"/>
    <mergeCell ref="AF47:AJ47"/>
    <mergeCell ref="AK47:AT47"/>
    <mergeCell ref="A44:F44"/>
    <mergeCell ref="G44:AE44"/>
    <mergeCell ref="AF44:AJ44"/>
    <mergeCell ref="AK44:AT44"/>
    <mergeCell ref="AU44:BD44"/>
    <mergeCell ref="BE44:BN44"/>
    <mergeCell ref="A45:F45"/>
    <mergeCell ref="G45:AE45"/>
    <mergeCell ref="AF45:AJ45"/>
    <mergeCell ref="AK45:AT45"/>
    <mergeCell ref="AU45:BD45"/>
    <mergeCell ref="BE45:BN45"/>
    <mergeCell ref="A43:F43"/>
    <mergeCell ref="G43:AE43"/>
    <mergeCell ref="AF43:AJ43"/>
    <mergeCell ref="AK43:AT43"/>
    <mergeCell ref="AU43:BD43"/>
    <mergeCell ref="BE43:BN43"/>
    <mergeCell ref="A40:BL40"/>
    <mergeCell ref="A42:F42"/>
    <mergeCell ref="G42:AE42"/>
    <mergeCell ref="AF42:AJ42"/>
    <mergeCell ref="AK42:AT42"/>
    <mergeCell ref="AU42:BD42"/>
    <mergeCell ref="BE42:BN42"/>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A12:G12"/>
    <mergeCell ref="I12:O12"/>
    <mergeCell ref="Q12:W12"/>
    <mergeCell ref="Y12:AO12"/>
    <mergeCell ref="AQ11:AV11"/>
    <mergeCell ref="AQ12:AV12"/>
    <mergeCell ref="A11:G11"/>
    <mergeCell ref="I11:O11"/>
    <mergeCell ref="AX1:BL1"/>
    <mergeCell ref="A3:BL3"/>
    <mergeCell ref="A6:AD6"/>
    <mergeCell ref="A7:AD7"/>
    <mergeCell ref="AE6:AK6"/>
    <mergeCell ref="AO6:AU6"/>
    <mergeCell ref="AE7:AK7"/>
    <mergeCell ref="AO7:AU7"/>
    <mergeCell ref="A14:BL14"/>
    <mergeCell ref="Q11:W11"/>
    <mergeCell ref="Y11:AO11"/>
    <mergeCell ref="AU47:BD47"/>
    <mergeCell ref="BE47:BN47"/>
    <mergeCell ref="A48:F48"/>
    <mergeCell ref="G48:AE48"/>
    <mergeCell ref="AF48:AJ48"/>
    <mergeCell ref="AK48:AT48"/>
    <mergeCell ref="AU48:BD48"/>
    <mergeCell ref="BE48:BN48"/>
    <mergeCell ref="A49:F49"/>
    <mergeCell ref="G49:AE49"/>
    <mergeCell ref="AF49:AJ49"/>
    <mergeCell ref="AK49:AT49"/>
    <mergeCell ref="AU49:BD49"/>
    <mergeCell ref="BE49:BN49"/>
    <mergeCell ref="A50:F50"/>
    <mergeCell ref="G50:AE50"/>
    <mergeCell ref="AF50:AJ50"/>
    <mergeCell ref="AK50:AT50"/>
    <mergeCell ref="AU50:BD50"/>
    <mergeCell ref="BE50:BN50"/>
    <mergeCell ref="A88:F88"/>
    <mergeCell ref="G88:AE88"/>
    <mergeCell ref="AF88:AJ88"/>
    <mergeCell ref="AK88:AT88"/>
    <mergeCell ref="AU88:AZ88"/>
    <mergeCell ref="BA88:BF88"/>
    <mergeCell ref="BG88:BL88"/>
    <mergeCell ref="BM88:BR88"/>
    <mergeCell ref="A51:F51"/>
    <mergeCell ref="G51:AE51"/>
    <mergeCell ref="AF51:AJ51"/>
    <mergeCell ref="AK51:AT51"/>
    <mergeCell ref="AU51:BD51"/>
    <mergeCell ref="BE51:BN51"/>
    <mergeCell ref="A60:BL60"/>
    <mergeCell ref="A62:F63"/>
    <mergeCell ref="G62:S63"/>
    <mergeCell ref="T62:AG62"/>
    <mergeCell ref="AH62:AU62"/>
    <mergeCell ref="AV62:BQ63"/>
    <mergeCell ref="T63:Z63"/>
    <mergeCell ref="AA63:AG63"/>
    <mergeCell ref="AH63:AN63"/>
    <mergeCell ref="AO63:AU63"/>
    <mergeCell ref="AK89:AT89"/>
    <mergeCell ref="AU89:AZ89"/>
    <mergeCell ref="BA89:BF89"/>
    <mergeCell ref="BG89:BL89"/>
    <mergeCell ref="BM89:BR89"/>
    <mergeCell ref="AV64:BQ64"/>
    <mergeCell ref="AV66:BQ66"/>
    <mergeCell ref="A83:BL83"/>
    <mergeCell ref="A85:F85"/>
    <mergeCell ref="G85:AE85"/>
    <mergeCell ref="AF85:AJ85"/>
    <mergeCell ref="AK85:AT85"/>
    <mergeCell ref="AU85:AZ85"/>
    <mergeCell ref="BA85:BF85"/>
    <mergeCell ref="BG85:BL85"/>
    <mergeCell ref="BM85:BR85"/>
    <mergeCell ref="A66:F66"/>
    <mergeCell ref="G66:S66"/>
    <mergeCell ref="BG92:BL92"/>
    <mergeCell ref="BM92:BR92"/>
    <mergeCell ref="BM93:BR93"/>
    <mergeCell ref="A90:F90"/>
    <mergeCell ref="G90:AE90"/>
    <mergeCell ref="AF90:AJ90"/>
    <mergeCell ref="AK90:AT90"/>
    <mergeCell ref="AU90:AZ90"/>
    <mergeCell ref="BA90:BF90"/>
    <mergeCell ref="BG90:BL90"/>
    <mergeCell ref="BM90:BR90"/>
    <mergeCell ref="BM91:BR91"/>
    <mergeCell ref="AF91:AJ91"/>
    <mergeCell ref="AK91:AT91"/>
    <mergeCell ref="AU91:AZ91"/>
    <mergeCell ref="BA91:BF91"/>
    <mergeCell ref="BG91:BL91"/>
    <mergeCell ref="BG94:BL94"/>
    <mergeCell ref="BM94:BR94"/>
    <mergeCell ref="A27:F27"/>
    <mergeCell ref="G27:S27"/>
    <mergeCell ref="T27:Z27"/>
    <mergeCell ref="AA27:AG27"/>
    <mergeCell ref="AH27:AN27"/>
    <mergeCell ref="AO27:AU27"/>
    <mergeCell ref="AV27:BL27"/>
    <mergeCell ref="A93:F93"/>
    <mergeCell ref="G93:AE93"/>
    <mergeCell ref="AF93:AJ93"/>
    <mergeCell ref="AK93:AT93"/>
    <mergeCell ref="AU93:AZ93"/>
    <mergeCell ref="BA93:BF93"/>
    <mergeCell ref="BG93:BL93"/>
    <mergeCell ref="A91:F91"/>
    <mergeCell ref="G91:AE91"/>
    <mergeCell ref="A92:F92"/>
    <mergeCell ref="G92:AE92"/>
    <mergeCell ref="AF92:AJ92"/>
    <mergeCell ref="AK92:AT92"/>
    <mergeCell ref="AU92:AZ92"/>
    <mergeCell ref="BA92:BF92"/>
    <mergeCell ref="A89:F89"/>
    <mergeCell ref="G89:AE89"/>
    <mergeCell ref="AF89:AJ89"/>
    <mergeCell ref="A94:F94"/>
    <mergeCell ref="G94:AE94"/>
    <mergeCell ref="AF94:AJ94"/>
    <mergeCell ref="AK94:AT94"/>
    <mergeCell ref="AU94:AZ94"/>
    <mergeCell ref="BA94:BF94"/>
  </mergeCells>
  <conditionalFormatting sqref="A50:F50">
    <cfRule type="cellIs" dxfId="47" priority="8" stopIfTrue="1" operator="equal">
      <formula>0</formula>
    </cfRule>
  </conditionalFormatting>
  <conditionalFormatting sqref="A45:F45">
    <cfRule type="cellIs" dxfId="46" priority="14" stopIfTrue="1" operator="equal">
      <formula>0</formula>
    </cfRule>
  </conditionalFormatting>
  <conditionalFormatting sqref="A46:F46">
    <cfRule type="cellIs" dxfId="45" priority="13" stopIfTrue="1" operator="equal">
      <formula>0</formula>
    </cfRule>
  </conditionalFormatting>
  <conditionalFormatting sqref="A48:F48">
    <cfRule type="cellIs" dxfId="44" priority="12" stopIfTrue="1" operator="equal">
      <formula>0</formula>
    </cfRule>
  </conditionalFormatting>
  <conditionalFormatting sqref="A47:F47">
    <cfRule type="cellIs" dxfId="43" priority="11" stopIfTrue="1" operator="equal">
      <formula>0</formula>
    </cfRule>
  </conditionalFormatting>
  <conditionalFormatting sqref="A49:F49">
    <cfRule type="cellIs" dxfId="42" priority="10" stopIfTrue="1" operator="equal">
      <formula>0</formula>
    </cfRule>
  </conditionalFormatting>
  <conditionalFormatting sqref="A51:F51">
    <cfRule type="cellIs" dxfId="41" priority="9" stopIfTrue="1" operator="equal">
      <formula>0</formula>
    </cfRule>
  </conditionalFormatting>
  <conditionalFormatting sqref="A93:F93">
    <cfRule type="cellIs" dxfId="40" priority="1" stopIfTrue="1" operator="equal">
      <formula>0</formula>
    </cfRule>
  </conditionalFormatting>
  <conditionalFormatting sqref="A88:F88">
    <cfRule type="cellIs" dxfId="39" priority="7" stopIfTrue="1" operator="equal">
      <formula>0</formula>
    </cfRule>
  </conditionalFormatting>
  <conditionalFormatting sqref="A92:F92">
    <cfRule type="cellIs" dxfId="38" priority="6" stopIfTrue="1" operator="equal">
      <formula>0</formula>
    </cfRule>
  </conditionalFormatting>
  <conditionalFormatting sqref="A91:F91">
    <cfRule type="cellIs" dxfId="37" priority="5" stopIfTrue="1" operator="equal">
      <formula>0</formula>
    </cfRule>
  </conditionalFormatting>
  <conditionalFormatting sqref="A90:F90">
    <cfRule type="cellIs" dxfId="36" priority="4" stopIfTrue="1" operator="equal">
      <formula>0</formula>
    </cfRule>
  </conditionalFormatting>
  <conditionalFormatting sqref="A89:F89">
    <cfRule type="cellIs" dxfId="35" priority="3" stopIfTrue="1" operator="equal">
      <formula>0</formula>
    </cfRule>
  </conditionalFormatting>
  <conditionalFormatting sqref="A94:F94">
    <cfRule type="cellIs" dxfId="34" priority="2"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3" manualBreakCount="3">
    <brk id="26" max="70" man="1"/>
    <brk id="59" max="70" man="1"/>
    <brk id="95"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CA95"/>
  <sheetViews>
    <sheetView view="pageBreakPreview" zoomScale="60" zoomScaleNormal="82" workbookViewId="0">
      <selection activeCell="CF32" sqref="CF32"/>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43.95" customHeight="1" thickBot="1" x14ac:dyDescent="0.3">
      <c r="A11" s="107" t="s">
        <v>136</v>
      </c>
      <c r="B11" s="107"/>
      <c r="C11" s="107"/>
      <c r="D11" s="107"/>
      <c r="E11" s="107"/>
      <c r="F11" s="107"/>
      <c r="G11" s="107"/>
      <c r="H11" s="8"/>
      <c r="I11" s="132">
        <v>2111</v>
      </c>
      <c r="J11" s="132"/>
      <c r="K11" s="132"/>
      <c r="L11" s="132"/>
      <c r="M11" s="132"/>
      <c r="N11" s="132"/>
      <c r="O11" s="132"/>
      <c r="P11" s="9"/>
      <c r="Q11" s="107" t="s">
        <v>137</v>
      </c>
      <c r="R11" s="107"/>
      <c r="S11" s="107"/>
      <c r="T11" s="107"/>
      <c r="U11" s="107"/>
      <c r="V11" s="107"/>
      <c r="W11" s="107"/>
      <c r="X11" s="9"/>
      <c r="Y11" s="108" t="s">
        <v>138</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7.200000000000003"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13.2"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43014669</v>
      </c>
      <c r="U22" s="134"/>
      <c r="V22" s="134"/>
      <c r="W22" s="134"/>
      <c r="X22" s="134"/>
      <c r="Y22" s="134"/>
      <c r="Z22" s="134"/>
      <c r="AA22" s="134">
        <v>0</v>
      </c>
      <c r="AB22" s="134"/>
      <c r="AC22" s="134"/>
      <c r="AD22" s="134"/>
      <c r="AE22" s="134"/>
      <c r="AF22" s="134"/>
      <c r="AG22" s="134"/>
      <c r="AH22" s="134">
        <v>0</v>
      </c>
      <c r="AI22" s="134"/>
      <c r="AJ22" s="134"/>
      <c r="AK22" s="134"/>
      <c r="AL22" s="134"/>
      <c r="AM22" s="134"/>
      <c r="AN22" s="134"/>
      <c r="AO22" s="134">
        <v>0</v>
      </c>
      <c r="AP22" s="134"/>
      <c r="AQ22" s="134"/>
      <c r="AR22" s="134"/>
      <c r="AS22" s="134"/>
      <c r="AT22" s="134"/>
      <c r="AU22" s="134"/>
      <c r="AV22" s="121"/>
      <c r="AW22" s="121"/>
      <c r="AX22" s="121"/>
      <c r="AY22" s="121"/>
      <c r="AZ22" s="121"/>
      <c r="BA22" s="121"/>
      <c r="BB22" s="121"/>
      <c r="BC22" s="121"/>
      <c r="BD22" s="121"/>
      <c r="BE22" s="121"/>
      <c r="BF22" s="121"/>
      <c r="BG22" s="121"/>
      <c r="BH22" s="121"/>
      <c r="BI22" s="121"/>
      <c r="BJ22" s="121"/>
      <c r="BK22" s="121"/>
      <c r="BL22" s="121"/>
      <c r="CA22" s="18" t="s">
        <v>11</v>
      </c>
    </row>
    <row r="23" spans="1:79" s="18" customFormat="1" ht="13.2"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9263481</v>
      </c>
      <c r="U23" s="134"/>
      <c r="V23" s="134"/>
      <c r="W23" s="134"/>
      <c r="X23" s="134"/>
      <c r="Y23" s="134"/>
      <c r="Z23" s="134"/>
      <c r="AA23" s="134">
        <v>0</v>
      </c>
      <c r="AB23" s="134"/>
      <c r="AC23" s="134"/>
      <c r="AD23" s="134"/>
      <c r="AE23" s="134"/>
      <c r="AF23" s="134"/>
      <c r="AG23" s="134"/>
      <c r="AH23" s="134">
        <v>0</v>
      </c>
      <c r="AI23" s="134"/>
      <c r="AJ23" s="134"/>
      <c r="AK23" s="134"/>
      <c r="AL23" s="134"/>
      <c r="AM23" s="134"/>
      <c r="AN23" s="134"/>
      <c r="AO23" s="134">
        <v>0</v>
      </c>
      <c r="AP23" s="134"/>
      <c r="AQ23" s="134"/>
      <c r="AR23" s="134"/>
      <c r="AS23" s="134"/>
      <c r="AT23" s="134"/>
      <c r="AU23" s="134"/>
      <c r="AV23" s="121"/>
      <c r="AW23" s="121"/>
      <c r="AX23" s="121"/>
      <c r="AY23" s="121"/>
      <c r="AZ23" s="121"/>
      <c r="BA23" s="121"/>
      <c r="BB23" s="121"/>
      <c r="BC23" s="121"/>
      <c r="BD23" s="121"/>
      <c r="BE23" s="121"/>
      <c r="BF23" s="121"/>
      <c r="BG23" s="121"/>
      <c r="BH23" s="121"/>
      <c r="BI23" s="121"/>
      <c r="BJ23" s="121"/>
      <c r="BK23" s="121"/>
      <c r="BL23" s="121"/>
    </row>
    <row r="24" spans="1:79" s="18" customFormat="1" ht="18.600000000000001"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1115717</v>
      </c>
      <c r="U24" s="134"/>
      <c r="V24" s="134"/>
      <c r="W24" s="134"/>
      <c r="X24" s="134"/>
      <c r="Y24" s="134"/>
      <c r="Z24" s="134"/>
      <c r="AA24" s="134">
        <v>0</v>
      </c>
      <c r="AB24" s="134"/>
      <c r="AC24" s="134"/>
      <c r="AD24" s="134"/>
      <c r="AE24" s="134"/>
      <c r="AF24" s="134"/>
      <c r="AG24" s="134"/>
      <c r="AH24" s="134">
        <v>0</v>
      </c>
      <c r="AI24" s="134"/>
      <c r="AJ24" s="134"/>
      <c r="AK24" s="134"/>
      <c r="AL24" s="134"/>
      <c r="AM24" s="134"/>
      <c r="AN24" s="134"/>
      <c r="AO24" s="134">
        <v>0</v>
      </c>
      <c r="AP24" s="134"/>
      <c r="AQ24" s="134"/>
      <c r="AR24" s="134"/>
      <c r="AS24" s="134"/>
      <c r="AT24" s="134"/>
      <c r="AU24" s="134"/>
      <c r="AV24" s="110"/>
      <c r="AW24" s="111"/>
      <c r="AX24" s="111"/>
      <c r="AY24" s="111"/>
      <c r="AZ24" s="111"/>
      <c r="BA24" s="111"/>
      <c r="BB24" s="111"/>
      <c r="BC24" s="111"/>
      <c r="BD24" s="111"/>
      <c r="BE24" s="111"/>
      <c r="BF24" s="111"/>
      <c r="BG24" s="111"/>
      <c r="BH24" s="111"/>
      <c r="BI24" s="111"/>
      <c r="BJ24" s="111"/>
      <c r="BK24" s="111"/>
      <c r="BL24" s="112"/>
    </row>
    <row r="25" spans="1:79" s="18" customFormat="1" ht="26.4"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2781800</v>
      </c>
      <c r="U25" s="134"/>
      <c r="V25" s="134"/>
      <c r="W25" s="134"/>
      <c r="X25" s="134"/>
      <c r="Y25" s="134"/>
      <c r="Z25" s="134"/>
      <c r="AA25" s="134">
        <v>149581</v>
      </c>
      <c r="AB25" s="134"/>
      <c r="AC25" s="134"/>
      <c r="AD25" s="134"/>
      <c r="AE25" s="134"/>
      <c r="AF25" s="134"/>
      <c r="AG25" s="134"/>
      <c r="AH25" s="134">
        <v>0</v>
      </c>
      <c r="AI25" s="134"/>
      <c r="AJ25" s="134"/>
      <c r="AK25" s="134"/>
      <c r="AL25" s="134"/>
      <c r="AM25" s="134"/>
      <c r="AN25" s="134"/>
      <c r="AO25" s="134">
        <v>2458504</v>
      </c>
      <c r="AP25" s="134"/>
      <c r="AQ25" s="134"/>
      <c r="AR25" s="134"/>
      <c r="AS25" s="134"/>
      <c r="AT25" s="134"/>
      <c r="AU25" s="134"/>
      <c r="AV25" s="110" t="s">
        <v>169</v>
      </c>
      <c r="AW25" s="111"/>
      <c r="AX25" s="111"/>
      <c r="AY25" s="111"/>
      <c r="AZ25" s="111"/>
      <c r="BA25" s="111"/>
      <c r="BB25" s="111"/>
      <c r="BC25" s="111"/>
      <c r="BD25" s="111"/>
      <c r="BE25" s="111"/>
      <c r="BF25" s="111"/>
      <c r="BG25" s="111"/>
      <c r="BH25" s="111"/>
      <c r="BI25" s="111"/>
      <c r="BJ25" s="111"/>
      <c r="BK25" s="111"/>
      <c r="BL25" s="112"/>
    </row>
    <row r="26" spans="1:79" s="18" customFormat="1" ht="16.95" customHeight="1" x14ac:dyDescent="0.25">
      <c r="A26" s="65">
        <v>2240</v>
      </c>
      <c r="B26" s="65"/>
      <c r="C26" s="65"/>
      <c r="D26" s="65"/>
      <c r="E26" s="65"/>
      <c r="F26" s="65"/>
      <c r="G26" s="110" t="s">
        <v>47</v>
      </c>
      <c r="H26" s="111"/>
      <c r="I26" s="111"/>
      <c r="J26" s="111"/>
      <c r="K26" s="111"/>
      <c r="L26" s="111"/>
      <c r="M26" s="111"/>
      <c r="N26" s="111"/>
      <c r="O26" s="111"/>
      <c r="P26" s="111"/>
      <c r="Q26" s="111"/>
      <c r="R26" s="111"/>
      <c r="S26" s="112"/>
      <c r="T26" s="134">
        <v>1873524</v>
      </c>
      <c r="U26" s="134"/>
      <c r="V26" s="134"/>
      <c r="W26" s="134"/>
      <c r="X26" s="134"/>
      <c r="Y26" s="134"/>
      <c r="Z26" s="134"/>
      <c r="AA26" s="134">
        <v>0</v>
      </c>
      <c r="AB26" s="134"/>
      <c r="AC26" s="134"/>
      <c r="AD26" s="134"/>
      <c r="AE26" s="134"/>
      <c r="AF26" s="134"/>
      <c r="AG26" s="134"/>
      <c r="AH26" s="134">
        <v>0</v>
      </c>
      <c r="AI26" s="134"/>
      <c r="AJ26" s="134"/>
      <c r="AK26" s="134"/>
      <c r="AL26" s="134"/>
      <c r="AM26" s="134"/>
      <c r="AN26" s="134"/>
      <c r="AO26" s="134">
        <v>0</v>
      </c>
      <c r="AP26" s="134"/>
      <c r="AQ26" s="134"/>
      <c r="AR26" s="134"/>
      <c r="AS26" s="134"/>
      <c r="AT26" s="134"/>
      <c r="AU26" s="134"/>
      <c r="AV26" s="110"/>
      <c r="AW26" s="111"/>
      <c r="AX26" s="111"/>
      <c r="AY26" s="111"/>
      <c r="AZ26" s="111"/>
      <c r="BA26" s="111"/>
      <c r="BB26" s="111"/>
      <c r="BC26" s="111"/>
      <c r="BD26" s="111"/>
      <c r="BE26" s="111"/>
      <c r="BF26" s="111"/>
      <c r="BG26" s="111"/>
      <c r="BH26" s="111"/>
      <c r="BI26" s="111"/>
      <c r="BJ26" s="111"/>
      <c r="BK26" s="111"/>
      <c r="BL26" s="112"/>
    </row>
    <row r="27" spans="1:79" s="18" customFormat="1" ht="15" customHeight="1" x14ac:dyDescent="0.25">
      <c r="A27" s="65">
        <v>2250</v>
      </c>
      <c r="B27" s="65"/>
      <c r="C27" s="65"/>
      <c r="D27" s="65"/>
      <c r="E27" s="65"/>
      <c r="F27" s="65"/>
      <c r="G27" s="110" t="s">
        <v>49</v>
      </c>
      <c r="H27" s="111"/>
      <c r="I27" s="111"/>
      <c r="J27" s="111"/>
      <c r="K27" s="111"/>
      <c r="L27" s="111"/>
      <c r="M27" s="111"/>
      <c r="N27" s="111"/>
      <c r="O27" s="111"/>
      <c r="P27" s="111"/>
      <c r="Q27" s="111"/>
      <c r="R27" s="111"/>
      <c r="S27" s="112"/>
      <c r="T27" s="134">
        <v>5320</v>
      </c>
      <c r="U27" s="134"/>
      <c r="V27" s="134"/>
      <c r="W27" s="134"/>
      <c r="X27" s="134"/>
      <c r="Y27" s="134"/>
      <c r="Z27" s="134"/>
      <c r="AA27" s="134">
        <v>0</v>
      </c>
      <c r="AB27" s="134"/>
      <c r="AC27" s="134"/>
      <c r="AD27" s="134"/>
      <c r="AE27" s="134"/>
      <c r="AF27" s="134"/>
      <c r="AG27" s="134"/>
      <c r="AH27" s="134">
        <v>0</v>
      </c>
      <c r="AI27" s="134"/>
      <c r="AJ27" s="134"/>
      <c r="AK27" s="134"/>
      <c r="AL27" s="134"/>
      <c r="AM27" s="134"/>
      <c r="AN27" s="134"/>
      <c r="AO27" s="134">
        <v>0</v>
      </c>
      <c r="AP27" s="134"/>
      <c r="AQ27" s="134"/>
      <c r="AR27" s="134"/>
      <c r="AS27" s="134"/>
      <c r="AT27" s="134"/>
      <c r="AU27" s="134"/>
      <c r="AV27" s="110"/>
      <c r="AW27" s="111"/>
      <c r="AX27" s="111"/>
      <c r="AY27" s="111"/>
      <c r="AZ27" s="111"/>
      <c r="BA27" s="111"/>
      <c r="BB27" s="111"/>
      <c r="BC27" s="111"/>
      <c r="BD27" s="111"/>
      <c r="BE27" s="111"/>
      <c r="BF27" s="111"/>
      <c r="BG27" s="111"/>
      <c r="BH27" s="111"/>
      <c r="BI27" s="111"/>
      <c r="BJ27" s="111"/>
      <c r="BK27" s="111"/>
      <c r="BL27" s="112"/>
    </row>
    <row r="28" spans="1:79" s="18" customFormat="1" ht="13.2" customHeight="1" x14ac:dyDescent="0.25">
      <c r="A28" s="65">
        <v>2271</v>
      </c>
      <c r="B28" s="65"/>
      <c r="C28" s="65"/>
      <c r="D28" s="65"/>
      <c r="E28" s="65"/>
      <c r="F28" s="65"/>
      <c r="G28" s="110" t="s">
        <v>51</v>
      </c>
      <c r="H28" s="111"/>
      <c r="I28" s="111"/>
      <c r="J28" s="111"/>
      <c r="K28" s="111"/>
      <c r="L28" s="111"/>
      <c r="M28" s="111"/>
      <c r="N28" s="111"/>
      <c r="O28" s="111"/>
      <c r="P28" s="111"/>
      <c r="Q28" s="111"/>
      <c r="R28" s="111"/>
      <c r="S28" s="112"/>
      <c r="T28" s="134">
        <v>1637707</v>
      </c>
      <c r="U28" s="134"/>
      <c r="V28" s="134"/>
      <c r="W28" s="134"/>
      <c r="X28" s="134"/>
      <c r="Y28" s="134"/>
      <c r="Z28" s="134"/>
      <c r="AA28" s="134">
        <v>1071570</v>
      </c>
      <c r="AB28" s="134"/>
      <c r="AC28" s="134"/>
      <c r="AD28" s="134"/>
      <c r="AE28" s="134"/>
      <c r="AF28" s="134"/>
      <c r="AG28" s="134"/>
      <c r="AH28" s="134">
        <v>825600</v>
      </c>
      <c r="AI28" s="134"/>
      <c r="AJ28" s="134"/>
      <c r="AK28" s="134"/>
      <c r="AL28" s="134"/>
      <c r="AM28" s="134"/>
      <c r="AN28" s="134"/>
      <c r="AO28" s="134">
        <f>2189200-AH28</f>
        <v>1363600</v>
      </c>
      <c r="AP28" s="134"/>
      <c r="AQ28" s="134"/>
      <c r="AR28" s="134"/>
      <c r="AS28" s="134"/>
      <c r="AT28" s="134"/>
      <c r="AU28" s="134"/>
      <c r="AV28" s="110" t="s">
        <v>90</v>
      </c>
      <c r="AW28" s="111"/>
      <c r="AX28" s="111"/>
      <c r="AY28" s="111"/>
      <c r="AZ28" s="111"/>
      <c r="BA28" s="111"/>
      <c r="BB28" s="111"/>
      <c r="BC28" s="111"/>
      <c r="BD28" s="111"/>
      <c r="BE28" s="111"/>
      <c r="BF28" s="111"/>
      <c r="BG28" s="111"/>
      <c r="BH28" s="111"/>
      <c r="BI28" s="111"/>
      <c r="BJ28" s="111"/>
      <c r="BK28" s="111"/>
      <c r="BL28" s="112"/>
    </row>
    <row r="29" spans="1:79" s="18" customFormat="1" ht="26.4" customHeight="1" x14ac:dyDescent="0.25">
      <c r="A29" s="65">
        <v>2272</v>
      </c>
      <c r="B29" s="65"/>
      <c r="C29" s="65"/>
      <c r="D29" s="65"/>
      <c r="E29" s="65"/>
      <c r="F29" s="65"/>
      <c r="G29" s="110" t="s">
        <v>53</v>
      </c>
      <c r="H29" s="111"/>
      <c r="I29" s="111"/>
      <c r="J29" s="111"/>
      <c r="K29" s="111"/>
      <c r="L29" s="111"/>
      <c r="M29" s="111"/>
      <c r="N29" s="111"/>
      <c r="O29" s="111"/>
      <c r="P29" s="111"/>
      <c r="Q29" s="111"/>
      <c r="R29" s="111"/>
      <c r="S29" s="112"/>
      <c r="T29" s="134">
        <v>159368</v>
      </c>
      <c r="U29" s="134"/>
      <c r="V29" s="134"/>
      <c r="W29" s="134"/>
      <c r="X29" s="134"/>
      <c r="Y29" s="134"/>
      <c r="Z29" s="134"/>
      <c r="AA29" s="134">
        <v>108097</v>
      </c>
      <c r="AB29" s="134"/>
      <c r="AC29" s="134"/>
      <c r="AD29" s="134"/>
      <c r="AE29" s="134"/>
      <c r="AF29" s="134"/>
      <c r="AG29" s="134"/>
      <c r="AH29" s="134">
        <v>53000</v>
      </c>
      <c r="AI29" s="134"/>
      <c r="AJ29" s="134"/>
      <c r="AK29" s="134"/>
      <c r="AL29" s="134"/>
      <c r="AM29" s="134"/>
      <c r="AN29" s="134"/>
      <c r="AO29" s="134">
        <f>212100-AH29</f>
        <v>159100</v>
      </c>
      <c r="AP29" s="134"/>
      <c r="AQ29" s="134"/>
      <c r="AR29" s="134"/>
      <c r="AS29" s="134"/>
      <c r="AT29" s="134"/>
      <c r="AU29" s="134"/>
      <c r="AV29" s="110" t="s">
        <v>181</v>
      </c>
      <c r="AW29" s="111"/>
      <c r="AX29" s="111"/>
      <c r="AY29" s="111"/>
      <c r="AZ29" s="111"/>
      <c r="BA29" s="111"/>
      <c r="BB29" s="111"/>
      <c r="BC29" s="111"/>
      <c r="BD29" s="111"/>
      <c r="BE29" s="111"/>
      <c r="BF29" s="111"/>
      <c r="BG29" s="111"/>
      <c r="BH29" s="111"/>
      <c r="BI29" s="111"/>
      <c r="BJ29" s="111"/>
      <c r="BK29" s="111"/>
      <c r="BL29" s="112"/>
    </row>
    <row r="30" spans="1:79" s="18" customFormat="1" ht="13.2" customHeight="1" x14ac:dyDescent="0.25">
      <c r="A30" s="65">
        <v>2273</v>
      </c>
      <c r="B30" s="65"/>
      <c r="C30" s="65"/>
      <c r="D30" s="65"/>
      <c r="E30" s="65"/>
      <c r="F30" s="65"/>
      <c r="G30" s="110" t="s">
        <v>55</v>
      </c>
      <c r="H30" s="111"/>
      <c r="I30" s="111"/>
      <c r="J30" s="111"/>
      <c r="K30" s="111"/>
      <c r="L30" s="111"/>
      <c r="M30" s="111"/>
      <c r="N30" s="111"/>
      <c r="O30" s="111"/>
      <c r="P30" s="111"/>
      <c r="Q30" s="111"/>
      <c r="R30" s="111"/>
      <c r="S30" s="112"/>
      <c r="T30" s="134">
        <v>613488</v>
      </c>
      <c r="U30" s="134"/>
      <c r="V30" s="134"/>
      <c r="W30" s="134"/>
      <c r="X30" s="134"/>
      <c r="Y30" s="134"/>
      <c r="Z30" s="134"/>
      <c r="AA30" s="134">
        <v>453799</v>
      </c>
      <c r="AB30" s="134"/>
      <c r="AC30" s="134"/>
      <c r="AD30" s="134"/>
      <c r="AE30" s="134"/>
      <c r="AF30" s="134"/>
      <c r="AG30" s="134"/>
      <c r="AH30" s="134">
        <v>187300</v>
      </c>
      <c r="AI30" s="134"/>
      <c r="AJ30" s="134"/>
      <c r="AK30" s="134"/>
      <c r="AL30" s="134"/>
      <c r="AM30" s="134"/>
      <c r="AN30" s="134"/>
      <c r="AO30" s="134">
        <f>749000-AH30</f>
        <v>561700</v>
      </c>
      <c r="AP30" s="134"/>
      <c r="AQ30" s="134"/>
      <c r="AR30" s="134"/>
      <c r="AS30" s="134"/>
      <c r="AT30" s="134"/>
      <c r="AU30" s="134"/>
      <c r="AV30" s="110" t="s">
        <v>182</v>
      </c>
      <c r="AW30" s="111"/>
      <c r="AX30" s="111"/>
      <c r="AY30" s="111"/>
      <c r="AZ30" s="111"/>
      <c r="BA30" s="111"/>
      <c r="BB30" s="111"/>
      <c r="BC30" s="111"/>
      <c r="BD30" s="111"/>
      <c r="BE30" s="111"/>
      <c r="BF30" s="111"/>
      <c r="BG30" s="111"/>
      <c r="BH30" s="111"/>
      <c r="BI30" s="111"/>
      <c r="BJ30" s="111"/>
      <c r="BK30" s="111"/>
      <c r="BL30" s="112"/>
    </row>
    <row r="31" spans="1:79" s="18" customFormat="1" ht="13.2" customHeight="1" x14ac:dyDescent="0.25">
      <c r="A31" s="65">
        <v>2274</v>
      </c>
      <c r="B31" s="65"/>
      <c r="C31" s="65"/>
      <c r="D31" s="65"/>
      <c r="E31" s="65"/>
      <c r="F31" s="65"/>
      <c r="G31" s="110" t="s">
        <v>91</v>
      </c>
      <c r="H31" s="111"/>
      <c r="I31" s="111"/>
      <c r="J31" s="111"/>
      <c r="K31" s="111"/>
      <c r="L31" s="111"/>
      <c r="M31" s="111"/>
      <c r="N31" s="111"/>
      <c r="O31" s="111"/>
      <c r="P31" s="111"/>
      <c r="Q31" s="111"/>
      <c r="R31" s="111"/>
      <c r="S31" s="112"/>
      <c r="T31" s="134">
        <v>378259</v>
      </c>
      <c r="U31" s="134"/>
      <c r="V31" s="134"/>
      <c r="W31" s="134"/>
      <c r="X31" s="134"/>
      <c r="Y31" s="134"/>
      <c r="Z31" s="134"/>
      <c r="AA31" s="134">
        <v>186571</v>
      </c>
      <c r="AB31" s="134"/>
      <c r="AC31" s="134"/>
      <c r="AD31" s="134"/>
      <c r="AE31" s="134"/>
      <c r="AF31" s="134"/>
      <c r="AG31" s="134"/>
      <c r="AH31" s="134">
        <v>156200</v>
      </c>
      <c r="AI31" s="134"/>
      <c r="AJ31" s="134"/>
      <c r="AK31" s="134"/>
      <c r="AL31" s="134"/>
      <c r="AM31" s="134"/>
      <c r="AN31" s="134"/>
      <c r="AO31" s="134">
        <f>312300-AH31</f>
        <v>156100</v>
      </c>
      <c r="AP31" s="134"/>
      <c r="AQ31" s="134"/>
      <c r="AR31" s="134"/>
      <c r="AS31" s="134"/>
      <c r="AT31" s="134"/>
      <c r="AU31" s="134"/>
      <c r="AV31" s="110" t="s">
        <v>104</v>
      </c>
      <c r="AW31" s="111"/>
      <c r="AX31" s="111"/>
      <c r="AY31" s="111"/>
      <c r="AZ31" s="111"/>
      <c r="BA31" s="111"/>
      <c r="BB31" s="111"/>
      <c r="BC31" s="111"/>
      <c r="BD31" s="111"/>
      <c r="BE31" s="111"/>
      <c r="BF31" s="111"/>
      <c r="BG31" s="111"/>
      <c r="BH31" s="111"/>
      <c r="BI31" s="111"/>
      <c r="BJ31" s="111"/>
      <c r="BK31" s="111"/>
      <c r="BL31" s="112"/>
    </row>
    <row r="32" spans="1:79" s="18" customFormat="1" ht="39.6" customHeight="1" x14ac:dyDescent="0.25">
      <c r="A32" s="65">
        <v>2282</v>
      </c>
      <c r="B32" s="65"/>
      <c r="C32" s="65"/>
      <c r="D32" s="65"/>
      <c r="E32" s="65"/>
      <c r="F32" s="65"/>
      <c r="G32" s="110" t="s">
        <v>94</v>
      </c>
      <c r="H32" s="111"/>
      <c r="I32" s="111"/>
      <c r="J32" s="111"/>
      <c r="K32" s="111"/>
      <c r="L32" s="111"/>
      <c r="M32" s="111"/>
      <c r="N32" s="111"/>
      <c r="O32" s="111"/>
      <c r="P32" s="111"/>
      <c r="Q32" s="111"/>
      <c r="R32" s="111"/>
      <c r="S32" s="112"/>
      <c r="T32" s="134">
        <v>4933</v>
      </c>
      <c r="U32" s="134"/>
      <c r="V32" s="134"/>
      <c r="W32" s="134"/>
      <c r="X32" s="134"/>
      <c r="Y32" s="134"/>
      <c r="Z32" s="134"/>
      <c r="AA32" s="134">
        <v>0</v>
      </c>
      <c r="AB32" s="134"/>
      <c r="AC32" s="134"/>
      <c r="AD32" s="134"/>
      <c r="AE32" s="134"/>
      <c r="AF32" s="134"/>
      <c r="AG32" s="134"/>
      <c r="AH32" s="134">
        <v>0</v>
      </c>
      <c r="AI32" s="134"/>
      <c r="AJ32" s="134"/>
      <c r="AK32" s="134"/>
      <c r="AL32" s="134"/>
      <c r="AM32" s="134"/>
      <c r="AN32" s="134"/>
      <c r="AO32" s="134">
        <v>0</v>
      </c>
      <c r="AP32" s="134"/>
      <c r="AQ32" s="134"/>
      <c r="AR32" s="134"/>
      <c r="AS32" s="134"/>
      <c r="AT32" s="134"/>
      <c r="AU32" s="134"/>
      <c r="AV32" s="110"/>
      <c r="AW32" s="111"/>
      <c r="AX32" s="111"/>
      <c r="AY32" s="111"/>
      <c r="AZ32" s="111"/>
      <c r="BA32" s="111"/>
      <c r="BB32" s="111"/>
      <c r="BC32" s="111"/>
      <c r="BD32" s="111"/>
      <c r="BE32" s="111"/>
      <c r="BF32" s="111"/>
      <c r="BG32" s="111"/>
      <c r="BH32" s="111"/>
      <c r="BI32" s="111"/>
      <c r="BJ32" s="111"/>
      <c r="BK32" s="111"/>
      <c r="BL32" s="112"/>
    </row>
    <row r="33" spans="1:79" s="18" customFormat="1" ht="13.2" customHeight="1" x14ac:dyDescent="0.25">
      <c r="A33" s="65">
        <v>2710</v>
      </c>
      <c r="B33" s="65"/>
      <c r="C33" s="65"/>
      <c r="D33" s="65"/>
      <c r="E33" s="65"/>
      <c r="F33" s="65"/>
      <c r="G33" s="110" t="s">
        <v>95</v>
      </c>
      <c r="H33" s="111"/>
      <c r="I33" s="111"/>
      <c r="J33" s="111"/>
      <c r="K33" s="111"/>
      <c r="L33" s="111"/>
      <c r="M33" s="111"/>
      <c r="N33" s="111"/>
      <c r="O33" s="111"/>
      <c r="P33" s="111"/>
      <c r="Q33" s="111"/>
      <c r="R33" s="111"/>
      <c r="S33" s="112"/>
      <c r="T33" s="134">
        <v>31474</v>
      </c>
      <c r="U33" s="134"/>
      <c r="V33" s="134"/>
      <c r="W33" s="134"/>
      <c r="X33" s="134"/>
      <c r="Y33" s="134"/>
      <c r="Z33" s="134"/>
      <c r="AA33" s="134">
        <v>0</v>
      </c>
      <c r="AB33" s="134"/>
      <c r="AC33" s="134"/>
      <c r="AD33" s="134"/>
      <c r="AE33" s="134"/>
      <c r="AF33" s="134"/>
      <c r="AG33" s="134"/>
      <c r="AH33" s="134">
        <v>0</v>
      </c>
      <c r="AI33" s="134"/>
      <c r="AJ33" s="134"/>
      <c r="AK33" s="134"/>
      <c r="AL33" s="134"/>
      <c r="AM33" s="134"/>
      <c r="AN33" s="134"/>
      <c r="AO33" s="134">
        <v>0</v>
      </c>
      <c r="AP33" s="134"/>
      <c r="AQ33" s="134"/>
      <c r="AR33" s="134"/>
      <c r="AS33" s="134"/>
      <c r="AT33" s="134"/>
      <c r="AU33" s="134"/>
      <c r="AV33" s="110"/>
      <c r="AW33" s="111"/>
      <c r="AX33" s="111"/>
      <c r="AY33" s="111"/>
      <c r="AZ33" s="111"/>
      <c r="BA33" s="111"/>
      <c r="BB33" s="111"/>
      <c r="BC33" s="111"/>
      <c r="BD33" s="111"/>
      <c r="BE33" s="111"/>
      <c r="BF33" s="111"/>
      <c r="BG33" s="111"/>
      <c r="BH33" s="111"/>
      <c r="BI33" s="111"/>
      <c r="BJ33" s="111"/>
      <c r="BK33" s="111"/>
      <c r="BL33" s="112"/>
    </row>
    <row r="34" spans="1:79" s="15" customFormat="1" ht="15" customHeight="1" x14ac:dyDescent="0.25">
      <c r="A34" s="52">
        <v>1</v>
      </c>
      <c r="B34" s="52"/>
      <c r="C34" s="52"/>
      <c r="D34" s="52"/>
      <c r="E34" s="52"/>
      <c r="F34" s="52"/>
      <c r="G34" s="52">
        <v>2</v>
      </c>
      <c r="H34" s="52"/>
      <c r="I34" s="52"/>
      <c r="J34" s="52"/>
      <c r="K34" s="52"/>
      <c r="L34" s="52"/>
      <c r="M34" s="52"/>
      <c r="N34" s="52"/>
      <c r="O34" s="52"/>
      <c r="P34" s="52"/>
      <c r="Q34" s="52"/>
      <c r="R34" s="52"/>
      <c r="S34" s="52"/>
      <c r="T34" s="52">
        <v>3</v>
      </c>
      <c r="U34" s="52"/>
      <c r="V34" s="52"/>
      <c r="W34" s="52"/>
      <c r="X34" s="52"/>
      <c r="Y34" s="52"/>
      <c r="Z34" s="52"/>
      <c r="AA34" s="52">
        <v>4</v>
      </c>
      <c r="AB34" s="52"/>
      <c r="AC34" s="52"/>
      <c r="AD34" s="52"/>
      <c r="AE34" s="52"/>
      <c r="AF34" s="52"/>
      <c r="AG34" s="52"/>
      <c r="AH34" s="52">
        <v>5</v>
      </c>
      <c r="AI34" s="52"/>
      <c r="AJ34" s="52"/>
      <c r="AK34" s="52"/>
      <c r="AL34" s="52"/>
      <c r="AM34" s="52"/>
      <c r="AN34" s="52"/>
      <c r="AO34" s="52">
        <v>6</v>
      </c>
      <c r="AP34" s="52"/>
      <c r="AQ34" s="52"/>
      <c r="AR34" s="52"/>
      <c r="AS34" s="52"/>
      <c r="AT34" s="52"/>
      <c r="AU34" s="52"/>
      <c r="AV34" s="52">
        <v>7</v>
      </c>
      <c r="AW34" s="52"/>
      <c r="AX34" s="52"/>
      <c r="AY34" s="52"/>
      <c r="AZ34" s="52"/>
      <c r="BA34" s="52"/>
      <c r="BB34" s="52"/>
      <c r="BC34" s="52"/>
      <c r="BD34" s="52"/>
      <c r="BE34" s="52"/>
      <c r="BF34" s="52"/>
      <c r="BG34" s="52"/>
      <c r="BH34" s="52"/>
      <c r="BI34" s="52"/>
      <c r="BJ34" s="52"/>
      <c r="BK34" s="52"/>
      <c r="BL34" s="52"/>
    </row>
    <row r="35" spans="1:79" s="18" customFormat="1" ht="160.19999999999999" customHeight="1" x14ac:dyDescent="0.25">
      <c r="A35" s="65">
        <v>2730</v>
      </c>
      <c r="B35" s="65"/>
      <c r="C35" s="65"/>
      <c r="D35" s="65"/>
      <c r="E35" s="65"/>
      <c r="F35" s="65"/>
      <c r="G35" s="110" t="s">
        <v>96</v>
      </c>
      <c r="H35" s="111"/>
      <c r="I35" s="111"/>
      <c r="J35" s="111"/>
      <c r="K35" s="111"/>
      <c r="L35" s="111"/>
      <c r="M35" s="111"/>
      <c r="N35" s="111"/>
      <c r="O35" s="111"/>
      <c r="P35" s="111"/>
      <c r="Q35" s="111"/>
      <c r="R35" s="111"/>
      <c r="S35" s="112"/>
      <c r="T35" s="134">
        <v>2250914</v>
      </c>
      <c r="U35" s="134"/>
      <c r="V35" s="134"/>
      <c r="W35" s="134"/>
      <c r="X35" s="134"/>
      <c r="Y35" s="134"/>
      <c r="Z35" s="134"/>
      <c r="AA35" s="134">
        <v>755695</v>
      </c>
      <c r="AB35" s="134"/>
      <c r="AC35" s="134"/>
      <c r="AD35" s="134"/>
      <c r="AE35" s="134"/>
      <c r="AF35" s="134"/>
      <c r="AG35" s="134"/>
      <c r="AH35" s="134">
        <v>0</v>
      </c>
      <c r="AI35" s="134"/>
      <c r="AJ35" s="134"/>
      <c r="AK35" s="134"/>
      <c r="AL35" s="134"/>
      <c r="AM35" s="134"/>
      <c r="AN35" s="134"/>
      <c r="AO35" s="134">
        <v>35593075</v>
      </c>
      <c r="AP35" s="134"/>
      <c r="AQ35" s="134"/>
      <c r="AR35" s="134"/>
      <c r="AS35" s="134"/>
      <c r="AT35" s="134"/>
      <c r="AU35" s="134"/>
      <c r="AV35" s="110" t="s">
        <v>174</v>
      </c>
      <c r="AW35" s="111"/>
      <c r="AX35" s="111"/>
      <c r="AY35" s="111"/>
      <c r="AZ35" s="111"/>
      <c r="BA35" s="111"/>
      <c r="BB35" s="111"/>
      <c r="BC35" s="111"/>
      <c r="BD35" s="111"/>
      <c r="BE35" s="111"/>
      <c r="BF35" s="111"/>
      <c r="BG35" s="111"/>
      <c r="BH35" s="111"/>
      <c r="BI35" s="111"/>
      <c r="BJ35" s="111"/>
      <c r="BK35" s="111"/>
      <c r="BL35" s="112"/>
    </row>
    <row r="36" spans="1:79" s="18" customFormat="1" ht="26.4" customHeight="1" x14ac:dyDescent="0.25">
      <c r="A36" s="65">
        <v>3110</v>
      </c>
      <c r="B36" s="65"/>
      <c r="C36" s="65"/>
      <c r="D36" s="65"/>
      <c r="E36" s="65"/>
      <c r="F36" s="65"/>
      <c r="G36" s="110" t="s">
        <v>98</v>
      </c>
      <c r="H36" s="111"/>
      <c r="I36" s="111"/>
      <c r="J36" s="111"/>
      <c r="K36" s="111"/>
      <c r="L36" s="111"/>
      <c r="M36" s="111"/>
      <c r="N36" s="111"/>
      <c r="O36" s="111"/>
      <c r="P36" s="111"/>
      <c r="Q36" s="111"/>
      <c r="R36" s="111"/>
      <c r="S36" s="112"/>
      <c r="T36" s="134">
        <v>797865</v>
      </c>
      <c r="U36" s="134"/>
      <c r="V36" s="134"/>
      <c r="W36" s="134"/>
      <c r="X36" s="134"/>
      <c r="Y36" s="134"/>
      <c r="Z36" s="134"/>
      <c r="AA36" s="134">
        <v>0</v>
      </c>
      <c r="AB36" s="134"/>
      <c r="AC36" s="134"/>
      <c r="AD36" s="134"/>
      <c r="AE36" s="134"/>
      <c r="AF36" s="134"/>
      <c r="AG36" s="134"/>
      <c r="AH36" s="134">
        <v>0</v>
      </c>
      <c r="AI36" s="134"/>
      <c r="AJ36" s="134"/>
      <c r="AK36" s="134"/>
      <c r="AL36" s="134"/>
      <c r="AM36" s="134"/>
      <c r="AN36" s="134"/>
      <c r="AO36" s="134">
        <v>0</v>
      </c>
      <c r="AP36" s="134"/>
      <c r="AQ36" s="134"/>
      <c r="AR36" s="134"/>
      <c r="AS36" s="134"/>
      <c r="AT36" s="134"/>
      <c r="AU36" s="134"/>
      <c r="AV36" s="110" t="s">
        <v>183</v>
      </c>
      <c r="AW36" s="111"/>
      <c r="AX36" s="111"/>
      <c r="AY36" s="111"/>
      <c r="AZ36" s="111"/>
      <c r="BA36" s="111"/>
      <c r="BB36" s="111"/>
      <c r="BC36" s="111"/>
      <c r="BD36" s="111"/>
      <c r="BE36" s="111"/>
      <c r="BF36" s="111"/>
      <c r="BG36" s="111"/>
      <c r="BH36" s="111"/>
      <c r="BI36" s="111"/>
      <c r="BJ36" s="111"/>
      <c r="BK36" s="111"/>
      <c r="BL36" s="112"/>
    </row>
    <row r="37" spans="1:79" s="18" customFormat="1" ht="18" customHeight="1" x14ac:dyDescent="0.25">
      <c r="A37" s="65">
        <v>3132</v>
      </c>
      <c r="B37" s="65"/>
      <c r="C37" s="65"/>
      <c r="D37" s="65"/>
      <c r="E37" s="65"/>
      <c r="F37" s="65"/>
      <c r="G37" s="110" t="s">
        <v>99</v>
      </c>
      <c r="H37" s="111"/>
      <c r="I37" s="111"/>
      <c r="J37" s="111"/>
      <c r="K37" s="111"/>
      <c r="L37" s="111"/>
      <c r="M37" s="111"/>
      <c r="N37" s="111"/>
      <c r="O37" s="111"/>
      <c r="P37" s="111"/>
      <c r="Q37" s="111"/>
      <c r="R37" s="111"/>
      <c r="S37" s="112"/>
      <c r="T37" s="134">
        <v>59930</v>
      </c>
      <c r="U37" s="134"/>
      <c r="V37" s="134"/>
      <c r="W37" s="134"/>
      <c r="X37" s="134"/>
      <c r="Y37" s="134"/>
      <c r="Z37" s="134"/>
      <c r="AA37" s="134">
        <v>0</v>
      </c>
      <c r="AB37" s="134"/>
      <c r="AC37" s="134"/>
      <c r="AD37" s="134"/>
      <c r="AE37" s="134"/>
      <c r="AF37" s="134"/>
      <c r="AG37" s="134"/>
      <c r="AH37" s="134">
        <v>0</v>
      </c>
      <c r="AI37" s="134"/>
      <c r="AJ37" s="134"/>
      <c r="AK37" s="134"/>
      <c r="AL37" s="134"/>
      <c r="AM37" s="134"/>
      <c r="AN37" s="134"/>
      <c r="AO37" s="134">
        <v>6858000</v>
      </c>
      <c r="AP37" s="134"/>
      <c r="AQ37" s="134"/>
      <c r="AR37" s="134"/>
      <c r="AS37" s="134"/>
      <c r="AT37" s="134"/>
      <c r="AU37" s="134"/>
      <c r="AV37" s="110" t="s">
        <v>183</v>
      </c>
      <c r="AW37" s="111"/>
      <c r="AX37" s="111"/>
      <c r="AY37" s="111"/>
      <c r="AZ37" s="111"/>
      <c r="BA37" s="111"/>
      <c r="BB37" s="111"/>
      <c r="BC37" s="111"/>
      <c r="BD37" s="111"/>
      <c r="BE37" s="111"/>
      <c r="BF37" s="111"/>
      <c r="BG37" s="111"/>
      <c r="BH37" s="111"/>
      <c r="BI37" s="111"/>
      <c r="BJ37" s="111"/>
      <c r="BK37" s="111"/>
      <c r="BL37" s="112"/>
    </row>
    <row r="38" spans="1:79" s="15" customFormat="1" x14ac:dyDescent="0.25"/>
    <row r="39" spans="1:79" s="15" customFormat="1" ht="15" customHeight="1" x14ac:dyDescent="0.25">
      <c r="A39" s="49" t="s">
        <v>38</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row>
    <row r="40" spans="1:79" s="15" customFormat="1" x14ac:dyDescent="0.25"/>
    <row r="41" spans="1:79" s="15" customFormat="1" ht="45.6" customHeight="1" x14ac:dyDescent="0.25">
      <c r="A41" s="52" t="s">
        <v>4</v>
      </c>
      <c r="B41" s="52"/>
      <c r="C41" s="52"/>
      <c r="D41" s="52"/>
      <c r="E41" s="52"/>
      <c r="F41" s="52"/>
      <c r="G41" s="70" t="s">
        <v>7</v>
      </c>
      <c r="H41" s="71"/>
      <c r="I41" s="71"/>
      <c r="J41" s="71"/>
      <c r="K41" s="71"/>
      <c r="L41" s="71"/>
      <c r="M41" s="71"/>
      <c r="N41" s="71"/>
      <c r="O41" s="71"/>
      <c r="P41" s="71"/>
      <c r="Q41" s="71"/>
      <c r="R41" s="71"/>
      <c r="S41" s="71"/>
      <c r="T41" s="71"/>
      <c r="U41" s="71"/>
      <c r="V41" s="71"/>
      <c r="W41" s="71"/>
      <c r="X41" s="71"/>
      <c r="Y41" s="71"/>
      <c r="Z41" s="71"/>
      <c r="AA41" s="71"/>
      <c r="AB41" s="71"/>
      <c r="AC41" s="71"/>
      <c r="AD41" s="71"/>
      <c r="AE41" s="72"/>
      <c r="AF41" s="52" t="s">
        <v>6</v>
      </c>
      <c r="AG41" s="52"/>
      <c r="AH41" s="52"/>
      <c r="AI41" s="52"/>
      <c r="AJ41" s="52"/>
      <c r="AK41" s="52" t="s">
        <v>5</v>
      </c>
      <c r="AL41" s="52"/>
      <c r="AM41" s="52"/>
      <c r="AN41" s="52"/>
      <c r="AO41" s="52"/>
      <c r="AP41" s="52"/>
      <c r="AQ41" s="52"/>
      <c r="AR41" s="52"/>
      <c r="AS41" s="52"/>
      <c r="AT41" s="52"/>
      <c r="AU41" s="52" t="s">
        <v>74</v>
      </c>
      <c r="AV41" s="52"/>
      <c r="AW41" s="52"/>
      <c r="AX41" s="52"/>
      <c r="AY41" s="52"/>
      <c r="AZ41" s="52"/>
      <c r="BA41" s="52"/>
      <c r="BB41" s="52"/>
      <c r="BC41" s="52"/>
      <c r="BD41" s="52"/>
      <c r="BE41" s="52" t="s">
        <v>75</v>
      </c>
      <c r="BF41" s="52"/>
      <c r="BG41" s="52"/>
      <c r="BH41" s="52"/>
      <c r="BI41" s="52"/>
      <c r="BJ41" s="52"/>
      <c r="BK41" s="52"/>
      <c r="BL41" s="52"/>
      <c r="BM41" s="52"/>
      <c r="BN41" s="52"/>
    </row>
    <row r="42" spans="1:79" s="15" customFormat="1" ht="15" customHeight="1" x14ac:dyDescent="0.25">
      <c r="A42" s="52">
        <v>1</v>
      </c>
      <c r="B42" s="52"/>
      <c r="C42" s="52"/>
      <c r="D42" s="52"/>
      <c r="E42" s="52"/>
      <c r="F42" s="52"/>
      <c r="G42" s="70">
        <v>2</v>
      </c>
      <c r="H42" s="71"/>
      <c r="I42" s="71"/>
      <c r="J42" s="71"/>
      <c r="K42" s="71"/>
      <c r="L42" s="71"/>
      <c r="M42" s="71"/>
      <c r="N42" s="71"/>
      <c r="O42" s="71"/>
      <c r="P42" s="71"/>
      <c r="Q42" s="71"/>
      <c r="R42" s="71"/>
      <c r="S42" s="71"/>
      <c r="T42" s="71"/>
      <c r="U42" s="71"/>
      <c r="V42" s="71"/>
      <c r="W42" s="71"/>
      <c r="X42" s="71"/>
      <c r="Y42" s="71"/>
      <c r="Z42" s="71"/>
      <c r="AA42" s="71"/>
      <c r="AB42" s="71"/>
      <c r="AC42" s="71"/>
      <c r="AD42" s="71"/>
      <c r="AE42" s="72"/>
      <c r="AF42" s="52">
        <v>3</v>
      </c>
      <c r="AG42" s="52"/>
      <c r="AH42" s="52"/>
      <c r="AI42" s="52"/>
      <c r="AJ42" s="52"/>
      <c r="AK42" s="52">
        <v>4</v>
      </c>
      <c r="AL42" s="52"/>
      <c r="AM42" s="52"/>
      <c r="AN42" s="52"/>
      <c r="AO42" s="52"/>
      <c r="AP42" s="52"/>
      <c r="AQ42" s="52"/>
      <c r="AR42" s="52"/>
      <c r="AS42" s="52"/>
      <c r="AT42" s="52"/>
      <c r="AU42" s="52">
        <v>5</v>
      </c>
      <c r="AV42" s="52"/>
      <c r="AW42" s="52"/>
      <c r="AX42" s="52"/>
      <c r="AY42" s="52"/>
      <c r="AZ42" s="52"/>
      <c r="BA42" s="52"/>
      <c r="BB42" s="52"/>
      <c r="BC42" s="52"/>
      <c r="BD42" s="52"/>
      <c r="BE42" s="52">
        <v>6</v>
      </c>
      <c r="BF42" s="52"/>
      <c r="BG42" s="52"/>
      <c r="BH42" s="52"/>
      <c r="BI42" s="52"/>
      <c r="BJ42" s="52"/>
      <c r="BK42" s="52"/>
      <c r="BL42" s="52"/>
      <c r="BM42" s="52"/>
      <c r="BN42" s="52"/>
    </row>
    <row r="43" spans="1:79" s="12" customFormat="1" ht="15" hidden="1" customHeight="1" x14ac:dyDescent="0.25">
      <c r="A43" s="133" t="s">
        <v>39</v>
      </c>
      <c r="B43" s="133"/>
      <c r="C43" s="133"/>
      <c r="D43" s="133"/>
      <c r="E43" s="133"/>
      <c r="F43" s="133"/>
      <c r="G43" s="135" t="s">
        <v>18</v>
      </c>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7"/>
      <c r="AF43" s="133" t="s">
        <v>19</v>
      </c>
      <c r="AG43" s="133"/>
      <c r="AH43" s="133"/>
      <c r="AI43" s="133"/>
      <c r="AJ43" s="133"/>
      <c r="AK43" s="133" t="s">
        <v>20</v>
      </c>
      <c r="AL43" s="133"/>
      <c r="AM43" s="133"/>
      <c r="AN43" s="133"/>
      <c r="AO43" s="133"/>
      <c r="AP43" s="133"/>
      <c r="AQ43" s="133"/>
      <c r="AR43" s="133"/>
      <c r="AS43" s="133"/>
      <c r="AT43" s="133"/>
      <c r="AU43" s="133" t="s">
        <v>34</v>
      </c>
      <c r="AV43" s="133"/>
      <c r="AW43" s="133"/>
      <c r="AX43" s="133"/>
      <c r="AY43" s="133"/>
      <c r="AZ43" s="133"/>
      <c r="BA43" s="133"/>
      <c r="BB43" s="133"/>
      <c r="BC43" s="133"/>
      <c r="BD43" s="133"/>
      <c r="BE43" s="133" t="s">
        <v>35</v>
      </c>
      <c r="BF43" s="133"/>
      <c r="BG43" s="133"/>
      <c r="BH43" s="133"/>
      <c r="BI43" s="133"/>
      <c r="BJ43" s="133"/>
      <c r="BK43" s="133"/>
      <c r="BL43" s="133"/>
      <c r="BM43" s="133"/>
      <c r="BN43" s="133"/>
      <c r="CA43" s="12" t="s">
        <v>12</v>
      </c>
    </row>
    <row r="44" spans="1:79" s="18" customFormat="1" x14ac:dyDescent="0.25">
      <c r="A44" s="65"/>
      <c r="B44" s="65"/>
      <c r="C44" s="65"/>
      <c r="D44" s="65"/>
      <c r="E44" s="65"/>
      <c r="F44" s="65"/>
      <c r="G44" s="127" t="s">
        <v>57</v>
      </c>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9"/>
      <c r="AF44" s="65"/>
      <c r="AG44" s="65"/>
      <c r="AH44" s="65"/>
      <c r="AI44" s="65"/>
      <c r="AJ44" s="65"/>
      <c r="AK44" s="65"/>
      <c r="AL44" s="65"/>
      <c r="AM44" s="65"/>
      <c r="AN44" s="65"/>
      <c r="AO44" s="65"/>
      <c r="AP44" s="65"/>
      <c r="AQ44" s="65"/>
      <c r="AR44" s="65"/>
      <c r="AS44" s="65"/>
      <c r="AT44" s="65"/>
      <c r="AU44" s="89"/>
      <c r="AV44" s="89"/>
      <c r="AW44" s="89"/>
      <c r="AX44" s="89"/>
      <c r="AY44" s="89"/>
      <c r="AZ44" s="89"/>
      <c r="BA44" s="89"/>
      <c r="BB44" s="89"/>
      <c r="BC44" s="89"/>
      <c r="BD44" s="89"/>
      <c r="BE44" s="89"/>
      <c r="BF44" s="89"/>
      <c r="BG44" s="89"/>
      <c r="BH44" s="89"/>
      <c r="BI44" s="89"/>
      <c r="BJ44" s="89"/>
      <c r="BK44" s="89"/>
      <c r="BL44" s="89"/>
      <c r="BM44" s="89"/>
      <c r="BN44" s="89"/>
      <c r="CA44" s="18" t="s">
        <v>13</v>
      </c>
    </row>
    <row r="45" spans="1:79" s="18" customFormat="1" ht="29.4" customHeight="1" x14ac:dyDescent="0.25">
      <c r="A45" s="65">
        <v>1</v>
      </c>
      <c r="B45" s="65"/>
      <c r="C45" s="65"/>
      <c r="D45" s="65"/>
      <c r="E45" s="65"/>
      <c r="F45" s="65"/>
      <c r="G45" s="124" t="s">
        <v>192</v>
      </c>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6"/>
      <c r="AF45" s="65" t="s">
        <v>100</v>
      </c>
      <c r="AG45" s="65"/>
      <c r="AH45" s="65"/>
      <c r="AI45" s="65"/>
      <c r="AJ45" s="65"/>
      <c r="AK45" s="121" t="s">
        <v>101</v>
      </c>
      <c r="AL45" s="121"/>
      <c r="AM45" s="121"/>
      <c r="AN45" s="121"/>
      <c r="AO45" s="121"/>
      <c r="AP45" s="121"/>
      <c r="AQ45" s="121"/>
      <c r="AR45" s="121"/>
      <c r="AS45" s="121"/>
      <c r="AT45" s="121"/>
      <c r="AU45" s="114">
        <v>9</v>
      </c>
      <c r="AV45" s="114"/>
      <c r="AW45" s="114"/>
      <c r="AX45" s="114"/>
      <c r="AY45" s="114"/>
      <c r="AZ45" s="114"/>
      <c r="BA45" s="114"/>
      <c r="BB45" s="114"/>
      <c r="BC45" s="114"/>
      <c r="BD45" s="114"/>
      <c r="BE45" s="114">
        <f>(AH51+AO51)/174759</f>
        <v>276.79363580702568</v>
      </c>
      <c r="BF45" s="114"/>
      <c r="BG45" s="114"/>
      <c r="BH45" s="114"/>
      <c r="BI45" s="114"/>
      <c r="BJ45" s="114"/>
      <c r="BK45" s="114"/>
      <c r="BL45" s="114"/>
      <c r="BM45" s="114"/>
      <c r="BN45" s="114"/>
      <c r="CA45" s="18" t="s">
        <v>13</v>
      </c>
    </row>
    <row r="46" spans="1:79" s="15" customFormat="1" x14ac:dyDescent="0.25"/>
    <row r="47" spans="1:79" s="16" customFormat="1" ht="14.25" customHeight="1" x14ac:dyDescent="0.25">
      <c r="A47" s="49" t="s">
        <v>76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row>
    <row r="48" spans="1:79" s="15" customFormat="1" ht="27.6" customHeight="1" x14ac:dyDescent="0.25">
      <c r="A48" s="76" t="s">
        <v>191</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row>
    <row r="49" spans="1:79" s="15" customFormat="1" x14ac:dyDescent="0.25"/>
    <row r="50" spans="1:79" s="23" customFormat="1" ht="28.5" hidden="1" customHeight="1" x14ac:dyDescent="0.25">
      <c r="A50" s="73"/>
      <c r="B50" s="73"/>
      <c r="C50" s="73"/>
      <c r="D50" s="73"/>
      <c r="E50" s="73"/>
      <c r="F50" s="73"/>
      <c r="G50" s="78" t="s">
        <v>0</v>
      </c>
      <c r="H50" s="79"/>
      <c r="I50" s="79"/>
      <c r="J50" s="79"/>
      <c r="K50" s="79"/>
      <c r="L50" s="79"/>
      <c r="M50" s="79"/>
      <c r="N50" s="79"/>
      <c r="O50" s="79"/>
      <c r="P50" s="79"/>
      <c r="Q50" s="79"/>
      <c r="R50" s="79"/>
      <c r="S50" s="79"/>
      <c r="T50" s="79" t="s">
        <v>21</v>
      </c>
      <c r="U50" s="79"/>
      <c r="V50" s="79"/>
      <c r="W50" s="79"/>
      <c r="X50" s="79"/>
      <c r="Y50" s="79"/>
      <c r="Z50" s="79"/>
      <c r="AA50" s="79" t="s">
        <v>22</v>
      </c>
      <c r="AB50" s="79"/>
      <c r="AC50" s="79"/>
      <c r="AD50" s="79"/>
      <c r="AE50" s="79"/>
      <c r="AF50" s="79"/>
      <c r="AG50" s="79"/>
      <c r="AH50" s="79" t="s">
        <v>23</v>
      </c>
      <c r="AI50" s="79"/>
      <c r="AJ50" s="79"/>
      <c r="AK50" s="79"/>
      <c r="AL50" s="79"/>
      <c r="AM50" s="79"/>
      <c r="AN50" s="80"/>
      <c r="AO50" s="78" t="s">
        <v>24</v>
      </c>
      <c r="AP50" s="79"/>
      <c r="AQ50" s="79"/>
      <c r="AR50" s="79"/>
      <c r="AS50" s="79"/>
      <c r="AT50" s="79"/>
      <c r="AU50" s="79"/>
      <c r="AV50" s="20"/>
      <c r="AW50" s="20"/>
      <c r="AX50" s="20"/>
      <c r="AY50" s="20"/>
      <c r="AZ50" s="20"/>
      <c r="BA50" s="20"/>
      <c r="BB50" s="20"/>
      <c r="BC50" s="20"/>
      <c r="BD50" s="21"/>
      <c r="BE50" s="22"/>
      <c r="BF50" s="20"/>
      <c r="BG50" s="20"/>
      <c r="BH50" s="20"/>
      <c r="BI50" s="20"/>
      <c r="BJ50" s="20"/>
      <c r="BK50" s="20"/>
      <c r="BL50" s="20"/>
      <c r="BM50" s="20"/>
      <c r="BN50" s="21"/>
      <c r="CA50" s="15" t="s">
        <v>28</v>
      </c>
    </row>
    <row r="51" spans="1:79" s="19" customFormat="1" ht="12.75" customHeight="1" x14ac:dyDescent="0.25">
      <c r="A51" s="73" t="s">
        <v>37</v>
      </c>
      <c r="B51" s="73"/>
      <c r="C51" s="73"/>
      <c r="D51" s="73"/>
      <c r="E51" s="73"/>
      <c r="F51" s="73"/>
      <c r="G51" s="74"/>
      <c r="H51" s="74"/>
      <c r="I51" s="74"/>
      <c r="J51" s="74"/>
      <c r="K51" s="74"/>
      <c r="L51" s="74"/>
      <c r="M51" s="74"/>
      <c r="N51" s="74"/>
      <c r="O51" s="74"/>
      <c r="P51" s="74"/>
      <c r="Q51" s="74"/>
      <c r="R51" s="74"/>
      <c r="S51" s="74"/>
      <c r="T51" s="122">
        <f>T22+T23+T24+T25+T26+T27+T28+T29+T30+T31+T32+T33+T35+T36+T37</f>
        <v>63988449</v>
      </c>
      <c r="U51" s="122"/>
      <c r="V51" s="122"/>
      <c r="W51" s="122"/>
      <c r="X51" s="122"/>
      <c r="Y51" s="122"/>
      <c r="Z51" s="122"/>
      <c r="AA51" s="122">
        <f>AA22+AA23+AA24+AA25+AA26+AA27+AA28+AA29+AA30+AA31+AA32+AA33+AA35+AA36+AA37</f>
        <v>2725313</v>
      </c>
      <c r="AB51" s="122"/>
      <c r="AC51" s="122"/>
      <c r="AD51" s="122"/>
      <c r="AE51" s="122"/>
      <c r="AF51" s="122"/>
      <c r="AG51" s="122"/>
      <c r="AH51" s="122">
        <f>AH22+AH23+AH24+AH25+AH26+AH27+AH28+AH29+AH30+AH31+AH32+AH33+AH35+AH36+AH37</f>
        <v>1222100</v>
      </c>
      <c r="AI51" s="122"/>
      <c r="AJ51" s="122"/>
      <c r="AK51" s="122"/>
      <c r="AL51" s="122"/>
      <c r="AM51" s="122"/>
      <c r="AN51" s="122"/>
      <c r="AO51" s="122">
        <f>AO22+AO23+AO24+AO25+AO26+AO27+AO28+AO29+AO30+AO31+AO32+AO33+AO35+AO36+AO37</f>
        <v>47150079</v>
      </c>
      <c r="AP51" s="122"/>
      <c r="AQ51" s="122"/>
      <c r="AR51" s="122"/>
      <c r="AS51" s="122"/>
      <c r="AT51" s="122"/>
      <c r="AU51" s="122"/>
      <c r="AV51" s="24"/>
      <c r="AW51" s="25"/>
      <c r="AX51" s="25"/>
      <c r="AY51" s="25"/>
      <c r="AZ51" s="25"/>
      <c r="BA51" s="25"/>
      <c r="BB51" s="25"/>
      <c r="BC51" s="25"/>
      <c r="BD51" s="25"/>
      <c r="BE51" s="25"/>
      <c r="BF51" s="25"/>
      <c r="BG51" s="25"/>
      <c r="BH51" s="25"/>
      <c r="BI51" s="25"/>
      <c r="BJ51" s="25"/>
      <c r="BK51" s="25"/>
      <c r="BL51" s="25"/>
      <c r="BM51" s="25"/>
      <c r="BN51" s="25"/>
      <c r="BO51" s="25"/>
      <c r="CA51" s="19" t="s">
        <v>29</v>
      </c>
    </row>
    <row r="52" spans="1:79" s="15" customFormat="1" x14ac:dyDescent="0.25"/>
    <row r="53" spans="1:79" s="15" customFormat="1" x14ac:dyDescent="0.25"/>
    <row r="54" spans="1:79" s="15" customFormat="1" ht="14.25" customHeight="1" x14ac:dyDescent="0.25">
      <c r="A54" s="49" t="s">
        <v>146</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79" s="15" customFormat="1" ht="13.8" x14ac:dyDescent="0.25">
      <c r="BN55" s="17" t="s">
        <v>69</v>
      </c>
    </row>
    <row r="56" spans="1:79" s="15" customFormat="1" ht="12.9" customHeight="1" x14ac:dyDescent="0.25">
      <c r="A56" s="52" t="s">
        <v>3</v>
      </c>
      <c r="B56" s="52"/>
      <c r="C56" s="52"/>
      <c r="D56" s="52"/>
      <c r="E56" s="52"/>
      <c r="F56" s="52"/>
      <c r="G56" s="52" t="s">
        <v>7</v>
      </c>
      <c r="H56" s="52"/>
      <c r="I56" s="52"/>
      <c r="J56" s="52"/>
      <c r="K56" s="52"/>
      <c r="L56" s="52"/>
      <c r="M56" s="52"/>
      <c r="N56" s="52"/>
      <c r="O56" s="52"/>
      <c r="P56" s="52"/>
      <c r="Q56" s="52"/>
      <c r="R56" s="52"/>
      <c r="S56" s="52"/>
      <c r="T56" s="52" t="s">
        <v>77</v>
      </c>
      <c r="U56" s="52"/>
      <c r="V56" s="52"/>
      <c r="W56" s="52"/>
      <c r="X56" s="52"/>
      <c r="Y56" s="52"/>
      <c r="Z56" s="52"/>
      <c r="AA56" s="52"/>
      <c r="AB56" s="52"/>
      <c r="AC56" s="52"/>
      <c r="AD56" s="52"/>
      <c r="AE56" s="52"/>
      <c r="AF56" s="52"/>
      <c r="AG56" s="52"/>
      <c r="AH56" s="52" t="s">
        <v>81</v>
      </c>
      <c r="AI56" s="52"/>
      <c r="AJ56" s="52"/>
      <c r="AK56" s="52"/>
      <c r="AL56" s="52"/>
      <c r="AM56" s="52"/>
      <c r="AN56" s="52"/>
      <c r="AO56" s="52"/>
      <c r="AP56" s="52"/>
      <c r="AQ56" s="52"/>
      <c r="AR56" s="52"/>
      <c r="AS56" s="52"/>
      <c r="AT56" s="52"/>
      <c r="AU56" s="52"/>
      <c r="AV56" s="52" t="s">
        <v>147</v>
      </c>
      <c r="AW56" s="52"/>
      <c r="AX56" s="52"/>
      <c r="AY56" s="52"/>
      <c r="AZ56" s="52"/>
      <c r="BA56" s="52"/>
      <c r="BB56" s="52"/>
      <c r="BC56" s="52"/>
      <c r="BD56" s="52"/>
      <c r="BE56" s="52"/>
      <c r="BF56" s="52"/>
      <c r="BG56" s="52"/>
      <c r="BH56" s="52"/>
      <c r="BI56" s="52"/>
      <c r="BJ56" s="52"/>
      <c r="BK56" s="52"/>
      <c r="BL56" s="52"/>
      <c r="BM56" s="52"/>
      <c r="BN56" s="52"/>
      <c r="BO56" s="52"/>
      <c r="BP56" s="52"/>
      <c r="BQ56" s="52"/>
    </row>
    <row r="57" spans="1:79" s="15" customFormat="1" ht="33.6" customHeight="1" x14ac:dyDescent="0.25">
      <c r="A57" s="52"/>
      <c r="B57" s="52"/>
      <c r="C57" s="52"/>
      <c r="D57" s="52"/>
      <c r="E57" s="52"/>
      <c r="F57" s="52"/>
      <c r="G57" s="52"/>
      <c r="H57" s="52"/>
      <c r="I57" s="52"/>
      <c r="J57" s="52"/>
      <c r="K57" s="52"/>
      <c r="L57" s="52"/>
      <c r="M57" s="52"/>
      <c r="N57" s="52"/>
      <c r="O57" s="52"/>
      <c r="P57" s="52"/>
      <c r="Q57" s="52"/>
      <c r="R57" s="52"/>
      <c r="S57" s="52"/>
      <c r="T57" s="52" t="s">
        <v>9</v>
      </c>
      <c r="U57" s="52"/>
      <c r="V57" s="52"/>
      <c r="W57" s="52"/>
      <c r="X57" s="52"/>
      <c r="Y57" s="52"/>
      <c r="Z57" s="52"/>
      <c r="AA57" s="52" t="s">
        <v>26</v>
      </c>
      <c r="AB57" s="52"/>
      <c r="AC57" s="52"/>
      <c r="AD57" s="52"/>
      <c r="AE57" s="52"/>
      <c r="AF57" s="52"/>
      <c r="AG57" s="52"/>
      <c r="AH57" s="52" t="s">
        <v>9</v>
      </c>
      <c r="AI57" s="52"/>
      <c r="AJ57" s="52"/>
      <c r="AK57" s="52"/>
      <c r="AL57" s="52"/>
      <c r="AM57" s="52"/>
      <c r="AN57" s="52"/>
      <c r="AO57" s="52" t="s">
        <v>26</v>
      </c>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row>
    <row r="58" spans="1:79" s="15" customFormat="1" ht="15" customHeight="1" x14ac:dyDescent="0.25">
      <c r="A58" s="52">
        <v>1</v>
      </c>
      <c r="B58" s="52"/>
      <c r="C58" s="52"/>
      <c r="D58" s="52"/>
      <c r="E58" s="52"/>
      <c r="F58" s="52"/>
      <c r="G58" s="52">
        <v>2</v>
      </c>
      <c r="H58" s="52"/>
      <c r="I58" s="52"/>
      <c r="J58" s="52"/>
      <c r="K58" s="52"/>
      <c r="L58" s="52"/>
      <c r="M58" s="52"/>
      <c r="N58" s="52"/>
      <c r="O58" s="52"/>
      <c r="P58" s="52"/>
      <c r="Q58" s="52"/>
      <c r="R58" s="52"/>
      <c r="S58" s="52"/>
      <c r="T58" s="52">
        <v>3</v>
      </c>
      <c r="U58" s="52"/>
      <c r="V58" s="52"/>
      <c r="W58" s="52"/>
      <c r="X58" s="52"/>
      <c r="Y58" s="52"/>
      <c r="Z58" s="52"/>
      <c r="AA58" s="52">
        <v>4</v>
      </c>
      <c r="AB58" s="52"/>
      <c r="AC58" s="52"/>
      <c r="AD58" s="52"/>
      <c r="AE58" s="52"/>
      <c r="AF58" s="52"/>
      <c r="AG58" s="52"/>
      <c r="AH58" s="52">
        <v>5</v>
      </c>
      <c r="AI58" s="52"/>
      <c r="AJ58" s="52"/>
      <c r="AK58" s="52"/>
      <c r="AL58" s="52"/>
      <c r="AM58" s="52"/>
      <c r="AN58" s="52"/>
      <c r="AO58" s="52">
        <v>6</v>
      </c>
      <c r="AP58" s="52"/>
      <c r="AQ58" s="52"/>
      <c r="AR58" s="52"/>
      <c r="AS58" s="52"/>
      <c r="AT58" s="52"/>
      <c r="AU58" s="52"/>
      <c r="AV58" s="52">
        <v>7</v>
      </c>
      <c r="AW58" s="52"/>
      <c r="AX58" s="52"/>
      <c r="AY58" s="52"/>
      <c r="AZ58" s="52"/>
      <c r="BA58" s="52"/>
      <c r="BB58" s="52"/>
      <c r="BC58" s="52"/>
      <c r="BD58" s="52"/>
      <c r="BE58" s="52"/>
      <c r="BF58" s="52"/>
      <c r="BG58" s="52"/>
      <c r="BH58" s="52"/>
      <c r="BI58" s="52"/>
      <c r="BJ58" s="52"/>
      <c r="BK58" s="52"/>
      <c r="BL58" s="52"/>
      <c r="BM58" s="52"/>
      <c r="BN58" s="52"/>
      <c r="BO58" s="52"/>
      <c r="BP58" s="52"/>
      <c r="BQ58" s="52"/>
    </row>
    <row r="59" spans="1:79" s="12" customFormat="1" ht="12.75" hidden="1" customHeight="1" x14ac:dyDescent="0.25">
      <c r="A59" s="139" t="s">
        <v>27</v>
      </c>
      <c r="B59" s="139"/>
      <c r="C59" s="139"/>
      <c r="D59" s="139"/>
      <c r="E59" s="139"/>
      <c r="F59" s="139"/>
      <c r="G59" s="140" t="s">
        <v>18</v>
      </c>
      <c r="H59" s="140"/>
      <c r="I59" s="140"/>
      <c r="J59" s="140"/>
      <c r="K59" s="140"/>
      <c r="L59" s="140"/>
      <c r="M59" s="140"/>
      <c r="N59" s="140"/>
      <c r="O59" s="140"/>
      <c r="P59" s="140"/>
      <c r="Q59" s="140"/>
      <c r="R59" s="140"/>
      <c r="S59" s="140"/>
      <c r="T59" s="141" t="s">
        <v>21</v>
      </c>
      <c r="U59" s="141"/>
      <c r="V59" s="141"/>
      <c r="W59" s="141"/>
      <c r="X59" s="141"/>
      <c r="Y59" s="141"/>
      <c r="Z59" s="141"/>
      <c r="AA59" s="141" t="s">
        <v>22</v>
      </c>
      <c r="AB59" s="141"/>
      <c r="AC59" s="141"/>
      <c r="AD59" s="141"/>
      <c r="AE59" s="141"/>
      <c r="AF59" s="141"/>
      <c r="AG59" s="141"/>
      <c r="AH59" s="141" t="s">
        <v>23</v>
      </c>
      <c r="AI59" s="141"/>
      <c r="AJ59" s="141"/>
      <c r="AK59" s="141"/>
      <c r="AL59" s="141"/>
      <c r="AM59" s="141"/>
      <c r="AN59" s="141"/>
      <c r="AO59" s="141" t="s">
        <v>24</v>
      </c>
      <c r="AP59" s="141"/>
      <c r="AQ59" s="141"/>
      <c r="AR59" s="141"/>
      <c r="AS59" s="141"/>
      <c r="AT59" s="141"/>
      <c r="AU59" s="141"/>
      <c r="AV59" s="139" t="s">
        <v>25</v>
      </c>
      <c r="AW59" s="139"/>
      <c r="AX59" s="139"/>
      <c r="AY59" s="139"/>
      <c r="AZ59" s="139"/>
      <c r="BA59" s="139"/>
      <c r="BB59" s="139"/>
      <c r="BC59" s="139"/>
      <c r="BD59" s="139"/>
      <c r="BE59" s="139"/>
      <c r="BF59" s="139"/>
      <c r="BG59" s="139"/>
      <c r="BH59" s="139"/>
      <c r="BI59" s="139"/>
      <c r="BJ59" s="139"/>
      <c r="BK59" s="139"/>
      <c r="BL59" s="139"/>
      <c r="BM59" s="139"/>
      <c r="BN59" s="139"/>
      <c r="BO59" s="139"/>
      <c r="BP59" s="139"/>
      <c r="BQ59" s="139"/>
      <c r="CA59" s="12" t="s">
        <v>14</v>
      </c>
    </row>
    <row r="60" spans="1:79" s="18" customFormat="1" ht="13.2" customHeight="1" x14ac:dyDescent="0.25">
      <c r="A60" s="51">
        <v>2111</v>
      </c>
      <c r="B60" s="51"/>
      <c r="C60" s="51"/>
      <c r="D60" s="51"/>
      <c r="E60" s="51"/>
      <c r="F60" s="51"/>
      <c r="G60" s="110" t="s">
        <v>41</v>
      </c>
      <c r="H60" s="111"/>
      <c r="I60" s="111"/>
      <c r="J60" s="111"/>
      <c r="K60" s="111"/>
      <c r="L60" s="111"/>
      <c r="M60" s="111"/>
      <c r="N60" s="111"/>
      <c r="O60" s="111"/>
      <c r="P60" s="111"/>
      <c r="Q60" s="111"/>
      <c r="R60" s="111"/>
      <c r="S60" s="112"/>
      <c r="T60" s="138">
        <v>0</v>
      </c>
      <c r="U60" s="138"/>
      <c r="V60" s="138"/>
      <c r="W60" s="138"/>
      <c r="X60" s="138"/>
      <c r="Y60" s="138"/>
      <c r="Z60" s="138"/>
      <c r="AA60" s="138">
        <v>0</v>
      </c>
      <c r="AB60" s="138"/>
      <c r="AC60" s="138"/>
      <c r="AD60" s="138"/>
      <c r="AE60" s="138"/>
      <c r="AF60" s="138"/>
      <c r="AG60" s="138"/>
      <c r="AH60" s="138">
        <v>0</v>
      </c>
      <c r="AI60" s="138"/>
      <c r="AJ60" s="138"/>
      <c r="AK60" s="138"/>
      <c r="AL60" s="138"/>
      <c r="AM60" s="138"/>
      <c r="AN60" s="138"/>
      <c r="AO60" s="138">
        <v>0</v>
      </c>
      <c r="AP60" s="138"/>
      <c r="AQ60" s="138"/>
      <c r="AR60" s="138"/>
      <c r="AS60" s="138"/>
      <c r="AT60" s="138"/>
      <c r="AU60" s="138"/>
      <c r="AV60" s="81"/>
      <c r="AW60" s="81"/>
      <c r="AX60" s="81"/>
      <c r="AY60" s="81"/>
      <c r="AZ60" s="81"/>
      <c r="BA60" s="81"/>
      <c r="BB60" s="81"/>
      <c r="BC60" s="81"/>
      <c r="BD60" s="81"/>
      <c r="BE60" s="81"/>
      <c r="BF60" s="81"/>
      <c r="BG60" s="81"/>
      <c r="BH60" s="81"/>
      <c r="BI60" s="81"/>
      <c r="BJ60" s="81"/>
      <c r="BK60" s="81"/>
      <c r="BL60" s="81"/>
      <c r="BM60" s="81"/>
      <c r="BN60" s="81"/>
      <c r="BO60" s="81"/>
      <c r="BP60" s="81"/>
      <c r="BQ60" s="81"/>
      <c r="CA60" s="18" t="s">
        <v>15</v>
      </c>
    </row>
    <row r="61" spans="1:79" s="18" customFormat="1" ht="13.2" customHeight="1" x14ac:dyDescent="0.25">
      <c r="A61" s="51">
        <v>2120</v>
      </c>
      <c r="B61" s="51"/>
      <c r="C61" s="51"/>
      <c r="D61" s="51"/>
      <c r="E61" s="51"/>
      <c r="F61" s="51"/>
      <c r="G61" s="110" t="s">
        <v>43</v>
      </c>
      <c r="H61" s="111"/>
      <c r="I61" s="111"/>
      <c r="J61" s="111"/>
      <c r="K61" s="111"/>
      <c r="L61" s="111"/>
      <c r="M61" s="111"/>
      <c r="N61" s="111"/>
      <c r="O61" s="111"/>
      <c r="P61" s="111"/>
      <c r="Q61" s="111"/>
      <c r="R61" s="111"/>
      <c r="S61" s="112"/>
      <c r="T61" s="138">
        <v>0</v>
      </c>
      <c r="U61" s="138"/>
      <c r="V61" s="138"/>
      <c r="W61" s="138"/>
      <c r="X61" s="138"/>
      <c r="Y61" s="138"/>
      <c r="Z61" s="138"/>
      <c r="AA61" s="138">
        <v>0</v>
      </c>
      <c r="AB61" s="138"/>
      <c r="AC61" s="138"/>
      <c r="AD61" s="138"/>
      <c r="AE61" s="138"/>
      <c r="AF61" s="138"/>
      <c r="AG61" s="138"/>
      <c r="AH61" s="138">
        <v>0</v>
      </c>
      <c r="AI61" s="138"/>
      <c r="AJ61" s="138"/>
      <c r="AK61" s="138"/>
      <c r="AL61" s="138"/>
      <c r="AM61" s="138"/>
      <c r="AN61" s="138"/>
      <c r="AO61" s="138">
        <v>0</v>
      </c>
      <c r="AP61" s="138"/>
      <c r="AQ61" s="138"/>
      <c r="AR61" s="138"/>
      <c r="AS61" s="138"/>
      <c r="AT61" s="138"/>
      <c r="AU61" s="138"/>
      <c r="AV61" s="81"/>
      <c r="AW61" s="81"/>
      <c r="AX61" s="81"/>
      <c r="AY61" s="81"/>
      <c r="AZ61" s="81"/>
      <c r="BA61" s="81"/>
      <c r="BB61" s="81"/>
      <c r="BC61" s="81"/>
      <c r="BD61" s="81"/>
      <c r="BE61" s="81"/>
      <c r="BF61" s="81"/>
      <c r="BG61" s="81"/>
      <c r="BH61" s="81"/>
      <c r="BI61" s="81"/>
      <c r="BJ61" s="81"/>
      <c r="BK61" s="81"/>
      <c r="BL61" s="81"/>
      <c r="BM61" s="81"/>
      <c r="BN61" s="81"/>
      <c r="BO61" s="81"/>
      <c r="BP61" s="81"/>
      <c r="BQ61" s="81"/>
    </row>
    <row r="62" spans="1:79" s="18" customFormat="1" ht="16.2" customHeight="1" x14ac:dyDescent="0.25">
      <c r="A62" s="51">
        <v>2210</v>
      </c>
      <c r="B62" s="51"/>
      <c r="C62" s="51"/>
      <c r="D62" s="51"/>
      <c r="E62" s="51"/>
      <c r="F62" s="51"/>
      <c r="G62" s="110" t="s">
        <v>45</v>
      </c>
      <c r="H62" s="111"/>
      <c r="I62" s="111"/>
      <c r="J62" s="111"/>
      <c r="K62" s="111"/>
      <c r="L62" s="111"/>
      <c r="M62" s="111"/>
      <c r="N62" s="111"/>
      <c r="O62" s="111"/>
      <c r="P62" s="111"/>
      <c r="Q62" s="111"/>
      <c r="R62" s="111"/>
      <c r="S62" s="112"/>
      <c r="T62" s="138">
        <v>0</v>
      </c>
      <c r="U62" s="138"/>
      <c r="V62" s="138"/>
      <c r="W62" s="138"/>
      <c r="X62" s="138"/>
      <c r="Y62" s="138"/>
      <c r="Z62" s="138"/>
      <c r="AA62" s="138">
        <v>0</v>
      </c>
      <c r="AB62" s="138"/>
      <c r="AC62" s="138"/>
      <c r="AD62" s="138"/>
      <c r="AE62" s="138"/>
      <c r="AF62" s="138"/>
      <c r="AG62" s="138"/>
      <c r="AH62" s="138">
        <v>0</v>
      </c>
      <c r="AI62" s="138"/>
      <c r="AJ62" s="138"/>
      <c r="AK62" s="138"/>
      <c r="AL62" s="138"/>
      <c r="AM62" s="138"/>
      <c r="AN62" s="138"/>
      <c r="AO62" s="138">
        <v>0</v>
      </c>
      <c r="AP62" s="138"/>
      <c r="AQ62" s="138"/>
      <c r="AR62" s="138"/>
      <c r="AS62" s="138"/>
      <c r="AT62" s="138"/>
      <c r="AU62" s="138"/>
      <c r="AV62" s="110"/>
      <c r="AW62" s="111"/>
      <c r="AX62" s="111"/>
      <c r="AY62" s="111"/>
      <c r="AZ62" s="111"/>
      <c r="BA62" s="111"/>
      <c r="BB62" s="111"/>
      <c r="BC62" s="111"/>
      <c r="BD62" s="111"/>
      <c r="BE62" s="111"/>
      <c r="BF62" s="111"/>
      <c r="BG62" s="111"/>
      <c r="BH62" s="111"/>
      <c r="BI62" s="111"/>
      <c r="BJ62" s="111"/>
      <c r="BK62" s="111"/>
      <c r="BL62" s="111"/>
      <c r="BM62" s="111"/>
      <c r="BN62" s="111"/>
      <c r="BO62" s="111"/>
      <c r="BP62" s="111"/>
      <c r="BQ62" s="112"/>
    </row>
    <row r="63" spans="1:79" s="18" customFormat="1" ht="26.4" customHeight="1" x14ac:dyDescent="0.25">
      <c r="A63" s="51">
        <v>2220</v>
      </c>
      <c r="B63" s="51"/>
      <c r="C63" s="51"/>
      <c r="D63" s="51"/>
      <c r="E63" s="51"/>
      <c r="F63" s="51"/>
      <c r="G63" s="110" t="s">
        <v>88</v>
      </c>
      <c r="H63" s="111"/>
      <c r="I63" s="111"/>
      <c r="J63" s="111"/>
      <c r="K63" s="111"/>
      <c r="L63" s="111"/>
      <c r="M63" s="111"/>
      <c r="N63" s="111"/>
      <c r="O63" s="111"/>
      <c r="P63" s="111"/>
      <c r="Q63" s="111"/>
      <c r="R63" s="111"/>
      <c r="S63" s="112"/>
      <c r="T63" s="138">
        <v>0</v>
      </c>
      <c r="U63" s="138"/>
      <c r="V63" s="138"/>
      <c r="W63" s="138"/>
      <c r="X63" s="138"/>
      <c r="Y63" s="138"/>
      <c r="Z63" s="138"/>
      <c r="AA63" s="138">
        <f>(449905+1294400+495794)*1.057</f>
        <v>2367784.6429999997</v>
      </c>
      <c r="AB63" s="138"/>
      <c r="AC63" s="138"/>
      <c r="AD63" s="138"/>
      <c r="AE63" s="138"/>
      <c r="AF63" s="138"/>
      <c r="AG63" s="138"/>
      <c r="AH63" s="138">
        <v>0</v>
      </c>
      <c r="AI63" s="138"/>
      <c r="AJ63" s="138"/>
      <c r="AK63" s="138"/>
      <c r="AL63" s="138"/>
      <c r="AM63" s="138"/>
      <c r="AN63" s="138"/>
      <c r="AO63" s="138">
        <f>AA63*1.053</f>
        <v>2493277.2290789997</v>
      </c>
      <c r="AP63" s="138"/>
      <c r="AQ63" s="138"/>
      <c r="AR63" s="138"/>
      <c r="AS63" s="138"/>
      <c r="AT63" s="138"/>
      <c r="AU63" s="138"/>
      <c r="AV63" s="110" t="s">
        <v>169</v>
      </c>
      <c r="AW63" s="111"/>
      <c r="AX63" s="111"/>
      <c r="AY63" s="111"/>
      <c r="AZ63" s="111"/>
      <c r="BA63" s="111"/>
      <c r="BB63" s="111"/>
      <c r="BC63" s="111"/>
      <c r="BD63" s="111"/>
      <c r="BE63" s="111"/>
      <c r="BF63" s="111"/>
      <c r="BG63" s="111"/>
      <c r="BH63" s="111"/>
      <c r="BI63" s="111"/>
      <c r="BJ63" s="111"/>
      <c r="BK63" s="111"/>
      <c r="BL63" s="111"/>
      <c r="BM63" s="111"/>
      <c r="BN63" s="111"/>
      <c r="BO63" s="111"/>
      <c r="BP63" s="111"/>
      <c r="BQ63" s="112"/>
    </row>
    <row r="64" spans="1:79" s="18" customFormat="1" ht="15.6" customHeight="1" x14ac:dyDescent="0.25">
      <c r="A64" s="51">
        <v>2240</v>
      </c>
      <c r="B64" s="51"/>
      <c r="C64" s="51"/>
      <c r="D64" s="51"/>
      <c r="E64" s="51"/>
      <c r="F64" s="51"/>
      <c r="G64" s="110" t="s">
        <v>47</v>
      </c>
      <c r="H64" s="111"/>
      <c r="I64" s="111"/>
      <c r="J64" s="111"/>
      <c r="K64" s="111"/>
      <c r="L64" s="111"/>
      <c r="M64" s="111"/>
      <c r="N64" s="111"/>
      <c r="O64" s="111"/>
      <c r="P64" s="111"/>
      <c r="Q64" s="111"/>
      <c r="R64" s="111"/>
      <c r="S64" s="112"/>
      <c r="T64" s="138">
        <v>0</v>
      </c>
      <c r="U64" s="138"/>
      <c r="V64" s="138"/>
      <c r="W64" s="138"/>
      <c r="X64" s="138"/>
      <c r="Y64" s="138"/>
      <c r="Z64" s="138"/>
      <c r="AA64" s="138">
        <v>0</v>
      </c>
      <c r="AB64" s="138"/>
      <c r="AC64" s="138"/>
      <c r="AD64" s="138"/>
      <c r="AE64" s="138"/>
      <c r="AF64" s="138"/>
      <c r="AG64" s="138"/>
      <c r="AH64" s="138">
        <v>0</v>
      </c>
      <c r="AI64" s="138"/>
      <c r="AJ64" s="138"/>
      <c r="AK64" s="138"/>
      <c r="AL64" s="138"/>
      <c r="AM64" s="138"/>
      <c r="AN64" s="138"/>
      <c r="AO64" s="138">
        <v>0</v>
      </c>
      <c r="AP64" s="138"/>
      <c r="AQ64" s="138"/>
      <c r="AR64" s="138"/>
      <c r="AS64" s="138"/>
      <c r="AT64" s="138"/>
      <c r="AU64" s="138"/>
      <c r="AV64" s="110"/>
      <c r="AW64" s="111"/>
      <c r="AX64" s="111"/>
      <c r="AY64" s="111"/>
      <c r="AZ64" s="111"/>
      <c r="BA64" s="111"/>
      <c r="BB64" s="111"/>
      <c r="BC64" s="111"/>
      <c r="BD64" s="111"/>
      <c r="BE64" s="111"/>
      <c r="BF64" s="111"/>
      <c r="BG64" s="111"/>
      <c r="BH64" s="111"/>
      <c r="BI64" s="111"/>
      <c r="BJ64" s="111"/>
      <c r="BK64" s="111"/>
      <c r="BL64" s="111"/>
      <c r="BM64" s="111"/>
      <c r="BN64" s="111"/>
      <c r="BO64" s="111"/>
      <c r="BP64" s="111"/>
      <c r="BQ64" s="112"/>
    </row>
    <row r="65" spans="1:79" s="18" customFormat="1" ht="13.2" customHeight="1" x14ac:dyDescent="0.25">
      <c r="A65" s="51">
        <v>2250</v>
      </c>
      <c r="B65" s="51"/>
      <c r="C65" s="51"/>
      <c r="D65" s="51"/>
      <c r="E65" s="51"/>
      <c r="F65" s="51"/>
      <c r="G65" s="110" t="s">
        <v>49</v>
      </c>
      <c r="H65" s="111"/>
      <c r="I65" s="111"/>
      <c r="J65" s="111"/>
      <c r="K65" s="111"/>
      <c r="L65" s="111"/>
      <c r="M65" s="111"/>
      <c r="N65" s="111"/>
      <c r="O65" s="111"/>
      <c r="P65" s="111"/>
      <c r="Q65" s="111"/>
      <c r="R65" s="111"/>
      <c r="S65" s="112"/>
      <c r="T65" s="138">
        <v>0</v>
      </c>
      <c r="U65" s="138"/>
      <c r="V65" s="138"/>
      <c r="W65" s="138"/>
      <c r="X65" s="138"/>
      <c r="Y65" s="138"/>
      <c r="Z65" s="138"/>
      <c r="AA65" s="138">
        <v>0</v>
      </c>
      <c r="AB65" s="138"/>
      <c r="AC65" s="138"/>
      <c r="AD65" s="138"/>
      <c r="AE65" s="138"/>
      <c r="AF65" s="138"/>
      <c r="AG65" s="138"/>
      <c r="AH65" s="138">
        <v>0</v>
      </c>
      <c r="AI65" s="138"/>
      <c r="AJ65" s="138"/>
      <c r="AK65" s="138"/>
      <c r="AL65" s="138"/>
      <c r="AM65" s="138"/>
      <c r="AN65" s="138"/>
      <c r="AO65" s="138">
        <v>0</v>
      </c>
      <c r="AP65" s="138"/>
      <c r="AQ65" s="138"/>
      <c r="AR65" s="138"/>
      <c r="AS65" s="138"/>
      <c r="AT65" s="138"/>
      <c r="AU65" s="138"/>
      <c r="AV65" s="110"/>
      <c r="AW65" s="111"/>
      <c r="AX65" s="111"/>
      <c r="AY65" s="111"/>
      <c r="AZ65" s="111"/>
      <c r="BA65" s="111"/>
      <c r="BB65" s="111"/>
      <c r="BC65" s="111"/>
      <c r="BD65" s="111"/>
      <c r="BE65" s="111"/>
      <c r="BF65" s="111"/>
      <c r="BG65" s="111"/>
      <c r="BH65" s="111"/>
      <c r="BI65" s="111"/>
      <c r="BJ65" s="111"/>
      <c r="BK65" s="111"/>
      <c r="BL65" s="111"/>
      <c r="BM65" s="111"/>
      <c r="BN65" s="111"/>
      <c r="BO65" s="111"/>
      <c r="BP65" s="111"/>
      <c r="BQ65" s="112"/>
    </row>
    <row r="66" spans="1:79" s="18" customFormat="1" ht="13.2" customHeight="1" x14ac:dyDescent="0.25">
      <c r="A66" s="51">
        <v>2271</v>
      </c>
      <c r="B66" s="51"/>
      <c r="C66" s="51"/>
      <c r="D66" s="51"/>
      <c r="E66" s="51"/>
      <c r="F66" s="51"/>
      <c r="G66" s="110" t="s">
        <v>51</v>
      </c>
      <c r="H66" s="111"/>
      <c r="I66" s="111"/>
      <c r="J66" s="111"/>
      <c r="K66" s="111"/>
      <c r="L66" s="111"/>
      <c r="M66" s="111"/>
      <c r="N66" s="111"/>
      <c r="O66" s="111"/>
      <c r="P66" s="111"/>
      <c r="Q66" s="111"/>
      <c r="R66" s="111"/>
      <c r="S66" s="112"/>
      <c r="T66" s="138">
        <v>0</v>
      </c>
      <c r="U66" s="138"/>
      <c r="V66" s="138"/>
      <c r="W66" s="138"/>
      <c r="X66" s="138"/>
      <c r="Y66" s="138"/>
      <c r="Z66" s="138"/>
      <c r="AA66" s="138">
        <f>AO28*1.057</f>
        <v>1441325.2</v>
      </c>
      <c r="AB66" s="138"/>
      <c r="AC66" s="138"/>
      <c r="AD66" s="138"/>
      <c r="AE66" s="138"/>
      <c r="AF66" s="138"/>
      <c r="AG66" s="138"/>
      <c r="AH66" s="138">
        <v>0</v>
      </c>
      <c r="AI66" s="138"/>
      <c r="AJ66" s="138"/>
      <c r="AK66" s="138"/>
      <c r="AL66" s="138"/>
      <c r="AM66" s="138"/>
      <c r="AN66" s="138"/>
      <c r="AO66" s="138">
        <f>AA66*1.053</f>
        <v>1517715.4356</v>
      </c>
      <c r="AP66" s="138"/>
      <c r="AQ66" s="138"/>
      <c r="AR66" s="138"/>
      <c r="AS66" s="138"/>
      <c r="AT66" s="138"/>
      <c r="AU66" s="138"/>
      <c r="AV66" s="110" t="s">
        <v>90</v>
      </c>
      <c r="AW66" s="111"/>
      <c r="AX66" s="111"/>
      <c r="AY66" s="111"/>
      <c r="AZ66" s="111"/>
      <c r="BA66" s="111"/>
      <c r="BB66" s="111"/>
      <c r="BC66" s="111"/>
      <c r="BD66" s="111"/>
      <c r="BE66" s="111"/>
      <c r="BF66" s="111"/>
      <c r="BG66" s="111"/>
      <c r="BH66" s="111"/>
      <c r="BI66" s="111"/>
      <c r="BJ66" s="111"/>
      <c r="BK66" s="111"/>
      <c r="BL66" s="111"/>
      <c r="BM66" s="111"/>
      <c r="BN66" s="111"/>
      <c r="BO66" s="111"/>
      <c r="BP66" s="111"/>
      <c r="BQ66" s="112"/>
    </row>
    <row r="67" spans="1:79" s="18" customFormat="1" ht="15" customHeight="1" x14ac:dyDescent="0.25">
      <c r="A67" s="51">
        <v>2272</v>
      </c>
      <c r="B67" s="51"/>
      <c r="C67" s="51"/>
      <c r="D67" s="51"/>
      <c r="E67" s="51"/>
      <c r="F67" s="51"/>
      <c r="G67" s="110" t="s">
        <v>53</v>
      </c>
      <c r="H67" s="111"/>
      <c r="I67" s="111"/>
      <c r="J67" s="111"/>
      <c r="K67" s="111"/>
      <c r="L67" s="111"/>
      <c r="M67" s="111"/>
      <c r="N67" s="111"/>
      <c r="O67" s="111"/>
      <c r="P67" s="111"/>
      <c r="Q67" s="111"/>
      <c r="R67" s="111"/>
      <c r="S67" s="112"/>
      <c r="T67" s="138">
        <v>0</v>
      </c>
      <c r="U67" s="138"/>
      <c r="V67" s="138"/>
      <c r="W67" s="138"/>
      <c r="X67" s="138"/>
      <c r="Y67" s="138"/>
      <c r="Z67" s="138"/>
      <c r="AA67" s="138">
        <f>AO29*1.057</f>
        <v>168168.69999999998</v>
      </c>
      <c r="AB67" s="138"/>
      <c r="AC67" s="138"/>
      <c r="AD67" s="138"/>
      <c r="AE67" s="138"/>
      <c r="AF67" s="138"/>
      <c r="AG67" s="138"/>
      <c r="AH67" s="138">
        <v>0</v>
      </c>
      <c r="AI67" s="138"/>
      <c r="AJ67" s="138"/>
      <c r="AK67" s="138"/>
      <c r="AL67" s="138"/>
      <c r="AM67" s="138"/>
      <c r="AN67" s="138"/>
      <c r="AO67" s="138">
        <f t="shared" ref="AO67:AO69" si="0">AA67*1.053</f>
        <v>177081.64109999998</v>
      </c>
      <c r="AP67" s="138"/>
      <c r="AQ67" s="138"/>
      <c r="AR67" s="138"/>
      <c r="AS67" s="138"/>
      <c r="AT67" s="138"/>
      <c r="AU67" s="138"/>
      <c r="AV67" s="110" t="s">
        <v>181</v>
      </c>
      <c r="AW67" s="111"/>
      <c r="AX67" s="111"/>
      <c r="AY67" s="111"/>
      <c r="AZ67" s="111"/>
      <c r="BA67" s="111"/>
      <c r="BB67" s="111"/>
      <c r="BC67" s="111"/>
      <c r="BD67" s="111"/>
      <c r="BE67" s="111"/>
      <c r="BF67" s="111"/>
      <c r="BG67" s="111"/>
      <c r="BH67" s="111"/>
      <c r="BI67" s="111"/>
      <c r="BJ67" s="111"/>
      <c r="BK67" s="111"/>
      <c r="BL67" s="111"/>
      <c r="BM67" s="111"/>
      <c r="BN67" s="111"/>
      <c r="BO67" s="111"/>
      <c r="BP67" s="111"/>
      <c r="BQ67" s="112"/>
    </row>
    <row r="68" spans="1:79" s="18" customFormat="1" ht="13.2" customHeight="1" x14ac:dyDescent="0.25">
      <c r="A68" s="51">
        <v>2273</v>
      </c>
      <c r="B68" s="51"/>
      <c r="C68" s="51"/>
      <c r="D68" s="51"/>
      <c r="E68" s="51"/>
      <c r="F68" s="51"/>
      <c r="G68" s="110" t="s">
        <v>55</v>
      </c>
      <c r="H68" s="111"/>
      <c r="I68" s="111"/>
      <c r="J68" s="111"/>
      <c r="K68" s="111"/>
      <c r="L68" s="111"/>
      <c r="M68" s="111"/>
      <c r="N68" s="111"/>
      <c r="O68" s="111"/>
      <c r="P68" s="111"/>
      <c r="Q68" s="111"/>
      <c r="R68" s="111"/>
      <c r="S68" s="112"/>
      <c r="T68" s="138">
        <v>0</v>
      </c>
      <c r="U68" s="138"/>
      <c r="V68" s="138"/>
      <c r="W68" s="138"/>
      <c r="X68" s="138"/>
      <c r="Y68" s="138"/>
      <c r="Z68" s="138"/>
      <c r="AA68" s="138">
        <f>AO30*1.057</f>
        <v>593716.9</v>
      </c>
      <c r="AB68" s="138"/>
      <c r="AC68" s="138"/>
      <c r="AD68" s="138"/>
      <c r="AE68" s="138"/>
      <c r="AF68" s="138"/>
      <c r="AG68" s="138"/>
      <c r="AH68" s="138">
        <v>0</v>
      </c>
      <c r="AI68" s="138"/>
      <c r="AJ68" s="138"/>
      <c r="AK68" s="138"/>
      <c r="AL68" s="138"/>
      <c r="AM68" s="138"/>
      <c r="AN68" s="138"/>
      <c r="AO68" s="138">
        <f t="shared" si="0"/>
        <v>625183.89569999999</v>
      </c>
      <c r="AP68" s="138"/>
      <c r="AQ68" s="138"/>
      <c r="AR68" s="138"/>
      <c r="AS68" s="138"/>
      <c r="AT68" s="138"/>
      <c r="AU68" s="138"/>
      <c r="AV68" s="110" t="s">
        <v>182</v>
      </c>
      <c r="AW68" s="111"/>
      <c r="AX68" s="111"/>
      <c r="AY68" s="111"/>
      <c r="AZ68" s="111"/>
      <c r="BA68" s="111"/>
      <c r="BB68" s="111"/>
      <c r="BC68" s="111"/>
      <c r="BD68" s="111"/>
      <c r="BE68" s="111"/>
      <c r="BF68" s="111"/>
      <c r="BG68" s="111"/>
      <c r="BH68" s="111"/>
      <c r="BI68" s="111"/>
      <c r="BJ68" s="111"/>
      <c r="BK68" s="111"/>
      <c r="BL68" s="111"/>
      <c r="BM68" s="111"/>
      <c r="BN68" s="111"/>
      <c r="BO68" s="111"/>
      <c r="BP68" s="111"/>
      <c r="BQ68" s="112"/>
    </row>
    <row r="69" spans="1:79" s="18" customFormat="1" ht="13.2" customHeight="1" x14ac:dyDescent="0.25">
      <c r="A69" s="51">
        <v>2274</v>
      </c>
      <c r="B69" s="51"/>
      <c r="C69" s="51"/>
      <c r="D69" s="51"/>
      <c r="E69" s="51"/>
      <c r="F69" s="51"/>
      <c r="G69" s="110" t="s">
        <v>91</v>
      </c>
      <c r="H69" s="111"/>
      <c r="I69" s="111"/>
      <c r="J69" s="111"/>
      <c r="K69" s="111"/>
      <c r="L69" s="111"/>
      <c r="M69" s="111"/>
      <c r="N69" s="111"/>
      <c r="O69" s="111"/>
      <c r="P69" s="111"/>
      <c r="Q69" s="111"/>
      <c r="R69" s="111"/>
      <c r="S69" s="112"/>
      <c r="T69" s="138">
        <v>0</v>
      </c>
      <c r="U69" s="138"/>
      <c r="V69" s="138"/>
      <c r="W69" s="138"/>
      <c r="X69" s="138"/>
      <c r="Y69" s="138"/>
      <c r="Z69" s="138"/>
      <c r="AA69" s="138">
        <f>AO31*1.057</f>
        <v>164997.69999999998</v>
      </c>
      <c r="AB69" s="138"/>
      <c r="AC69" s="138"/>
      <c r="AD69" s="138"/>
      <c r="AE69" s="138"/>
      <c r="AF69" s="138"/>
      <c r="AG69" s="138"/>
      <c r="AH69" s="138">
        <v>0</v>
      </c>
      <c r="AI69" s="138"/>
      <c r="AJ69" s="138"/>
      <c r="AK69" s="138"/>
      <c r="AL69" s="138"/>
      <c r="AM69" s="138"/>
      <c r="AN69" s="138"/>
      <c r="AO69" s="138">
        <f t="shared" si="0"/>
        <v>173742.57809999998</v>
      </c>
      <c r="AP69" s="138"/>
      <c r="AQ69" s="138"/>
      <c r="AR69" s="138"/>
      <c r="AS69" s="138"/>
      <c r="AT69" s="138"/>
      <c r="AU69" s="138"/>
      <c r="AV69" s="110" t="s">
        <v>104</v>
      </c>
      <c r="AW69" s="111"/>
      <c r="AX69" s="111"/>
      <c r="AY69" s="111"/>
      <c r="AZ69" s="111"/>
      <c r="BA69" s="111"/>
      <c r="BB69" s="111"/>
      <c r="BC69" s="111"/>
      <c r="BD69" s="111"/>
      <c r="BE69" s="111"/>
      <c r="BF69" s="111"/>
      <c r="BG69" s="111"/>
      <c r="BH69" s="111"/>
      <c r="BI69" s="111"/>
      <c r="BJ69" s="111"/>
      <c r="BK69" s="111"/>
      <c r="BL69" s="111"/>
      <c r="BM69" s="111"/>
      <c r="BN69" s="111"/>
      <c r="BO69" s="111"/>
      <c r="BP69" s="111"/>
      <c r="BQ69" s="112"/>
    </row>
    <row r="70" spans="1:79" s="18" customFormat="1" ht="13.2" customHeight="1" x14ac:dyDescent="0.25">
      <c r="A70" s="51">
        <v>2710</v>
      </c>
      <c r="B70" s="51"/>
      <c r="C70" s="51"/>
      <c r="D70" s="51"/>
      <c r="E70" s="51"/>
      <c r="F70" s="51"/>
      <c r="G70" s="110" t="s">
        <v>95</v>
      </c>
      <c r="H70" s="111"/>
      <c r="I70" s="111"/>
      <c r="J70" s="111"/>
      <c r="K70" s="111"/>
      <c r="L70" s="111"/>
      <c r="M70" s="111"/>
      <c r="N70" s="111"/>
      <c r="O70" s="111"/>
      <c r="P70" s="111"/>
      <c r="Q70" s="111"/>
      <c r="R70" s="111"/>
      <c r="S70" s="112"/>
      <c r="T70" s="138">
        <v>0</v>
      </c>
      <c r="U70" s="138"/>
      <c r="V70" s="138"/>
      <c r="W70" s="138"/>
      <c r="X70" s="138"/>
      <c r="Y70" s="138"/>
      <c r="Z70" s="138"/>
      <c r="AA70" s="138">
        <v>0</v>
      </c>
      <c r="AB70" s="138"/>
      <c r="AC70" s="138"/>
      <c r="AD70" s="138"/>
      <c r="AE70" s="138"/>
      <c r="AF70" s="138"/>
      <c r="AG70" s="138"/>
      <c r="AH70" s="138">
        <v>0</v>
      </c>
      <c r="AI70" s="138"/>
      <c r="AJ70" s="138"/>
      <c r="AK70" s="138"/>
      <c r="AL70" s="138"/>
      <c r="AM70" s="138"/>
      <c r="AN70" s="138"/>
      <c r="AO70" s="138">
        <v>0</v>
      </c>
      <c r="AP70" s="138"/>
      <c r="AQ70" s="138"/>
      <c r="AR70" s="138"/>
      <c r="AS70" s="138"/>
      <c r="AT70" s="138"/>
      <c r="AU70" s="138"/>
      <c r="AV70" s="110"/>
      <c r="AW70" s="111"/>
      <c r="AX70" s="111"/>
      <c r="AY70" s="111"/>
      <c r="AZ70" s="111"/>
      <c r="BA70" s="111"/>
      <c r="BB70" s="111"/>
      <c r="BC70" s="111"/>
      <c r="BD70" s="111"/>
      <c r="BE70" s="111"/>
      <c r="BF70" s="111"/>
      <c r="BG70" s="111"/>
      <c r="BH70" s="111"/>
      <c r="BI70" s="111"/>
      <c r="BJ70" s="111"/>
      <c r="BK70" s="111"/>
      <c r="BL70" s="111"/>
      <c r="BM70" s="111"/>
      <c r="BN70" s="111"/>
      <c r="BO70" s="111"/>
      <c r="BP70" s="111"/>
      <c r="BQ70" s="112"/>
    </row>
    <row r="71" spans="1:79" s="18" customFormat="1" ht="43.95" customHeight="1" x14ac:dyDescent="0.25">
      <c r="A71" s="51">
        <v>2730</v>
      </c>
      <c r="B71" s="51"/>
      <c r="C71" s="51"/>
      <c r="D71" s="51"/>
      <c r="E71" s="51"/>
      <c r="F71" s="51"/>
      <c r="G71" s="110" t="s">
        <v>96</v>
      </c>
      <c r="H71" s="111"/>
      <c r="I71" s="111"/>
      <c r="J71" s="111"/>
      <c r="K71" s="111"/>
      <c r="L71" s="111"/>
      <c r="M71" s="111"/>
      <c r="N71" s="111"/>
      <c r="O71" s="111"/>
      <c r="P71" s="111"/>
      <c r="Q71" s="111"/>
      <c r="R71" s="111"/>
      <c r="S71" s="112"/>
      <c r="T71" s="138">
        <v>0</v>
      </c>
      <c r="U71" s="138"/>
      <c r="V71" s="138"/>
      <c r="W71" s="138"/>
      <c r="X71" s="138"/>
      <c r="Y71" s="138"/>
      <c r="Z71" s="138"/>
      <c r="AA71" s="138">
        <f>AO35*1.057</f>
        <v>37621880.274999999</v>
      </c>
      <c r="AB71" s="138"/>
      <c r="AC71" s="138"/>
      <c r="AD71" s="138"/>
      <c r="AE71" s="138"/>
      <c r="AF71" s="138"/>
      <c r="AG71" s="138"/>
      <c r="AH71" s="138">
        <v>0</v>
      </c>
      <c r="AI71" s="138"/>
      <c r="AJ71" s="138"/>
      <c r="AK71" s="138"/>
      <c r="AL71" s="138"/>
      <c r="AM71" s="138"/>
      <c r="AN71" s="138"/>
      <c r="AO71" s="138">
        <f>AA71*1.053</f>
        <v>39615839.929574996</v>
      </c>
      <c r="AP71" s="138"/>
      <c r="AQ71" s="138"/>
      <c r="AR71" s="138"/>
      <c r="AS71" s="138"/>
      <c r="AT71" s="138"/>
      <c r="AU71" s="138"/>
      <c r="AV71" s="110" t="s">
        <v>175</v>
      </c>
      <c r="AW71" s="111"/>
      <c r="AX71" s="111"/>
      <c r="AY71" s="111"/>
      <c r="AZ71" s="111"/>
      <c r="BA71" s="111"/>
      <c r="BB71" s="111"/>
      <c r="BC71" s="111"/>
      <c r="BD71" s="111"/>
      <c r="BE71" s="111"/>
      <c r="BF71" s="111"/>
      <c r="BG71" s="111"/>
      <c r="BH71" s="111"/>
      <c r="BI71" s="111"/>
      <c r="BJ71" s="111"/>
      <c r="BK71" s="111"/>
      <c r="BL71" s="111"/>
      <c r="BM71" s="111"/>
      <c r="BN71" s="111"/>
      <c r="BO71" s="111"/>
      <c r="BP71" s="111"/>
      <c r="BQ71" s="112"/>
    </row>
    <row r="72" spans="1:79" s="18" customFormat="1" ht="26.4" customHeight="1" x14ac:dyDescent="0.25">
      <c r="A72" s="51">
        <v>3110</v>
      </c>
      <c r="B72" s="51"/>
      <c r="C72" s="51"/>
      <c r="D72" s="51"/>
      <c r="E72" s="51"/>
      <c r="F72" s="51"/>
      <c r="G72" s="110" t="s">
        <v>98</v>
      </c>
      <c r="H72" s="111"/>
      <c r="I72" s="111"/>
      <c r="J72" s="111"/>
      <c r="K72" s="111"/>
      <c r="L72" s="111"/>
      <c r="M72" s="111"/>
      <c r="N72" s="111"/>
      <c r="O72" s="111"/>
      <c r="P72" s="111"/>
      <c r="Q72" s="111"/>
      <c r="R72" s="111"/>
      <c r="S72" s="112"/>
      <c r="T72" s="138">
        <v>0</v>
      </c>
      <c r="U72" s="138"/>
      <c r="V72" s="138"/>
      <c r="W72" s="138"/>
      <c r="X72" s="138"/>
      <c r="Y72" s="138"/>
      <c r="Z72" s="138"/>
      <c r="AA72" s="138">
        <f>AO36*1.057</f>
        <v>0</v>
      </c>
      <c r="AB72" s="138"/>
      <c r="AC72" s="138"/>
      <c r="AD72" s="138"/>
      <c r="AE72" s="138"/>
      <c r="AF72" s="138"/>
      <c r="AG72" s="138"/>
      <c r="AH72" s="138">
        <v>0</v>
      </c>
      <c r="AI72" s="138"/>
      <c r="AJ72" s="138"/>
      <c r="AK72" s="138"/>
      <c r="AL72" s="138"/>
      <c r="AM72" s="138"/>
      <c r="AN72" s="138"/>
      <c r="AO72" s="138">
        <f t="shared" ref="AO72:AO73" si="1">AA72*1.053</f>
        <v>0</v>
      </c>
      <c r="AP72" s="138"/>
      <c r="AQ72" s="138"/>
      <c r="AR72" s="138"/>
      <c r="AS72" s="138"/>
      <c r="AT72" s="138"/>
      <c r="AU72" s="138"/>
      <c r="AV72" s="110" t="s">
        <v>183</v>
      </c>
      <c r="AW72" s="111"/>
      <c r="AX72" s="111"/>
      <c r="AY72" s="111"/>
      <c r="AZ72" s="111"/>
      <c r="BA72" s="111"/>
      <c r="BB72" s="111"/>
      <c r="BC72" s="111"/>
      <c r="BD72" s="111"/>
      <c r="BE72" s="111"/>
      <c r="BF72" s="111"/>
      <c r="BG72" s="111"/>
      <c r="BH72" s="111"/>
      <c r="BI72" s="111"/>
      <c r="BJ72" s="111"/>
      <c r="BK72" s="111"/>
      <c r="BL72" s="111"/>
      <c r="BM72" s="111"/>
      <c r="BN72" s="111"/>
      <c r="BO72" s="111"/>
      <c r="BP72" s="111"/>
      <c r="BQ72" s="112"/>
    </row>
    <row r="73" spans="1:79" s="18" customFormat="1" ht="16.95" customHeight="1" x14ac:dyDescent="0.25">
      <c r="A73" s="51">
        <v>3132</v>
      </c>
      <c r="B73" s="51"/>
      <c r="C73" s="51"/>
      <c r="D73" s="51"/>
      <c r="E73" s="51"/>
      <c r="F73" s="51"/>
      <c r="G73" s="110" t="s">
        <v>99</v>
      </c>
      <c r="H73" s="111"/>
      <c r="I73" s="111"/>
      <c r="J73" s="111"/>
      <c r="K73" s="111"/>
      <c r="L73" s="111"/>
      <c r="M73" s="111"/>
      <c r="N73" s="111"/>
      <c r="O73" s="111"/>
      <c r="P73" s="111"/>
      <c r="Q73" s="111"/>
      <c r="R73" s="111"/>
      <c r="S73" s="112"/>
      <c r="T73" s="138">
        <v>0</v>
      </c>
      <c r="U73" s="138"/>
      <c r="V73" s="138"/>
      <c r="W73" s="138"/>
      <c r="X73" s="138"/>
      <c r="Y73" s="138"/>
      <c r="Z73" s="138"/>
      <c r="AA73" s="138">
        <f>AO37*1.057</f>
        <v>7248906</v>
      </c>
      <c r="AB73" s="138"/>
      <c r="AC73" s="138"/>
      <c r="AD73" s="138"/>
      <c r="AE73" s="138"/>
      <c r="AF73" s="138"/>
      <c r="AG73" s="138"/>
      <c r="AH73" s="138">
        <v>0</v>
      </c>
      <c r="AI73" s="138"/>
      <c r="AJ73" s="138"/>
      <c r="AK73" s="138"/>
      <c r="AL73" s="138"/>
      <c r="AM73" s="138"/>
      <c r="AN73" s="138"/>
      <c r="AO73" s="138">
        <f t="shared" si="1"/>
        <v>7633098.0179999992</v>
      </c>
      <c r="AP73" s="138"/>
      <c r="AQ73" s="138"/>
      <c r="AR73" s="138"/>
      <c r="AS73" s="138"/>
      <c r="AT73" s="138"/>
      <c r="AU73" s="138"/>
      <c r="AV73" s="110" t="s">
        <v>183</v>
      </c>
      <c r="AW73" s="111"/>
      <c r="AX73" s="111"/>
      <c r="AY73" s="111"/>
      <c r="AZ73" s="111"/>
      <c r="BA73" s="111"/>
      <c r="BB73" s="111"/>
      <c r="BC73" s="111"/>
      <c r="BD73" s="111"/>
      <c r="BE73" s="111"/>
      <c r="BF73" s="111"/>
      <c r="BG73" s="111"/>
      <c r="BH73" s="111"/>
      <c r="BI73" s="111"/>
      <c r="BJ73" s="111"/>
      <c r="BK73" s="111"/>
      <c r="BL73" s="111"/>
      <c r="BM73" s="111"/>
      <c r="BN73" s="111"/>
      <c r="BO73" s="111"/>
      <c r="BP73" s="111"/>
      <c r="BQ73" s="112"/>
    </row>
    <row r="74" spans="1:79" s="15" customFormat="1" x14ac:dyDescent="0.25"/>
    <row r="75" spans="1:79" s="15" customFormat="1" ht="15" customHeight="1" x14ac:dyDescent="0.25">
      <c r="A75" s="49" t="s">
        <v>151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6" spans="1:79" s="15" customFormat="1" x14ac:dyDescent="0.25"/>
    <row r="77" spans="1:79" s="15" customFormat="1" ht="79.2" customHeight="1" x14ac:dyDescent="0.25">
      <c r="A77" s="52" t="s">
        <v>4</v>
      </c>
      <c r="B77" s="52"/>
      <c r="C77" s="52"/>
      <c r="D77" s="52"/>
      <c r="E77" s="52"/>
      <c r="F77" s="52"/>
      <c r="G77" s="70" t="s">
        <v>7</v>
      </c>
      <c r="H77" s="71"/>
      <c r="I77" s="71"/>
      <c r="J77" s="71"/>
      <c r="K77" s="71"/>
      <c r="L77" s="71"/>
      <c r="M77" s="71"/>
      <c r="N77" s="71"/>
      <c r="O77" s="71"/>
      <c r="P77" s="71"/>
      <c r="Q77" s="71"/>
      <c r="R77" s="71"/>
      <c r="S77" s="71"/>
      <c r="T77" s="71"/>
      <c r="U77" s="71"/>
      <c r="V77" s="71"/>
      <c r="W77" s="71"/>
      <c r="X77" s="71"/>
      <c r="Y77" s="71"/>
      <c r="Z77" s="71"/>
      <c r="AA77" s="71"/>
      <c r="AB77" s="71"/>
      <c r="AC77" s="71"/>
      <c r="AD77" s="71"/>
      <c r="AE77" s="72"/>
      <c r="AF77" s="52" t="s">
        <v>6</v>
      </c>
      <c r="AG77" s="52"/>
      <c r="AH77" s="52"/>
      <c r="AI77" s="52"/>
      <c r="AJ77" s="52"/>
      <c r="AK77" s="52" t="s">
        <v>5</v>
      </c>
      <c r="AL77" s="52"/>
      <c r="AM77" s="52"/>
      <c r="AN77" s="52"/>
      <c r="AO77" s="52"/>
      <c r="AP77" s="52"/>
      <c r="AQ77" s="52"/>
      <c r="AR77" s="52"/>
      <c r="AS77" s="52"/>
      <c r="AT77" s="52"/>
      <c r="AU77" s="52" t="s">
        <v>78</v>
      </c>
      <c r="AV77" s="52"/>
      <c r="AW77" s="52"/>
      <c r="AX77" s="52"/>
      <c r="AY77" s="52"/>
      <c r="AZ77" s="52"/>
      <c r="BA77" s="52" t="s">
        <v>79</v>
      </c>
      <c r="BB77" s="52"/>
      <c r="BC77" s="52"/>
      <c r="BD77" s="52"/>
      <c r="BE77" s="52"/>
      <c r="BF77" s="52"/>
      <c r="BG77" s="52" t="s">
        <v>82</v>
      </c>
      <c r="BH77" s="52"/>
      <c r="BI77" s="52"/>
      <c r="BJ77" s="52"/>
      <c r="BK77" s="52"/>
      <c r="BL77" s="52"/>
      <c r="BM77" s="52" t="s">
        <v>83</v>
      </c>
      <c r="BN77" s="52"/>
      <c r="BO77" s="52"/>
      <c r="BP77" s="52"/>
      <c r="BQ77" s="52"/>
      <c r="BR77" s="52"/>
    </row>
    <row r="78" spans="1:79" s="15" customFormat="1" ht="15" customHeight="1" x14ac:dyDescent="0.25">
      <c r="A78" s="52">
        <v>1</v>
      </c>
      <c r="B78" s="52"/>
      <c r="C78" s="52"/>
      <c r="D78" s="52"/>
      <c r="E78" s="52"/>
      <c r="F78" s="52"/>
      <c r="G78" s="70">
        <v>2</v>
      </c>
      <c r="H78" s="71"/>
      <c r="I78" s="71"/>
      <c r="J78" s="71"/>
      <c r="K78" s="71"/>
      <c r="L78" s="71"/>
      <c r="M78" s="71"/>
      <c r="N78" s="71"/>
      <c r="O78" s="71"/>
      <c r="P78" s="71"/>
      <c r="Q78" s="71"/>
      <c r="R78" s="71"/>
      <c r="S78" s="71"/>
      <c r="T78" s="71"/>
      <c r="U78" s="71"/>
      <c r="V78" s="71"/>
      <c r="W78" s="71"/>
      <c r="X78" s="71"/>
      <c r="Y78" s="71"/>
      <c r="Z78" s="71"/>
      <c r="AA78" s="71"/>
      <c r="AB78" s="71"/>
      <c r="AC78" s="71"/>
      <c r="AD78" s="71"/>
      <c r="AE78" s="72"/>
      <c r="AF78" s="52">
        <v>3</v>
      </c>
      <c r="AG78" s="52"/>
      <c r="AH78" s="52"/>
      <c r="AI78" s="52"/>
      <c r="AJ78" s="52"/>
      <c r="AK78" s="52">
        <v>4</v>
      </c>
      <c r="AL78" s="52"/>
      <c r="AM78" s="52"/>
      <c r="AN78" s="52"/>
      <c r="AO78" s="52"/>
      <c r="AP78" s="52"/>
      <c r="AQ78" s="52"/>
      <c r="AR78" s="52"/>
      <c r="AS78" s="52"/>
      <c r="AT78" s="52"/>
      <c r="AU78" s="52">
        <v>5</v>
      </c>
      <c r="AV78" s="52"/>
      <c r="AW78" s="52"/>
      <c r="AX78" s="52"/>
      <c r="AY78" s="52"/>
      <c r="AZ78" s="52"/>
      <c r="BA78" s="52">
        <v>6</v>
      </c>
      <c r="BB78" s="52"/>
      <c r="BC78" s="52"/>
      <c r="BD78" s="52"/>
      <c r="BE78" s="52"/>
      <c r="BF78" s="52"/>
      <c r="BG78" s="52">
        <v>7</v>
      </c>
      <c r="BH78" s="52"/>
      <c r="BI78" s="52"/>
      <c r="BJ78" s="52"/>
      <c r="BK78" s="52"/>
      <c r="BL78" s="52"/>
      <c r="BM78" s="52">
        <v>8</v>
      </c>
      <c r="BN78" s="52"/>
      <c r="BO78" s="52"/>
      <c r="BP78" s="52"/>
      <c r="BQ78" s="52"/>
      <c r="BR78" s="52"/>
    </row>
    <row r="79" spans="1:79" s="12" customFormat="1" ht="9.75" hidden="1" customHeight="1" x14ac:dyDescent="0.25">
      <c r="A79" s="133" t="s">
        <v>39</v>
      </c>
      <c r="B79" s="133"/>
      <c r="C79" s="133"/>
      <c r="D79" s="133"/>
      <c r="E79" s="133"/>
      <c r="F79" s="133"/>
      <c r="G79" s="135" t="s">
        <v>18</v>
      </c>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7"/>
      <c r="AF79" s="133" t="s">
        <v>19</v>
      </c>
      <c r="AG79" s="133"/>
      <c r="AH79" s="133"/>
      <c r="AI79" s="133"/>
      <c r="AJ79" s="133"/>
      <c r="AK79" s="133" t="s">
        <v>20</v>
      </c>
      <c r="AL79" s="133"/>
      <c r="AM79" s="133"/>
      <c r="AN79" s="133"/>
      <c r="AO79" s="133"/>
      <c r="AP79" s="133"/>
      <c r="AQ79" s="133"/>
      <c r="AR79" s="133"/>
      <c r="AS79" s="133"/>
      <c r="AT79" s="133"/>
      <c r="AU79" s="133" t="s">
        <v>34</v>
      </c>
      <c r="AV79" s="133"/>
      <c r="AW79" s="133"/>
      <c r="AX79" s="133"/>
      <c r="AY79" s="133"/>
      <c r="AZ79" s="133"/>
      <c r="BA79" s="133" t="s">
        <v>35</v>
      </c>
      <c r="BB79" s="133"/>
      <c r="BC79" s="133"/>
      <c r="BD79" s="133"/>
      <c r="BE79" s="133"/>
      <c r="BF79" s="133"/>
      <c r="BG79" s="133" t="s">
        <v>32</v>
      </c>
      <c r="BH79" s="133"/>
      <c r="BI79" s="133"/>
      <c r="BJ79" s="133"/>
      <c r="BK79" s="133"/>
      <c r="BL79" s="133"/>
      <c r="BM79" s="133" t="s">
        <v>33</v>
      </c>
      <c r="BN79" s="133"/>
      <c r="BO79" s="133"/>
      <c r="BP79" s="133"/>
      <c r="BQ79" s="133"/>
      <c r="BR79" s="133"/>
      <c r="CA79" s="12" t="s">
        <v>16</v>
      </c>
    </row>
    <row r="80" spans="1:79" s="18" customFormat="1" x14ac:dyDescent="0.25">
      <c r="A80" s="65"/>
      <c r="B80" s="65"/>
      <c r="C80" s="65"/>
      <c r="D80" s="65"/>
      <c r="E80" s="65"/>
      <c r="F80" s="65"/>
      <c r="G80" s="127" t="s">
        <v>57</v>
      </c>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9"/>
      <c r="AF80" s="65"/>
      <c r="AG80" s="65"/>
      <c r="AH80" s="65"/>
      <c r="AI80" s="65"/>
      <c r="AJ80" s="65"/>
      <c r="AK80" s="65"/>
      <c r="AL80" s="65"/>
      <c r="AM80" s="65"/>
      <c r="AN80" s="65"/>
      <c r="AO80" s="65"/>
      <c r="AP80" s="65"/>
      <c r="AQ80" s="65"/>
      <c r="AR80" s="65"/>
      <c r="AS80" s="65"/>
      <c r="AT80" s="65"/>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CA80" s="18" t="s">
        <v>17</v>
      </c>
    </row>
    <row r="81" spans="1:79" s="18" customFormat="1" ht="27" customHeight="1" x14ac:dyDescent="0.25">
      <c r="A81" s="65">
        <v>1</v>
      </c>
      <c r="B81" s="65"/>
      <c r="C81" s="65"/>
      <c r="D81" s="65"/>
      <c r="E81" s="65"/>
      <c r="F81" s="65"/>
      <c r="G81" s="124" t="s">
        <v>192</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6"/>
      <c r="AF81" s="65" t="s">
        <v>100</v>
      </c>
      <c r="AG81" s="65"/>
      <c r="AH81" s="65"/>
      <c r="AI81" s="65"/>
      <c r="AJ81" s="65"/>
      <c r="AK81" s="121" t="s">
        <v>101</v>
      </c>
      <c r="AL81" s="121"/>
      <c r="AM81" s="121"/>
      <c r="AN81" s="121"/>
      <c r="AO81" s="121"/>
      <c r="AP81" s="121"/>
      <c r="AQ81" s="121"/>
      <c r="AR81" s="121"/>
      <c r="AS81" s="121"/>
      <c r="AT81" s="121"/>
      <c r="AU81" s="113">
        <v>9.6</v>
      </c>
      <c r="AV81" s="113"/>
      <c r="AW81" s="113"/>
      <c r="AX81" s="113"/>
      <c r="AY81" s="113"/>
      <c r="AZ81" s="113"/>
      <c r="BA81" s="114">
        <f>AA87/174759</f>
        <v>283.85822428601671</v>
      </c>
      <c r="BB81" s="114"/>
      <c r="BC81" s="114"/>
      <c r="BD81" s="114"/>
      <c r="BE81" s="114"/>
      <c r="BF81" s="114"/>
      <c r="BG81" s="113">
        <v>10.1</v>
      </c>
      <c r="BH81" s="113"/>
      <c r="BI81" s="113"/>
      <c r="BJ81" s="113"/>
      <c r="BK81" s="113"/>
      <c r="BL81" s="113"/>
      <c r="BM81" s="114">
        <f>AO87/174759</f>
        <v>298.90271017317559</v>
      </c>
      <c r="BN81" s="114"/>
      <c r="BO81" s="114"/>
      <c r="BP81" s="114"/>
      <c r="BQ81" s="114"/>
      <c r="BR81" s="114"/>
      <c r="CA81" s="18" t="s">
        <v>17</v>
      </c>
    </row>
    <row r="82" spans="1:79" s="15" customFormat="1" x14ac:dyDescent="0.25"/>
    <row r="83" spans="1:79" s="15" customFormat="1" ht="28.5" customHeight="1" x14ac:dyDescent="0.25">
      <c r="A83" s="90" t="s">
        <v>84</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row>
    <row r="84" spans="1:79" s="15" customFormat="1" ht="27.6" customHeight="1" x14ac:dyDescent="0.25">
      <c r="A84" s="76" t="s">
        <v>191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row>
    <row r="85" spans="1:79" s="27" customFormat="1" ht="1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33"/>
      <c r="AF85" s="33"/>
      <c r="AG85" s="33"/>
      <c r="AH85" s="33"/>
      <c r="AI85" s="33"/>
      <c r="AJ85" s="33"/>
      <c r="AK85" s="33"/>
      <c r="AL85" s="33"/>
      <c r="AM85" s="33"/>
      <c r="AN85" s="33"/>
      <c r="AO85" s="33"/>
      <c r="AP85" s="33"/>
      <c r="AQ85" s="33"/>
      <c r="AR85" s="33"/>
      <c r="AS85" s="33"/>
      <c r="AT85" s="33"/>
      <c r="AU85" s="33"/>
      <c r="AV85" s="32"/>
      <c r="AW85" s="32"/>
      <c r="AX85" s="32"/>
      <c r="AY85" s="32"/>
      <c r="AZ85" s="32"/>
      <c r="BA85" s="32"/>
      <c r="BB85" s="32"/>
      <c r="BC85" s="32"/>
      <c r="BD85" s="32"/>
      <c r="BE85" s="32"/>
      <c r="BF85" s="32"/>
      <c r="BG85" s="32"/>
      <c r="BH85" s="32"/>
      <c r="BI85" s="32"/>
      <c r="BJ85" s="32"/>
      <c r="BK85" s="32"/>
      <c r="BL85" s="32"/>
    </row>
    <row r="86" spans="1:79" s="15" customFormat="1" ht="15.75" hidden="1" customHeight="1" x14ac:dyDescent="0.25">
      <c r="A86" s="51"/>
      <c r="B86" s="51"/>
      <c r="C86" s="51"/>
      <c r="D86" s="51"/>
      <c r="E86" s="51"/>
      <c r="F86" s="51"/>
      <c r="G86" s="92" t="s">
        <v>0</v>
      </c>
      <c r="H86" s="93"/>
      <c r="I86" s="93"/>
      <c r="J86" s="93"/>
      <c r="K86" s="93"/>
      <c r="L86" s="93"/>
      <c r="M86" s="93"/>
      <c r="N86" s="93"/>
      <c r="O86" s="93"/>
      <c r="P86" s="93"/>
      <c r="Q86" s="93"/>
      <c r="R86" s="93"/>
      <c r="S86" s="93"/>
      <c r="T86" s="93" t="s">
        <v>21</v>
      </c>
      <c r="U86" s="93"/>
      <c r="V86" s="93"/>
      <c r="W86" s="93"/>
      <c r="X86" s="93"/>
      <c r="Y86" s="93"/>
      <c r="Z86" s="93"/>
      <c r="AA86" s="93" t="s">
        <v>22</v>
      </c>
      <c r="AB86" s="93"/>
      <c r="AC86" s="93"/>
      <c r="AD86" s="93"/>
      <c r="AE86" s="93"/>
      <c r="AF86" s="93"/>
      <c r="AG86" s="93"/>
      <c r="AH86" s="93" t="s">
        <v>23</v>
      </c>
      <c r="AI86" s="93"/>
      <c r="AJ86" s="93"/>
      <c r="AK86" s="93"/>
      <c r="AL86" s="93"/>
      <c r="AM86" s="93"/>
      <c r="AN86" s="93"/>
      <c r="AO86" s="94" t="s">
        <v>24</v>
      </c>
      <c r="AP86" s="94"/>
      <c r="AQ86" s="94"/>
      <c r="AR86" s="94"/>
      <c r="AS86" s="94"/>
      <c r="AT86" s="94"/>
      <c r="AU86" s="95"/>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9"/>
      <c r="CA86" s="15" t="s">
        <v>30</v>
      </c>
    </row>
    <row r="87" spans="1:79" s="19" customFormat="1" ht="15" customHeight="1" x14ac:dyDescent="0.25">
      <c r="A87" s="73" t="s">
        <v>37</v>
      </c>
      <c r="B87" s="73"/>
      <c r="C87" s="73"/>
      <c r="D87" s="73"/>
      <c r="E87" s="73"/>
      <c r="F87" s="73"/>
      <c r="G87" s="87"/>
      <c r="H87" s="87"/>
      <c r="I87" s="87"/>
      <c r="J87" s="87"/>
      <c r="K87" s="87"/>
      <c r="L87" s="87"/>
      <c r="M87" s="87"/>
      <c r="N87" s="87"/>
      <c r="O87" s="87"/>
      <c r="P87" s="87"/>
      <c r="Q87" s="87"/>
      <c r="R87" s="87"/>
      <c r="S87" s="87"/>
      <c r="T87" s="142">
        <f>T60+T61+T62+T63+T64+T65+T66+T67+T68+T69+T70+T71+T72+T73</f>
        <v>0</v>
      </c>
      <c r="U87" s="142"/>
      <c r="V87" s="142"/>
      <c r="W87" s="142"/>
      <c r="X87" s="142"/>
      <c r="Y87" s="142"/>
      <c r="Z87" s="142"/>
      <c r="AA87" s="142">
        <f t="shared" ref="AA87" si="2">AA60+AA61+AA62+AA63+AA64+AA65+AA66+AA67+AA68+AA69+AA70+AA71+AA72+AA73</f>
        <v>49606779.417999998</v>
      </c>
      <c r="AB87" s="142"/>
      <c r="AC87" s="142"/>
      <c r="AD87" s="142"/>
      <c r="AE87" s="142"/>
      <c r="AF87" s="142"/>
      <c r="AG87" s="142"/>
      <c r="AH87" s="142">
        <f t="shared" ref="AH87" si="3">AH60+AH61+AH62+AH63+AH64+AH65+AH66+AH67+AH68+AH69+AH70+AH71+AH72+AH73</f>
        <v>0</v>
      </c>
      <c r="AI87" s="142"/>
      <c r="AJ87" s="142"/>
      <c r="AK87" s="142"/>
      <c r="AL87" s="142"/>
      <c r="AM87" s="142"/>
      <c r="AN87" s="142"/>
      <c r="AO87" s="142">
        <f t="shared" ref="AO87" si="4">AO60+AO61+AO62+AO63+AO64+AO65+AO66+AO67+AO68+AO69+AO70+AO71+AO72+AO73</f>
        <v>52235938.727153994</v>
      </c>
      <c r="AP87" s="142"/>
      <c r="AQ87" s="142"/>
      <c r="AR87" s="142"/>
      <c r="AS87" s="142"/>
      <c r="AT87" s="142"/>
      <c r="AU87" s="142"/>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1"/>
      <c r="CA87" s="19" t="s">
        <v>31</v>
      </c>
    </row>
    <row r="88" spans="1:79" s="11" customFormat="1"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79" s="11" customFormat="1"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1" spans="1:79" s="15" customFormat="1" ht="18.899999999999999" customHeight="1" x14ac:dyDescent="0.25">
      <c r="A91" s="100" t="s">
        <v>185</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101" t="s">
        <v>1</v>
      </c>
      <c r="AC91" s="101"/>
      <c r="AD91" s="101"/>
      <c r="AE91" s="101"/>
      <c r="AF91" s="101"/>
      <c r="AG91" s="101"/>
      <c r="AH91" s="101"/>
      <c r="AI91" s="101"/>
      <c r="AJ91" s="101"/>
      <c r="AK91" s="101"/>
      <c r="AL91" s="101"/>
      <c r="AM91" s="101"/>
      <c r="AN91" s="101"/>
      <c r="AO91" s="101"/>
      <c r="AP91" s="101"/>
      <c r="AQ91" s="101"/>
      <c r="AR91" s="101"/>
      <c r="AS91" s="101"/>
      <c r="AT91" s="101"/>
      <c r="AU91" s="143" t="s">
        <v>186</v>
      </c>
      <c r="AV91" s="144"/>
      <c r="AW91" s="144"/>
      <c r="AX91" s="144"/>
      <c r="AY91" s="144"/>
      <c r="AZ91" s="144"/>
      <c r="BA91" s="144"/>
      <c r="BB91" s="144"/>
      <c r="BC91" s="144"/>
      <c r="BD91" s="144"/>
      <c r="BE91" s="144"/>
      <c r="BF91" s="144"/>
    </row>
    <row r="92" spans="1:79" s="15" customFormat="1" ht="20.100000000000001" customHeight="1" x14ac:dyDescent="0.25">
      <c r="AB92" s="99" t="s">
        <v>2</v>
      </c>
      <c r="AC92" s="99"/>
      <c r="AD92" s="99"/>
      <c r="AE92" s="99"/>
      <c r="AF92" s="99"/>
      <c r="AG92" s="99"/>
      <c r="AH92" s="99"/>
      <c r="AI92" s="99"/>
      <c r="AJ92" s="99"/>
      <c r="AK92" s="99"/>
      <c r="AL92" s="99"/>
      <c r="AM92" s="99"/>
      <c r="AN92" s="99"/>
      <c r="AO92" s="99"/>
      <c r="AP92" s="99"/>
      <c r="AQ92" s="99"/>
      <c r="AR92" s="99"/>
      <c r="AS92" s="99"/>
      <c r="AT92" s="99"/>
      <c r="AU92" s="99" t="s">
        <v>36</v>
      </c>
      <c r="AV92" s="99"/>
      <c r="AW92" s="99"/>
      <c r="AX92" s="99"/>
      <c r="AY92" s="99"/>
      <c r="AZ92" s="99"/>
      <c r="BA92" s="99"/>
      <c r="BB92" s="99"/>
      <c r="BC92" s="99"/>
      <c r="BD92" s="99"/>
      <c r="BE92" s="99"/>
      <c r="BF92" s="99"/>
    </row>
    <row r="93" spans="1:79" s="15" customFormat="1" ht="18" customHeight="1" x14ac:dyDescent="0.25">
      <c r="A93" s="100" t="s">
        <v>187</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99" t="s">
        <v>1</v>
      </c>
      <c r="AC93" s="99"/>
      <c r="AD93" s="99"/>
      <c r="AE93" s="99"/>
      <c r="AF93" s="99"/>
      <c r="AG93" s="99"/>
      <c r="AH93" s="99"/>
      <c r="AI93" s="99"/>
      <c r="AJ93" s="99"/>
      <c r="AK93" s="99"/>
      <c r="AL93" s="99"/>
      <c r="AM93" s="99"/>
      <c r="AN93" s="99"/>
      <c r="AO93" s="99"/>
      <c r="AP93" s="99"/>
      <c r="AQ93" s="99"/>
      <c r="AR93" s="99"/>
      <c r="AS93" s="99"/>
      <c r="AT93" s="99"/>
      <c r="AU93" s="143" t="s">
        <v>188</v>
      </c>
      <c r="AV93" s="144"/>
      <c r="AW93" s="144"/>
      <c r="AX93" s="144"/>
      <c r="AY93" s="144"/>
      <c r="AZ93" s="144"/>
      <c r="BA93" s="144"/>
      <c r="BB93" s="144"/>
      <c r="BC93" s="144"/>
      <c r="BD93" s="144"/>
      <c r="BE93" s="144"/>
      <c r="BF93" s="144"/>
    </row>
    <row r="94" spans="1:79" s="15" customFormat="1" ht="20.100000000000001" customHeight="1" x14ac:dyDescent="0.25">
      <c r="AB94" s="99" t="s">
        <v>2</v>
      </c>
      <c r="AC94" s="99"/>
      <c r="AD94" s="99"/>
      <c r="AE94" s="99"/>
      <c r="AF94" s="99"/>
      <c r="AG94" s="99"/>
      <c r="AH94" s="99"/>
      <c r="AI94" s="99"/>
      <c r="AJ94" s="99"/>
      <c r="AK94" s="99"/>
      <c r="AL94" s="99"/>
      <c r="AM94" s="99"/>
      <c r="AN94" s="99"/>
      <c r="AO94" s="99"/>
      <c r="AP94" s="99"/>
      <c r="AQ94" s="99"/>
      <c r="AR94" s="99"/>
      <c r="AS94" s="99"/>
      <c r="AT94" s="99"/>
      <c r="AU94" s="99" t="s">
        <v>36</v>
      </c>
      <c r="AV94" s="99"/>
      <c r="AW94" s="99"/>
      <c r="AX94" s="99"/>
      <c r="AY94" s="99"/>
      <c r="AZ94" s="99"/>
      <c r="BA94" s="99"/>
      <c r="BB94" s="99"/>
      <c r="BC94" s="99"/>
      <c r="BD94" s="99"/>
      <c r="BE94" s="99"/>
      <c r="BF94" s="99"/>
    </row>
    <row r="95" spans="1:79" ht="20.100000000000001" customHeight="1" x14ac:dyDescent="0.25"/>
  </sheetData>
  <mergeCells count="393">
    <mergeCell ref="AV73:BQ73"/>
    <mergeCell ref="A73:F73"/>
    <mergeCell ref="G73:S73"/>
    <mergeCell ref="T73:Z73"/>
    <mergeCell ref="AA73:AG73"/>
    <mergeCell ref="AH73:AN73"/>
    <mergeCell ref="AO73:AU73"/>
    <mergeCell ref="A72:F72"/>
    <mergeCell ref="G72:S72"/>
    <mergeCell ref="T72:Z72"/>
    <mergeCell ref="AA72:AG72"/>
    <mergeCell ref="AH72:AN72"/>
    <mergeCell ref="AO72:AU72"/>
    <mergeCell ref="AV72:BQ72"/>
    <mergeCell ref="AV69:BQ69"/>
    <mergeCell ref="A69:F69"/>
    <mergeCell ref="G69:S69"/>
    <mergeCell ref="T69:Z69"/>
    <mergeCell ref="AA69:AG69"/>
    <mergeCell ref="AH69:AN69"/>
    <mergeCell ref="AO69:AU69"/>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V65:BQ65"/>
    <mergeCell ref="A66:F66"/>
    <mergeCell ref="G66:S66"/>
    <mergeCell ref="T66:Z66"/>
    <mergeCell ref="AA66:AG66"/>
    <mergeCell ref="AH66:AN66"/>
    <mergeCell ref="AO66:AU66"/>
    <mergeCell ref="AV66:BQ66"/>
    <mergeCell ref="A65:F65"/>
    <mergeCell ref="G65:S65"/>
    <mergeCell ref="T65:Z65"/>
    <mergeCell ref="AA65:AG65"/>
    <mergeCell ref="AH65:AN65"/>
    <mergeCell ref="AO65:AU65"/>
    <mergeCell ref="A61:F61"/>
    <mergeCell ref="G61:S61"/>
    <mergeCell ref="T61:Z61"/>
    <mergeCell ref="AA61:AG61"/>
    <mergeCell ref="AH61:AN61"/>
    <mergeCell ref="AO61:AU61"/>
    <mergeCell ref="AV63:BQ63"/>
    <mergeCell ref="A64:F64"/>
    <mergeCell ref="G64:S64"/>
    <mergeCell ref="T64:Z64"/>
    <mergeCell ref="AA64:AG64"/>
    <mergeCell ref="AH64:AN64"/>
    <mergeCell ref="AO64:AU64"/>
    <mergeCell ref="AV64:BQ64"/>
    <mergeCell ref="A63:F63"/>
    <mergeCell ref="G63:S63"/>
    <mergeCell ref="T63:Z63"/>
    <mergeCell ref="AA63:AG63"/>
    <mergeCell ref="AH63:AN63"/>
    <mergeCell ref="AO63:AU63"/>
    <mergeCell ref="AV37:BL37"/>
    <mergeCell ref="A37:F37"/>
    <mergeCell ref="G37:S37"/>
    <mergeCell ref="T37:Z37"/>
    <mergeCell ref="AA37:AG37"/>
    <mergeCell ref="AH37:AN37"/>
    <mergeCell ref="AO37:AU37"/>
    <mergeCell ref="A36:F36"/>
    <mergeCell ref="G36:S36"/>
    <mergeCell ref="T36:Z36"/>
    <mergeCell ref="AA36:AG36"/>
    <mergeCell ref="AH36:AN36"/>
    <mergeCell ref="AO36:AU36"/>
    <mergeCell ref="AV36:BL36"/>
    <mergeCell ref="AV33:BL33"/>
    <mergeCell ref="A35:F35"/>
    <mergeCell ref="G35:S35"/>
    <mergeCell ref="T35:Z35"/>
    <mergeCell ref="AA35:AG35"/>
    <mergeCell ref="AH35:AN35"/>
    <mergeCell ref="AO35:AU35"/>
    <mergeCell ref="AV35:BL35"/>
    <mergeCell ref="A33:F33"/>
    <mergeCell ref="G33:S33"/>
    <mergeCell ref="T33:Z33"/>
    <mergeCell ref="AA33:AG33"/>
    <mergeCell ref="AH33:AN33"/>
    <mergeCell ref="AO33:AU33"/>
    <mergeCell ref="A34:F34"/>
    <mergeCell ref="G34:S34"/>
    <mergeCell ref="T34:Z34"/>
    <mergeCell ref="AA34:AG34"/>
    <mergeCell ref="AH34:AN34"/>
    <mergeCell ref="AO34:AU34"/>
    <mergeCell ref="AV34:BL34"/>
    <mergeCell ref="AV31:BL31"/>
    <mergeCell ref="A32:F32"/>
    <mergeCell ref="G32:S32"/>
    <mergeCell ref="T32:Z32"/>
    <mergeCell ref="AA32:AG32"/>
    <mergeCell ref="AH32:AN32"/>
    <mergeCell ref="AO32:AU32"/>
    <mergeCell ref="AV32:BL32"/>
    <mergeCell ref="A31:F31"/>
    <mergeCell ref="G31:S31"/>
    <mergeCell ref="T31:Z31"/>
    <mergeCell ref="AA31:AG31"/>
    <mergeCell ref="AH31:AN31"/>
    <mergeCell ref="AO31:AU31"/>
    <mergeCell ref="AV29:BL29"/>
    <mergeCell ref="A30:F30"/>
    <mergeCell ref="G30:S30"/>
    <mergeCell ref="T30:Z30"/>
    <mergeCell ref="AA30:AG30"/>
    <mergeCell ref="AH30:AN30"/>
    <mergeCell ref="AO30:AU30"/>
    <mergeCell ref="AV30:BL30"/>
    <mergeCell ref="A29:F29"/>
    <mergeCell ref="G29:S29"/>
    <mergeCell ref="T29:Z29"/>
    <mergeCell ref="AA29:AG29"/>
    <mergeCell ref="AH29:AN29"/>
    <mergeCell ref="AO29:AU29"/>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94:AT94"/>
    <mergeCell ref="AU94:BF94"/>
    <mergeCell ref="A23:F23"/>
    <mergeCell ref="G23:S23"/>
    <mergeCell ref="T23:Z23"/>
    <mergeCell ref="AA23:AG23"/>
    <mergeCell ref="AH23:AN23"/>
    <mergeCell ref="AO23:AU23"/>
    <mergeCell ref="AV23:BL23"/>
    <mergeCell ref="A24:F24"/>
    <mergeCell ref="A91:AA91"/>
    <mergeCell ref="AB91:AT91"/>
    <mergeCell ref="AU91:BF91"/>
    <mergeCell ref="AB92:AT92"/>
    <mergeCell ref="AU92:BF92"/>
    <mergeCell ref="A93:AA93"/>
    <mergeCell ref="AB93:AT93"/>
    <mergeCell ref="AU93:BF93"/>
    <mergeCell ref="A87:F87"/>
    <mergeCell ref="G87:S87"/>
    <mergeCell ref="T87:Z87"/>
    <mergeCell ref="AA87:AG87"/>
    <mergeCell ref="AH87:AN87"/>
    <mergeCell ref="AO87:AU87"/>
    <mergeCell ref="A83:BL83"/>
    <mergeCell ref="A84:BL84"/>
    <mergeCell ref="A86:F86"/>
    <mergeCell ref="G86:S86"/>
    <mergeCell ref="T86:Z86"/>
    <mergeCell ref="AA86:AG86"/>
    <mergeCell ref="AH86:AN86"/>
    <mergeCell ref="AO86:AU86"/>
    <mergeCell ref="BG78:BL78"/>
    <mergeCell ref="BM78:BR78"/>
    <mergeCell ref="A79:F79"/>
    <mergeCell ref="G79:AE79"/>
    <mergeCell ref="AF79:AJ79"/>
    <mergeCell ref="AK79:AT79"/>
    <mergeCell ref="AU79:AZ79"/>
    <mergeCell ref="BA79:BF79"/>
    <mergeCell ref="BG79:BL79"/>
    <mergeCell ref="BM79:BR79"/>
    <mergeCell ref="A78:F78"/>
    <mergeCell ref="G78:AE78"/>
    <mergeCell ref="AF78:AJ78"/>
    <mergeCell ref="AK78:AT78"/>
    <mergeCell ref="AU78:AZ78"/>
    <mergeCell ref="BA78:BF78"/>
    <mergeCell ref="AV60:BQ60"/>
    <mergeCell ref="A75:BL75"/>
    <mergeCell ref="A77:F77"/>
    <mergeCell ref="G77:AE77"/>
    <mergeCell ref="AF77:AJ77"/>
    <mergeCell ref="AK77:AT77"/>
    <mergeCell ref="AU77:AZ77"/>
    <mergeCell ref="BA77:BF77"/>
    <mergeCell ref="BG77:BL77"/>
    <mergeCell ref="BM77:BR77"/>
    <mergeCell ref="A60:F60"/>
    <mergeCell ref="G60:S60"/>
    <mergeCell ref="T60:Z60"/>
    <mergeCell ref="AA60:AG60"/>
    <mergeCell ref="AH60:AN60"/>
    <mergeCell ref="AO60:AU60"/>
    <mergeCell ref="AV61:BQ61"/>
    <mergeCell ref="A62:F62"/>
    <mergeCell ref="G62:S62"/>
    <mergeCell ref="T62:Z62"/>
    <mergeCell ref="AA62:AG62"/>
    <mergeCell ref="AH62:AN62"/>
    <mergeCell ref="AO62:AU62"/>
    <mergeCell ref="AV62:BQ62"/>
    <mergeCell ref="A43:F43"/>
    <mergeCell ref="G43:AE43"/>
    <mergeCell ref="AF43:AJ43"/>
    <mergeCell ref="AK43:AT43"/>
    <mergeCell ref="AU43:BD43"/>
    <mergeCell ref="BE43:BN43"/>
    <mergeCell ref="A51:F51"/>
    <mergeCell ref="G51:S51"/>
    <mergeCell ref="T51:Z51"/>
    <mergeCell ref="AA51:AG51"/>
    <mergeCell ref="AH51:AN51"/>
    <mergeCell ref="AO51:AU51"/>
    <mergeCell ref="A47:BQ47"/>
    <mergeCell ref="A48:BL48"/>
    <mergeCell ref="A50:F50"/>
    <mergeCell ref="G50:S50"/>
    <mergeCell ref="T50:Z50"/>
    <mergeCell ref="AA50:AG50"/>
    <mergeCell ref="AH50:AN50"/>
    <mergeCell ref="AO50:AU50"/>
    <mergeCell ref="A45:F45"/>
    <mergeCell ref="G45:AE45"/>
    <mergeCell ref="AF45:AJ45"/>
    <mergeCell ref="AK45:AT45"/>
    <mergeCell ref="A42:F42"/>
    <mergeCell ref="G42:AE42"/>
    <mergeCell ref="AF42:AJ42"/>
    <mergeCell ref="AK42:AT42"/>
    <mergeCell ref="AU42:BD42"/>
    <mergeCell ref="BE42:BN42"/>
    <mergeCell ref="A39:BL39"/>
    <mergeCell ref="A41:F41"/>
    <mergeCell ref="G41:AE41"/>
    <mergeCell ref="AF41:AJ41"/>
    <mergeCell ref="AK41:AT41"/>
    <mergeCell ref="AU41:BD41"/>
    <mergeCell ref="BE41:BN41"/>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15:BL15"/>
    <mergeCell ref="A16:BL16"/>
    <mergeCell ref="A18:F19"/>
    <mergeCell ref="G18:S19"/>
    <mergeCell ref="T18:Z19"/>
    <mergeCell ref="AA18:AG19"/>
    <mergeCell ref="AH18:AU18"/>
    <mergeCell ref="A8:AD8"/>
    <mergeCell ref="AE8:AL8"/>
    <mergeCell ref="A9:AD9"/>
    <mergeCell ref="AO8:AU8"/>
    <mergeCell ref="AE9:AK9"/>
    <mergeCell ref="AO9:AU9"/>
    <mergeCell ref="AV18:BL19"/>
    <mergeCell ref="AH19:AN19"/>
    <mergeCell ref="AO19:AU19"/>
    <mergeCell ref="A11:G11"/>
    <mergeCell ref="I11:O11"/>
    <mergeCell ref="Q11:W11"/>
    <mergeCell ref="A12:G12"/>
    <mergeCell ref="I12:O12"/>
    <mergeCell ref="Q12:W12"/>
    <mergeCell ref="AQ11:AV11"/>
    <mergeCell ref="AQ12:AV12"/>
    <mergeCell ref="AX1:BL1"/>
    <mergeCell ref="A3:BL3"/>
    <mergeCell ref="A6:AD6"/>
    <mergeCell ref="A7:AD7"/>
    <mergeCell ref="AE6:AK6"/>
    <mergeCell ref="AO6:AU6"/>
    <mergeCell ref="AE7:AK7"/>
    <mergeCell ref="AO7:AU7"/>
    <mergeCell ref="A14:BL14"/>
    <mergeCell ref="Y11:AO11"/>
    <mergeCell ref="Y12:AO12"/>
    <mergeCell ref="A44:F44"/>
    <mergeCell ref="G44:AE44"/>
    <mergeCell ref="AF44:AJ44"/>
    <mergeCell ref="AK44:AT44"/>
    <mergeCell ref="AU44:BD44"/>
    <mergeCell ref="BE44:BN44"/>
    <mergeCell ref="A80:F80"/>
    <mergeCell ref="G80:AE80"/>
    <mergeCell ref="AF80:AJ80"/>
    <mergeCell ref="AK80:AT80"/>
    <mergeCell ref="AU80:AZ80"/>
    <mergeCell ref="BA80:BF80"/>
    <mergeCell ref="BG80:BL80"/>
    <mergeCell ref="BM80:BR80"/>
    <mergeCell ref="A54:BL54"/>
    <mergeCell ref="A56:F57"/>
    <mergeCell ref="G56:S57"/>
    <mergeCell ref="T56:AG56"/>
    <mergeCell ref="AH56:AU56"/>
    <mergeCell ref="AV56:BQ57"/>
    <mergeCell ref="T57:Z57"/>
    <mergeCell ref="AA57:AG57"/>
    <mergeCell ref="AH57:AN57"/>
    <mergeCell ref="AO57:AU57"/>
    <mergeCell ref="A81:F81"/>
    <mergeCell ref="G81:AE81"/>
    <mergeCell ref="AF81:AJ81"/>
    <mergeCell ref="AK81:AT81"/>
    <mergeCell ref="AU81:AZ81"/>
    <mergeCell ref="BA81:BF81"/>
    <mergeCell ref="BG81:BL81"/>
    <mergeCell ref="BM81:BR81"/>
    <mergeCell ref="AU45:BD45"/>
    <mergeCell ref="BE45:BN45"/>
    <mergeCell ref="AV58:BQ58"/>
    <mergeCell ref="A59:F59"/>
    <mergeCell ref="G59:S59"/>
    <mergeCell ref="T59:Z59"/>
    <mergeCell ref="AA59:AG59"/>
    <mergeCell ref="AH59:AN59"/>
    <mergeCell ref="AO59:AU59"/>
    <mergeCell ref="AV59:BQ59"/>
    <mergeCell ref="A58:F58"/>
    <mergeCell ref="G58:S58"/>
    <mergeCell ref="T58:Z58"/>
    <mergeCell ref="AA58:AG58"/>
    <mergeCell ref="AH58:AN58"/>
    <mergeCell ref="AO58:AU58"/>
  </mergeCells>
  <conditionalFormatting sqref="A44:F44">
    <cfRule type="cellIs" dxfId="33" priority="3" stopIfTrue="1" operator="equal">
      <formula>0</formula>
    </cfRule>
  </conditionalFormatting>
  <conditionalFormatting sqref="A80:F80">
    <cfRule type="cellIs" dxfId="32" priority="1" stopIfTrue="1" operator="equal">
      <formula>0</formula>
    </cfRule>
  </conditionalFormatting>
  <conditionalFormatting sqref="A45:F45">
    <cfRule type="cellIs" dxfId="31" priority="4" stopIfTrue="1" operator="equal">
      <formula>0</formula>
    </cfRule>
  </conditionalFormatting>
  <conditionalFormatting sqref="A81:F81">
    <cfRule type="cellIs" dxfId="30" priority="2"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1" manualBreakCount="1">
    <brk id="33"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dimension ref="A1:CA87"/>
  <sheetViews>
    <sheetView view="pageBreakPreview" zoomScale="60" zoomScaleNormal="82" workbookViewId="0">
      <selection activeCell="BY25" sqref="BY25"/>
    </sheetView>
  </sheetViews>
  <sheetFormatPr defaultColWidth="8.88671875" defaultRowHeight="13.2" x14ac:dyDescent="0.25"/>
  <cols>
    <col min="1" max="78" width="2.88671875" style="15" customWidth="1"/>
    <col min="79" max="79" width="8" style="15" hidden="1" customWidth="1"/>
    <col min="80" max="16384" width="8.88671875" style="15"/>
  </cols>
  <sheetData>
    <row r="1" spans="1:64" ht="60"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53" t="s">
        <v>149</v>
      </c>
      <c r="AY1" s="53"/>
      <c r="AZ1" s="53"/>
      <c r="BA1" s="53"/>
      <c r="BB1" s="53"/>
      <c r="BC1" s="53"/>
      <c r="BD1" s="53"/>
      <c r="BE1" s="53"/>
      <c r="BF1" s="53"/>
      <c r="BG1" s="53"/>
      <c r="BH1" s="53"/>
      <c r="BI1" s="53"/>
      <c r="BJ1" s="53"/>
      <c r="BK1" s="53"/>
      <c r="BL1" s="53"/>
    </row>
    <row r="2" spans="1:64" ht="15"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row>
    <row r="3" spans="1:64" ht="14.25" customHeight="1" x14ac:dyDescent="0.25">
      <c r="A3" s="54" t="s">
        <v>80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36"/>
      <c r="AM7" s="36"/>
      <c r="AN7" s="3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ht="45.9" customHeight="1" thickBot="1" x14ac:dyDescent="0.3">
      <c r="A11" s="107" t="s">
        <v>139</v>
      </c>
      <c r="B11" s="107"/>
      <c r="C11" s="107"/>
      <c r="D11" s="107"/>
      <c r="E11" s="107"/>
      <c r="F11" s="107"/>
      <c r="G11" s="107"/>
      <c r="H11" s="8"/>
      <c r="I11" s="132">
        <v>2113</v>
      </c>
      <c r="J11" s="132"/>
      <c r="K11" s="132"/>
      <c r="L11" s="132"/>
      <c r="M11" s="132"/>
      <c r="N11" s="132"/>
      <c r="O11" s="132"/>
      <c r="P11" s="9"/>
      <c r="Q11" s="107" t="s">
        <v>132</v>
      </c>
      <c r="R11" s="107"/>
      <c r="S11" s="107"/>
      <c r="T11" s="107"/>
      <c r="U11" s="107"/>
      <c r="V11" s="107"/>
      <c r="W11" s="107"/>
      <c r="X11" s="9"/>
      <c r="Y11" s="108" t="s">
        <v>140</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ht="30"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64"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8" spans="1:79"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hidden="1" x14ac:dyDescent="0.25">
      <c r="A21" s="64" t="s">
        <v>27</v>
      </c>
      <c r="B21" s="64"/>
      <c r="C21" s="64"/>
      <c r="D21" s="64"/>
      <c r="E21" s="64"/>
      <c r="F21" s="64"/>
      <c r="G21" s="64" t="s">
        <v>18</v>
      </c>
      <c r="H21" s="64"/>
      <c r="I21" s="64"/>
      <c r="J21" s="64"/>
      <c r="K21" s="64"/>
      <c r="L21" s="64"/>
      <c r="M21" s="64"/>
      <c r="N21" s="64"/>
      <c r="O21" s="64"/>
      <c r="P21" s="64"/>
      <c r="Q21" s="64"/>
      <c r="R21" s="64"/>
      <c r="S21" s="64"/>
      <c r="T21" s="64" t="s">
        <v>21</v>
      </c>
      <c r="U21" s="64"/>
      <c r="V21" s="64"/>
      <c r="W21" s="64"/>
      <c r="X21" s="64"/>
      <c r="Y21" s="64"/>
      <c r="Z21" s="64"/>
      <c r="AA21" s="64" t="s">
        <v>22</v>
      </c>
      <c r="AB21" s="64"/>
      <c r="AC21" s="64"/>
      <c r="AD21" s="64"/>
      <c r="AE21" s="64"/>
      <c r="AF21" s="64"/>
      <c r="AG21" s="64"/>
      <c r="AH21" s="64" t="s">
        <v>23</v>
      </c>
      <c r="AI21" s="64"/>
      <c r="AJ21" s="64"/>
      <c r="AK21" s="64"/>
      <c r="AL21" s="64"/>
      <c r="AM21" s="64"/>
      <c r="AN21" s="64"/>
      <c r="AO21" s="64" t="s">
        <v>24</v>
      </c>
      <c r="AP21" s="64"/>
      <c r="AQ21" s="64"/>
      <c r="AR21" s="64"/>
      <c r="AS21" s="64"/>
      <c r="AT21" s="64"/>
      <c r="AU21" s="64"/>
      <c r="AV21" s="64" t="s">
        <v>25</v>
      </c>
      <c r="AW21" s="64"/>
      <c r="AX21" s="64"/>
      <c r="AY21" s="64"/>
      <c r="AZ21" s="64"/>
      <c r="BA21" s="64"/>
      <c r="BB21" s="64"/>
      <c r="BC21" s="64"/>
      <c r="BD21" s="64"/>
      <c r="BE21" s="64"/>
      <c r="BF21" s="64"/>
      <c r="BG21" s="64"/>
      <c r="BH21" s="64"/>
      <c r="BI21" s="64"/>
      <c r="BJ21" s="64"/>
      <c r="BK21" s="64"/>
      <c r="BL21" s="64"/>
      <c r="CA21" s="15" t="s">
        <v>10</v>
      </c>
    </row>
    <row r="22" spans="1:79" s="18" customFormat="1" ht="13.2" customHeight="1" x14ac:dyDescent="0.25">
      <c r="A22" s="65">
        <v>2111</v>
      </c>
      <c r="B22" s="65"/>
      <c r="C22" s="65"/>
      <c r="D22" s="65"/>
      <c r="E22" s="65"/>
      <c r="F22" s="65"/>
      <c r="G22" s="110" t="s">
        <v>41</v>
      </c>
      <c r="H22" s="111"/>
      <c r="I22" s="111"/>
      <c r="J22" s="111"/>
      <c r="K22" s="111"/>
      <c r="L22" s="111"/>
      <c r="M22" s="111"/>
      <c r="N22" s="111"/>
      <c r="O22" s="111"/>
      <c r="P22" s="111"/>
      <c r="Q22" s="111"/>
      <c r="R22" s="111"/>
      <c r="S22" s="112"/>
      <c r="T22" s="134">
        <v>2752138</v>
      </c>
      <c r="U22" s="134"/>
      <c r="V22" s="134"/>
      <c r="W22" s="134"/>
      <c r="X22" s="134"/>
      <c r="Y22" s="134"/>
      <c r="Z22" s="134"/>
      <c r="AA22" s="134">
        <v>0</v>
      </c>
      <c r="AB22" s="134"/>
      <c r="AC22" s="134"/>
      <c r="AD22" s="134"/>
      <c r="AE22" s="134"/>
      <c r="AF22" s="134"/>
      <c r="AG22" s="134"/>
      <c r="AH22" s="134">
        <v>0</v>
      </c>
      <c r="AI22" s="134"/>
      <c r="AJ22" s="134"/>
      <c r="AK22" s="134"/>
      <c r="AL22" s="134"/>
      <c r="AM22" s="134"/>
      <c r="AN22" s="134"/>
      <c r="AO22" s="134">
        <v>0</v>
      </c>
      <c r="AP22" s="134"/>
      <c r="AQ22" s="134"/>
      <c r="AR22" s="134"/>
      <c r="AS22" s="134"/>
      <c r="AT22" s="134"/>
      <c r="AU22" s="134"/>
      <c r="AV22" s="121"/>
      <c r="AW22" s="121"/>
      <c r="AX22" s="121"/>
      <c r="AY22" s="121"/>
      <c r="AZ22" s="121"/>
      <c r="BA22" s="121"/>
      <c r="BB22" s="121"/>
      <c r="BC22" s="121"/>
      <c r="BD22" s="121"/>
      <c r="BE22" s="121"/>
      <c r="BF22" s="121"/>
      <c r="BG22" s="121"/>
      <c r="BH22" s="121"/>
      <c r="BI22" s="121"/>
      <c r="BJ22" s="121"/>
      <c r="BK22" s="121"/>
      <c r="BL22" s="121"/>
      <c r="CA22" s="18" t="s">
        <v>11</v>
      </c>
    </row>
    <row r="23" spans="1:79" s="18" customFormat="1" ht="13.2" customHeight="1" x14ac:dyDescent="0.25">
      <c r="A23" s="65">
        <v>2120</v>
      </c>
      <c r="B23" s="65"/>
      <c r="C23" s="65"/>
      <c r="D23" s="65"/>
      <c r="E23" s="65"/>
      <c r="F23" s="65"/>
      <c r="G23" s="110" t="s">
        <v>43</v>
      </c>
      <c r="H23" s="111"/>
      <c r="I23" s="111"/>
      <c r="J23" s="111"/>
      <c r="K23" s="111"/>
      <c r="L23" s="111"/>
      <c r="M23" s="111"/>
      <c r="N23" s="111"/>
      <c r="O23" s="111"/>
      <c r="P23" s="111"/>
      <c r="Q23" s="111"/>
      <c r="R23" s="111"/>
      <c r="S23" s="112"/>
      <c r="T23" s="134">
        <v>601217</v>
      </c>
      <c r="U23" s="134"/>
      <c r="V23" s="134"/>
      <c r="W23" s="134"/>
      <c r="X23" s="134"/>
      <c r="Y23" s="134"/>
      <c r="Z23" s="134"/>
      <c r="AA23" s="134">
        <v>0</v>
      </c>
      <c r="AB23" s="134"/>
      <c r="AC23" s="134"/>
      <c r="AD23" s="134"/>
      <c r="AE23" s="134"/>
      <c r="AF23" s="134"/>
      <c r="AG23" s="134"/>
      <c r="AH23" s="134">
        <v>0</v>
      </c>
      <c r="AI23" s="134"/>
      <c r="AJ23" s="134"/>
      <c r="AK23" s="134"/>
      <c r="AL23" s="134"/>
      <c r="AM23" s="134"/>
      <c r="AN23" s="134"/>
      <c r="AO23" s="134">
        <v>0</v>
      </c>
      <c r="AP23" s="134"/>
      <c r="AQ23" s="134"/>
      <c r="AR23" s="134"/>
      <c r="AS23" s="134"/>
      <c r="AT23" s="134"/>
      <c r="AU23" s="134"/>
      <c r="AV23" s="121"/>
      <c r="AW23" s="121"/>
      <c r="AX23" s="121"/>
      <c r="AY23" s="121"/>
      <c r="AZ23" s="121"/>
      <c r="BA23" s="121"/>
      <c r="BB23" s="121"/>
      <c r="BC23" s="121"/>
      <c r="BD23" s="121"/>
      <c r="BE23" s="121"/>
      <c r="BF23" s="121"/>
      <c r="BG23" s="121"/>
      <c r="BH23" s="121"/>
      <c r="BI23" s="121"/>
      <c r="BJ23" s="121"/>
      <c r="BK23" s="121"/>
      <c r="BL23" s="121"/>
    </row>
    <row r="24" spans="1:79" s="18" customFormat="1" ht="19.95" customHeight="1" x14ac:dyDescent="0.25">
      <c r="A24" s="65">
        <v>2210</v>
      </c>
      <c r="B24" s="65"/>
      <c r="C24" s="65"/>
      <c r="D24" s="65"/>
      <c r="E24" s="65"/>
      <c r="F24" s="65"/>
      <c r="G24" s="110" t="s">
        <v>45</v>
      </c>
      <c r="H24" s="111"/>
      <c r="I24" s="111"/>
      <c r="J24" s="111"/>
      <c r="K24" s="111"/>
      <c r="L24" s="111"/>
      <c r="M24" s="111"/>
      <c r="N24" s="111"/>
      <c r="O24" s="111"/>
      <c r="P24" s="111"/>
      <c r="Q24" s="111"/>
      <c r="R24" s="111"/>
      <c r="S24" s="112"/>
      <c r="T24" s="134">
        <v>50001</v>
      </c>
      <c r="U24" s="134"/>
      <c r="V24" s="134"/>
      <c r="W24" s="134"/>
      <c r="X24" s="134"/>
      <c r="Y24" s="134"/>
      <c r="Z24" s="134"/>
      <c r="AA24" s="134">
        <v>0</v>
      </c>
      <c r="AB24" s="134"/>
      <c r="AC24" s="134"/>
      <c r="AD24" s="134"/>
      <c r="AE24" s="134"/>
      <c r="AF24" s="134"/>
      <c r="AG24" s="134"/>
      <c r="AH24" s="134">
        <v>0</v>
      </c>
      <c r="AI24" s="134"/>
      <c r="AJ24" s="134"/>
      <c r="AK24" s="134"/>
      <c r="AL24" s="134"/>
      <c r="AM24" s="134"/>
      <c r="AN24" s="134"/>
      <c r="AO24" s="134">
        <v>0</v>
      </c>
      <c r="AP24" s="134"/>
      <c r="AQ24" s="134"/>
      <c r="AR24" s="134"/>
      <c r="AS24" s="134"/>
      <c r="AT24" s="134"/>
      <c r="AU24" s="134"/>
      <c r="AV24" s="110"/>
      <c r="AW24" s="111"/>
      <c r="AX24" s="111"/>
      <c r="AY24" s="111"/>
      <c r="AZ24" s="111"/>
      <c r="BA24" s="111"/>
      <c r="BB24" s="111"/>
      <c r="BC24" s="111"/>
      <c r="BD24" s="111"/>
      <c r="BE24" s="111"/>
      <c r="BF24" s="111"/>
      <c r="BG24" s="111"/>
      <c r="BH24" s="111"/>
      <c r="BI24" s="111"/>
      <c r="BJ24" s="111"/>
      <c r="BK24" s="111"/>
      <c r="BL24" s="112"/>
    </row>
    <row r="25" spans="1:79" s="18" customFormat="1" ht="26.4" customHeight="1" x14ac:dyDescent="0.25">
      <c r="A25" s="65">
        <v>2220</v>
      </c>
      <c r="B25" s="65"/>
      <c r="C25" s="65"/>
      <c r="D25" s="65"/>
      <c r="E25" s="65"/>
      <c r="F25" s="65"/>
      <c r="G25" s="110" t="s">
        <v>88</v>
      </c>
      <c r="H25" s="111"/>
      <c r="I25" s="111"/>
      <c r="J25" s="111"/>
      <c r="K25" s="111"/>
      <c r="L25" s="111"/>
      <c r="M25" s="111"/>
      <c r="N25" s="111"/>
      <c r="O25" s="111"/>
      <c r="P25" s="111"/>
      <c r="Q25" s="111"/>
      <c r="R25" s="111"/>
      <c r="S25" s="112"/>
      <c r="T25" s="134">
        <v>78885</v>
      </c>
      <c r="U25" s="134"/>
      <c r="V25" s="134"/>
      <c r="W25" s="134"/>
      <c r="X25" s="134"/>
      <c r="Y25" s="134"/>
      <c r="Z25" s="134"/>
      <c r="AA25" s="134">
        <v>5500</v>
      </c>
      <c r="AB25" s="134"/>
      <c r="AC25" s="134"/>
      <c r="AD25" s="134"/>
      <c r="AE25" s="134"/>
      <c r="AF25" s="134"/>
      <c r="AG25" s="134"/>
      <c r="AH25" s="134">
        <v>0</v>
      </c>
      <c r="AI25" s="134"/>
      <c r="AJ25" s="134"/>
      <c r="AK25" s="134"/>
      <c r="AL25" s="134"/>
      <c r="AM25" s="134"/>
      <c r="AN25" s="134"/>
      <c r="AO25" s="134">
        <v>22490</v>
      </c>
      <c r="AP25" s="134"/>
      <c r="AQ25" s="134"/>
      <c r="AR25" s="134"/>
      <c r="AS25" s="134"/>
      <c r="AT25" s="134"/>
      <c r="AU25" s="134"/>
      <c r="AV25" s="110" t="s">
        <v>102</v>
      </c>
      <c r="AW25" s="111"/>
      <c r="AX25" s="111"/>
      <c r="AY25" s="111"/>
      <c r="AZ25" s="111"/>
      <c r="BA25" s="111"/>
      <c r="BB25" s="111"/>
      <c r="BC25" s="111"/>
      <c r="BD25" s="111"/>
      <c r="BE25" s="111"/>
      <c r="BF25" s="111"/>
      <c r="BG25" s="111"/>
      <c r="BH25" s="111"/>
      <c r="BI25" s="111"/>
      <c r="BJ25" s="111"/>
      <c r="BK25" s="111"/>
      <c r="BL25" s="112"/>
    </row>
    <row r="26" spans="1:79" s="18" customFormat="1" ht="16.2" customHeight="1" x14ac:dyDescent="0.25">
      <c r="A26" s="65">
        <v>2240</v>
      </c>
      <c r="B26" s="65"/>
      <c r="C26" s="65"/>
      <c r="D26" s="65"/>
      <c r="E26" s="65"/>
      <c r="F26" s="65"/>
      <c r="G26" s="110" t="s">
        <v>47</v>
      </c>
      <c r="H26" s="111"/>
      <c r="I26" s="111"/>
      <c r="J26" s="111"/>
      <c r="K26" s="111"/>
      <c r="L26" s="111"/>
      <c r="M26" s="111"/>
      <c r="N26" s="111"/>
      <c r="O26" s="111"/>
      <c r="P26" s="111"/>
      <c r="Q26" s="111"/>
      <c r="R26" s="111"/>
      <c r="S26" s="112"/>
      <c r="T26" s="134">
        <v>68724</v>
      </c>
      <c r="U26" s="134"/>
      <c r="V26" s="134"/>
      <c r="W26" s="134"/>
      <c r="X26" s="134"/>
      <c r="Y26" s="134"/>
      <c r="Z26" s="134"/>
      <c r="AA26" s="134">
        <v>0</v>
      </c>
      <c r="AB26" s="134"/>
      <c r="AC26" s="134"/>
      <c r="AD26" s="134"/>
      <c r="AE26" s="134"/>
      <c r="AF26" s="134"/>
      <c r="AG26" s="134"/>
      <c r="AH26" s="134">
        <v>0</v>
      </c>
      <c r="AI26" s="134"/>
      <c r="AJ26" s="134"/>
      <c r="AK26" s="134"/>
      <c r="AL26" s="134"/>
      <c r="AM26" s="134"/>
      <c r="AN26" s="134"/>
      <c r="AO26" s="134">
        <v>0</v>
      </c>
      <c r="AP26" s="134"/>
      <c r="AQ26" s="134"/>
      <c r="AR26" s="134"/>
      <c r="AS26" s="134"/>
      <c r="AT26" s="134"/>
      <c r="AU26" s="134"/>
      <c r="AV26" s="110"/>
      <c r="AW26" s="111"/>
      <c r="AX26" s="111"/>
      <c r="AY26" s="111"/>
      <c r="AZ26" s="111"/>
      <c r="BA26" s="111"/>
      <c r="BB26" s="111"/>
      <c r="BC26" s="111"/>
      <c r="BD26" s="111"/>
      <c r="BE26" s="111"/>
      <c r="BF26" s="111"/>
      <c r="BG26" s="111"/>
      <c r="BH26" s="111"/>
      <c r="BI26" s="111"/>
      <c r="BJ26" s="111"/>
      <c r="BK26" s="111"/>
      <c r="BL26" s="112"/>
    </row>
    <row r="27" spans="1:79" s="18" customFormat="1" ht="26.4" customHeight="1" x14ac:dyDescent="0.25">
      <c r="A27" s="65">
        <v>2272</v>
      </c>
      <c r="B27" s="65"/>
      <c r="C27" s="65"/>
      <c r="D27" s="65"/>
      <c r="E27" s="65"/>
      <c r="F27" s="65"/>
      <c r="G27" s="110" t="s">
        <v>53</v>
      </c>
      <c r="H27" s="111"/>
      <c r="I27" s="111"/>
      <c r="J27" s="111"/>
      <c r="K27" s="111"/>
      <c r="L27" s="111"/>
      <c r="M27" s="111"/>
      <c r="N27" s="111"/>
      <c r="O27" s="111"/>
      <c r="P27" s="111"/>
      <c r="Q27" s="111"/>
      <c r="R27" s="111"/>
      <c r="S27" s="112"/>
      <c r="T27" s="134">
        <v>6510</v>
      </c>
      <c r="U27" s="134"/>
      <c r="V27" s="134"/>
      <c r="W27" s="134"/>
      <c r="X27" s="134"/>
      <c r="Y27" s="134"/>
      <c r="Z27" s="134"/>
      <c r="AA27" s="134">
        <v>5286</v>
      </c>
      <c r="AB27" s="134"/>
      <c r="AC27" s="134"/>
      <c r="AD27" s="134"/>
      <c r="AE27" s="134"/>
      <c r="AF27" s="134"/>
      <c r="AG27" s="134"/>
      <c r="AH27" s="134">
        <v>2200</v>
      </c>
      <c r="AI27" s="134"/>
      <c r="AJ27" s="134"/>
      <c r="AK27" s="134"/>
      <c r="AL27" s="134"/>
      <c r="AM27" s="134"/>
      <c r="AN27" s="134"/>
      <c r="AO27" s="134">
        <f>8700-AH27</f>
        <v>6500</v>
      </c>
      <c r="AP27" s="134"/>
      <c r="AQ27" s="134"/>
      <c r="AR27" s="134"/>
      <c r="AS27" s="134"/>
      <c r="AT27" s="134"/>
      <c r="AU27" s="134"/>
      <c r="AV27" s="110" t="s">
        <v>181</v>
      </c>
      <c r="AW27" s="111"/>
      <c r="AX27" s="111"/>
      <c r="AY27" s="111"/>
      <c r="AZ27" s="111"/>
      <c r="BA27" s="111"/>
      <c r="BB27" s="111"/>
      <c r="BC27" s="111"/>
      <c r="BD27" s="111"/>
      <c r="BE27" s="111"/>
      <c r="BF27" s="111"/>
      <c r="BG27" s="111"/>
      <c r="BH27" s="111"/>
      <c r="BI27" s="111"/>
      <c r="BJ27" s="111"/>
      <c r="BK27" s="111"/>
      <c r="BL27" s="112"/>
    </row>
    <row r="28" spans="1:79" s="18" customFormat="1" ht="13.2" customHeight="1" x14ac:dyDescent="0.25">
      <c r="A28" s="65">
        <v>2273</v>
      </c>
      <c r="B28" s="65"/>
      <c r="C28" s="65"/>
      <c r="D28" s="65"/>
      <c r="E28" s="65"/>
      <c r="F28" s="65"/>
      <c r="G28" s="110" t="s">
        <v>55</v>
      </c>
      <c r="H28" s="111"/>
      <c r="I28" s="111"/>
      <c r="J28" s="111"/>
      <c r="K28" s="111"/>
      <c r="L28" s="111"/>
      <c r="M28" s="111"/>
      <c r="N28" s="111"/>
      <c r="O28" s="111"/>
      <c r="P28" s="111"/>
      <c r="Q28" s="111"/>
      <c r="R28" s="111"/>
      <c r="S28" s="112"/>
      <c r="T28" s="134">
        <v>31654</v>
      </c>
      <c r="U28" s="134"/>
      <c r="V28" s="134"/>
      <c r="W28" s="134"/>
      <c r="X28" s="134"/>
      <c r="Y28" s="134"/>
      <c r="Z28" s="134"/>
      <c r="AA28" s="134">
        <v>37952</v>
      </c>
      <c r="AB28" s="134"/>
      <c r="AC28" s="134"/>
      <c r="AD28" s="134"/>
      <c r="AE28" s="134"/>
      <c r="AF28" s="134"/>
      <c r="AG28" s="134"/>
      <c r="AH28" s="134">
        <v>9400</v>
      </c>
      <c r="AI28" s="134"/>
      <c r="AJ28" s="134"/>
      <c r="AK28" s="134"/>
      <c r="AL28" s="134"/>
      <c r="AM28" s="134"/>
      <c r="AN28" s="134"/>
      <c r="AO28" s="134">
        <f>37700-AH28</f>
        <v>28300</v>
      </c>
      <c r="AP28" s="134"/>
      <c r="AQ28" s="134"/>
      <c r="AR28" s="134"/>
      <c r="AS28" s="134"/>
      <c r="AT28" s="134"/>
      <c r="AU28" s="134"/>
      <c r="AV28" s="110" t="s">
        <v>182</v>
      </c>
      <c r="AW28" s="111"/>
      <c r="AX28" s="111"/>
      <c r="AY28" s="111"/>
      <c r="AZ28" s="111"/>
      <c r="BA28" s="111"/>
      <c r="BB28" s="111"/>
      <c r="BC28" s="111"/>
      <c r="BD28" s="111"/>
      <c r="BE28" s="111"/>
      <c r="BF28" s="111"/>
      <c r="BG28" s="111"/>
      <c r="BH28" s="111"/>
      <c r="BI28" s="111"/>
      <c r="BJ28" s="111"/>
      <c r="BK28" s="111"/>
      <c r="BL28" s="112"/>
    </row>
    <row r="29" spans="1:79" s="18" customFormat="1" ht="13.2" customHeight="1" x14ac:dyDescent="0.25">
      <c r="A29" s="65">
        <v>2274</v>
      </c>
      <c r="B29" s="65"/>
      <c r="C29" s="65"/>
      <c r="D29" s="65"/>
      <c r="E29" s="65"/>
      <c r="F29" s="65"/>
      <c r="G29" s="110" t="s">
        <v>91</v>
      </c>
      <c r="H29" s="111"/>
      <c r="I29" s="111"/>
      <c r="J29" s="111"/>
      <c r="K29" s="111"/>
      <c r="L29" s="111"/>
      <c r="M29" s="111"/>
      <c r="N29" s="111"/>
      <c r="O29" s="111"/>
      <c r="P29" s="111"/>
      <c r="Q29" s="111"/>
      <c r="R29" s="111"/>
      <c r="S29" s="112"/>
      <c r="T29" s="134">
        <v>116586</v>
      </c>
      <c r="U29" s="134"/>
      <c r="V29" s="134"/>
      <c r="W29" s="134"/>
      <c r="X29" s="134"/>
      <c r="Y29" s="134"/>
      <c r="Z29" s="134"/>
      <c r="AA29" s="134">
        <v>99657</v>
      </c>
      <c r="AB29" s="134"/>
      <c r="AC29" s="134"/>
      <c r="AD29" s="134"/>
      <c r="AE29" s="134"/>
      <c r="AF29" s="134"/>
      <c r="AG29" s="134"/>
      <c r="AH29" s="134">
        <v>66300</v>
      </c>
      <c r="AI29" s="134"/>
      <c r="AJ29" s="134"/>
      <c r="AK29" s="134"/>
      <c r="AL29" s="134"/>
      <c r="AM29" s="134"/>
      <c r="AN29" s="134"/>
      <c r="AO29" s="134">
        <f>132500-AH29</f>
        <v>66200</v>
      </c>
      <c r="AP29" s="134"/>
      <c r="AQ29" s="134"/>
      <c r="AR29" s="134"/>
      <c r="AS29" s="134"/>
      <c r="AT29" s="134"/>
      <c r="AU29" s="134"/>
      <c r="AV29" s="110" t="s">
        <v>104</v>
      </c>
      <c r="AW29" s="111"/>
      <c r="AX29" s="111"/>
      <c r="AY29" s="111"/>
      <c r="AZ29" s="111"/>
      <c r="BA29" s="111"/>
      <c r="BB29" s="111"/>
      <c r="BC29" s="111"/>
      <c r="BD29" s="111"/>
      <c r="BE29" s="111"/>
      <c r="BF29" s="111"/>
      <c r="BG29" s="111"/>
      <c r="BH29" s="111"/>
      <c r="BI29" s="111"/>
      <c r="BJ29" s="111"/>
      <c r="BK29" s="111"/>
      <c r="BL29" s="112"/>
    </row>
    <row r="30" spans="1:79" s="18" customFormat="1" ht="105.6" customHeight="1" x14ac:dyDescent="0.25">
      <c r="A30" s="65">
        <v>2730</v>
      </c>
      <c r="B30" s="65"/>
      <c r="C30" s="65"/>
      <c r="D30" s="65"/>
      <c r="E30" s="65"/>
      <c r="F30" s="65"/>
      <c r="G30" s="110" t="s">
        <v>96</v>
      </c>
      <c r="H30" s="111"/>
      <c r="I30" s="111"/>
      <c r="J30" s="111"/>
      <c r="K30" s="111"/>
      <c r="L30" s="111"/>
      <c r="M30" s="111"/>
      <c r="N30" s="111"/>
      <c r="O30" s="111"/>
      <c r="P30" s="111"/>
      <c r="Q30" s="111"/>
      <c r="R30" s="111"/>
      <c r="S30" s="112"/>
      <c r="T30" s="134">
        <v>46113</v>
      </c>
      <c r="U30" s="134"/>
      <c r="V30" s="134"/>
      <c r="W30" s="134"/>
      <c r="X30" s="134"/>
      <c r="Y30" s="134"/>
      <c r="Z30" s="134"/>
      <c r="AA30" s="134">
        <v>15400</v>
      </c>
      <c r="AB30" s="134"/>
      <c r="AC30" s="134"/>
      <c r="AD30" s="134"/>
      <c r="AE30" s="134"/>
      <c r="AF30" s="134"/>
      <c r="AG30" s="134"/>
      <c r="AH30" s="134">
        <v>0</v>
      </c>
      <c r="AI30" s="134"/>
      <c r="AJ30" s="134"/>
      <c r="AK30" s="134"/>
      <c r="AL30" s="134"/>
      <c r="AM30" s="134"/>
      <c r="AN30" s="134"/>
      <c r="AO30" s="134">
        <v>898964</v>
      </c>
      <c r="AP30" s="134"/>
      <c r="AQ30" s="134"/>
      <c r="AR30" s="134"/>
      <c r="AS30" s="134"/>
      <c r="AT30" s="134"/>
      <c r="AU30" s="134"/>
      <c r="AV30" s="110" t="s">
        <v>105</v>
      </c>
      <c r="AW30" s="111"/>
      <c r="AX30" s="111"/>
      <c r="AY30" s="111"/>
      <c r="AZ30" s="111"/>
      <c r="BA30" s="111"/>
      <c r="BB30" s="111"/>
      <c r="BC30" s="111"/>
      <c r="BD30" s="111"/>
      <c r="BE30" s="111"/>
      <c r="BF30" s="111"/>
      <c r="BG30" s="111"/>
      <c r="BH30" s="111"/>
      <c r="BI30" s="111"/>
      <c r="BJ30" s="111"/>
      <c r="BK30" s="111"/>
      <c r="BL30" s="112"/>
    </row>
    <row r="31" spans="1:79" s="18" customFormat="1" ht="26.4" customHeight="1" x14ac:dyDescent="0.25">
      <c r="A31" s="65">
        <v>3110</v>
      </c>
      <c r="B31" s="65"/>
      <c r="C31" s="65"/>
      <c r="D31" s="65"/>
      <c r="E31" s="65"/>
      <c r="F31" s="65"/>
      <c r="G31" s="110" t="s">
        <v>98</v>
      </c>
      <c r="H31" s="111"/>
      <c r="I31" s="111"/>
      <c r="J31" s="111"/>
      <c r="K31" s="111"/>
      <c r="L31" s="111"/>
      <c r="M31" s="111"/>
      <c r="N31" s="111"/>
      <c r="O31" s="111"/>
      <c r="P31" s="111"/>
      <c r="Q31" s="111"/>
      <c r="R31" s="111"/>
      <c r="S31" s="112"/>
      <c r="T31" s="134">
        <v>73912</v>
      </c>
      <c r="U31" s="134"/>
      <c r="V31" s="134"/>
      <c r="W31" s="134"/>
      <c r="X31" s="134"/>
      <c r="Y31" s="134"/>
      <c r="Z31" s="134"/>
      <c r="AA31" s="134">
        <v>0</v>
      </c>
      <c r="AB31" s="134"/>
      <c r="AC31" s="134"/>
      <c r="AD31" s="134"/>
      <c r="AE31" s="134"/>
      <c r="AF31" s="134"/>
      <c r="AG31" s="134"/>
      <c r="AH31" s="134">
        <v>0</v>
      </c>
      <c r="AI31" s="134"/>
      <c r="AJ31" s="134"/>
      <c r="AK31" s="134"/>
      <c r="AL31" s="134"/>
      <c r="AM31" s="134"/>
      <c r="AN31" s="134"/>
      <c r="AO31" s="134">
        <v>522700</v>
      </c>
      <c r="AP31" s="134"/>
      <c r="AQ31" s="134"/>
      <c r="AR31" s="134"/>
      <c r="AS31" s="134"/>
      <c r="AT31" s="134"/>
      <c r="AU31" s="134"/>
      <c r="AV31" s="110" t="s">
        <v>183</v>
      </c>
      <c r="AW31" s="111"/>
      <c r="AX31" s="111"/>
      <c r="AY31" s="111"/>
      <c r="AZ31" s="111"/>
      <c r="BA31" s="111"/>
      <c r="BB31" s="111"/>
      <c r="BC31" s="111"/>
      <c r="BD31" s="111"/>
      <c r="BE31" s="111"/>
      <c r="BF31" s="111"/>
      <c r="BG31" s="111"/>
      <c r="BH31" s="111"/>
      <c r="BI31" s="111"/>
      <c r="BJ31" s="111"/>
      <c r="BK31" s="111"/>
      <c r="BL31" s="112"/>
    </row>
    <row r="32" spans="1:79" s="18" customFormat="1" ht="19.2" customHeight="1" x14ac:dyDescent="0.25">
      <c r="A32" s="65">
        <v>3132</v>
      </c>
      <c r="B32" s="65"/>
      <c r="C32" s="65"/>
      <c r="D32" s="65"/>
      <c r="E32" s="65"/>
      <c r="F32" s="65"/>
      <c r="G32" s="110" t="s">
        <v>99</v>
      </c>
      <c r="H32" s="111"/>
      <c r="I32" s="111"/>
      <c r="J32" s="111"/>
      <c r="K32" s="111"/>
      <c r="L32" s="111"/>
      <c r="M32" s="111"/>
      <c r="N32" s="111"/>
      <c r="O32" s="111"/>
      <c r="P32" s="111"/>
      <c r="Q32" s="111"/>
      <c r="R32" s="111"/>
      <c r="S32" s="112"/>
      <c r="T32" s="134">
        <v>142088</v>
      </c>
      <c r="U32" s="134"/>
      <c r="V32" s="134"/>
      <c r="W32" s="134"/>
      <c r="X32" s="134"/>
      <c r="Y32" s="134"/>
      <c r="Z32" s="134"/>
      <c r="AA32" s="134">
        <v>0</v>
      </c>
      <c r="AB32" s="134"/>
      <c r="AC32" s="134"/>
      <c r="AD32" s="134"/>
      <c r="AE32" s="134"/>
      <c r="AF32" s="134"/>
      <c r="AG32" s="134"/>
      <c r="AH32" s="134">
        <v>0</v>
      </c>
      <c r="AI32" s="134"/>
      <c r="AJ32" s="134"/>
      <c r="AK32" s="134"/>
      <c r="AL32" s="134"/>
      <c r="AM32" s="134"/>
      <c r="AN32" s="134"/>
      <c r="AO32" s="134">
        <v>348000</v>
      </c>
      <c r="AP32" s="134"/>
      <c r="AQ32" s="134"/>
      <c r="AR32" s="134"/>
      <c r="AS32" s="134"/>
      <c r="AT32" s="134"/>
      <c r="AU32" s="134"/>
      <c r="AV32" s="110" t="s">
        <v>183</v>
      </c>
      <c r="AW32" s="111"/>
      <c r="AX32" s="111"/>
      <c r="AY32" s="111"/>
      <c r="AZ32" s="111"/>
      <c r="BA32" s="111"/>
      <c r="BB32" s="111"/>
      <c r="BC32" s="111"/>
      <c r="BD32" s="111"/>
      <c r="BE32" s="111"/>
      <c r="BF32" s="111"/>
      <c r="BG32" s="111"/>
      <c r="BH32" s="111"/>
      <c r="BI32" s="111"/>
      <c r="BJ32" s="111"/>
      <c r="BK32" s="111"/>
      <c r="BL32" s="112"/>
    </row>
    <row r="34" spans="1:79" ht="15" customHeight="1" x14ac:dyDescent="0.25">
      <c r="A34" s="49" t="s">
        <v>38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row>
    <row r="36" spans="1:79" ht="45.6" customHeight="1" x14ac:dyDescent="0.25">
      <c r="A36" s="52" t="s">
        <v>4</v>
      </c>
      <c r="B36" s="52"/>
      <c r="C36" s="52"/>
      <c r="D36" s="52"/>
      <c r="E36" s="52"/>
      <c r="F36" s="52"/>
      <c r="G36" s="70" t="s">
        <v>7</v>
      </c>
      <c r="H36" s="71"/>
      <c r="I36" s="71"/>
      <c r="J36" s="71"/>
      <c r="K36" s="71"/>
      <c r="L36" s="71"/>
      <c r="M36" s="71"/>
      <c r="N36" s="71"/>
      <c r="O36" s="71"/>
      <c r="P36" s="71"/>
      <c r="Q36" s="71"/>
      <c r="R36" s="71"/>
      <c r="S36" s="71"/>
      <c r="T36" s="71"/>
      <c r="U36" s="71"/>
      <c r="V36" s="71"/>
      <c r="W36" s="71"/>
      <c r="X36" s="71"/>
      <c r="Y36" s="71"/>
      <c r="Z36" s="71"/>
      <c r="AA36" s="71"/>
      <c r="AB36" s="71"/>
      <c r="AC36" s="71"/>
      <c r="AD36" s="71"/>
      <c r="AE36" s="72"/>
      <c r="AF36" s="52" t="s">
        <v>6</v>
      </c>
      <c r="AG36" s="52"/>
      <c r="AH36" s="52"/>
      <c r="AI36" s="52"/>
      <c r="AJ36" s="52"/>
      <c r="AK36" s="52" t="s">
        <v>5</v>
      </c>
      <c r="AL36" s="52"/>
      <c r="AM36" s="52"/>
      <c r="AN36" s="52"/>
      <c r="AO36" s="52"/>
      <c r="AP36" s="52"/>
      <c r="AQ36" s="52"/>
      <c r="AR36" s="52"/>
      <c r="AS36" s="52"/>
      <c r="AT36" s="52"/>
      <c r="AU36" s="52" t="s">
        <v>74</v>
      </c>
      <c r="AV36" s="52"/>
      <c r="AW36" s="52"/>
      <c r="AX36" s="52"/>
      <c r="AY36" s="52"/>
      <c r="AZ36" s="52"/>
      <c r="BA36" s="52"/>
      <c r="BB36" s="52"/>
      <c r="BC36" s="52"/>
      <c r="BD36" s="52"/>
      <c r="BE36" s="52" t="s">
        <v>75</v>
      </c>
      <c r="BF36" s="52"/>
      <c r="BG36" s="52"/>
      <c r="BH36" s="52"/>
      <c r="BI36" s="52"/>
      <c r="BJ36" s="52"/>
      <c r="BK36" s="52"/>
      <c r="BL36" s="52"/>
      <c r="BM36" s="52"/>
      <c r="BN36" s="52"/>
    </row>
    <row r="37" spans="1:79" ht="15" customHeight="1" x14ac:dyDescent="0.25">
      <c r="A37" s="52">
        <v>1</v>
      </c>
      <c r="B37" s="52"/>
      <c r="C37" s="52"/>
      <c r="D37" s="52"/>
      <c r="E37" s="52"/>
      <c r="F37" s="52"/>
      <c r="G37" s="70">
        <v>2</v>
      </c>
      <c r="H37" s="71"/>
      <c r="I37" s="71"/>
      <c r="J37" s="71"/>
      <c r="K37" s="71"/>
      <c r="L37" s="71"/>
      <c r="M37" s="71"/>
      <c r="N37" s="71"/>
      <c r="O37" s="71"/>
      <c r="P37" s="71"/>
      <c r="Q37" s="71"/>
      <c r="R37" s="71"/>
      <c r="S37" s="71"/>
      <c r="T37" s="71"/>
      <c r="U37" s="71"/>
      <c r="V37" s="71"/>
      <c r="W37" s="71"/>
      <c r="X37" s="71"/>
      <c r="Y37" s="71"/>
      <c r="Z37" s="71"/>
      <c r="AA37" s="71"/>
      <c r="AB37" s="71"/>
      <c r="AC37" s="71"/>
      <c r="AD37" s="71"/>
      <c r="AE37" s="72"/>
      <c r="AF37" s="52">
        <v>3</v>
      </c>
      <c r="AG37" s="52"/>
      <c r="AH37" s="52"/>
      <c r="AI37" s="52"/>
      <c r="AJ37" s="52"/>
      <c r="AK37" s="52">
        <v>4</v>
      </c>
      <c r="AL37" s="52"/>
      <c r="AM37" s="52"/>
      <c r="AN37" s="52"/>
      <c r="AO37" s="52"/>
      <c r="AP37" s="52"/>
      <c r="AQ37" s="52"/>
      <c r="AR37" s="52"/>
      <c r="AS37" s="52"/>
      <c r="AT37" s="52"/>
      <c r="AU37" s="52">
        <v>5</v>
      </c>
      <c r="AV37" s="52"/>
      <c r="AW37" s="52"/>
      <c r="AX37" s="52"/>
      <c r="AY37" s="52"/>
      <c r="AZ37" s="52"/>
      <c r="BA37" s="52"/>
      <c r="BB37" s="52"/>
      <c r="BC37" s="52"/>
      <c r="BD37" s="52"/>
      <c r="BE37" s="52">
        <v>6</v>
      </c>
      <c r="BF37" s="52"/>
      <c r="BG37" s="52"/>
      <c r="BH37" s="52"/>
      <c r="BI37" s="52"/>
      <c r="BJ37" s="52"/>
      <c r="BK37" s="52"/>
      <c r="BL37" s="52"/>
      <c r="BM37" s="52"/>
      <c r="BN37" s="52"/>
    </row>
    <row r="38" spans="1:79" ht="15" hidden="1" customHeight="1" x14ac:dyDescent="0.25">
      <c r="A38" s="64" t="s">
        <v>39</v>
      </c>
      <c r="B38" s="64"/>
      <c r="C38" s="64"/>
      <c r="D38" s="64"/>
      <c r="E38" s="64"/>
      <c r="F38" s="64"/>
      <c r="G38" s="84" t="s">
        <v>18</v>
      </c>
      <c r="H38" s="85"/>
      <c r="I38" s="85"/>
      <c r="J38" s="85"/>
      <c r="K38" s="85"/>
      <c r="L38" s="85"/>
      <c r="M38" s="85"/>
      <c r="N38" s="85"/>
      <c r="O38" s="85"/>
      <c r="P38" s="85"/>
      <c r="Q38" s="85"/>
      <c r="R38" s="85"/>
      <c r="S38" s="85"/>
      <c r="T38" s="85"/>
      <c r="U38" s="85"/>
      <c r="V38" s="85"/>
      <c r="W38" s="85"/>
      <c r="X38" s="85"/>
      <c r="Y38" s="85"/>
      <c r="Z38" s="85"/>
      <c r="AA38" s="85"/>
      <c r="AB38" s="85"/>
      <c r="AC38" s="85"/>
      <c r="AD38" s="85"/>
      <c r="AE38" s="86"/>
      <c r="AF38" s="64" t="s">
        <v>19</v>
      </c>
      <c r="AG38" s="64"/>
      <c r="AH38" s="64"/>
      <c r="AI38" s="64"/>
      <c r="AJ38" s="64"/>
      <c r="AK38" s="64" t="s">
        <v>20</v>
      </c>
      <c r="AL38" s="64"/>
      <c r="AM38" s="64"/>
      <c r="AN38" s="64"/>
      <c r="AO38" s="64"/>
      <c r="AP38" s="64"/>
      <c r="AQ38" s="64"/>
      <c r="AR38" s="64"/>
      <c r="AS38" s="64"/>
      <c r="AT38" s="64"/>
      <c r="AU38" s="64" t="s">
        <v>34</v>
      </c>
      <c r="AV38" s="64"/>
      <c r="AW38" s="64"/>
      <c r="AX38" s="64"/>
      <c r="AY38" s="64"/>
      <c r="AZ38" s="64"/>
      <c r="BA38" s="64"/>
      <c r="BB38" s="64"/>
      <c r="BC38" s="64"/>
      <c r="BD38" s="64"/>
      <c r="BE38" s="64" t="s">
        <v>35</v>
      </c>
      <c r="BF38" s="64"/>
      <c r="BG38" s="64"/>
      <c r="BH38" s="64"/>
      <c r="BI38" s="64"/>
      <c r="BJ38" s="64"/>
      <c r="BK38" s="64"/>
      <c r="BL38" s="64"/>
      <c r="BM38" s="64"/>
      <c r="BN38" s="64"/>
      <c r="CA38" s="15" t="s">
        <v>12</v>
      </c>
    </row>
    <row r="39" spans="1:79" s="18" customFormat="1" x14ac:dyDescent="0.25">
      <c r="A39" s="65"/>
      <c r="B39" s="65"/>
      <c r="C39" s="65"/>
      <c r="D39" s="65"/>
      <c r="E39" s="65"/>
      <c r="F39" s="65"/>
      <c r="G39" s="127" t="s">
        <v>57</v>
      </c>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9"/>
      <c r="AF39" s="65"/>
      <c r="AG39" s="65"/>
      <c r="AH39" s="65"/>
      <c r="AI39" s="65"/>
      <c r="AJ39" s="65"/>
      <c r="AK39" s="65"/>
      <c r="AL39" s="65"/>
      <c r="AM39" s="65"/>
      <c r="AN39" s="65"/>
      <c r="AO39" s="65"/>
      <c r="AP39" s="65"/>
      <c r="AQ39" s="65"/>
      <c r="AR39" s="65"/>
      <c r="AS39" s="65"/>
      <c r="AT39" s="65"/>
      <c r="AU39" s="89"/>
      <c r="AV39" s="89"/>
      <c r="AW39" s="89"/>
      <c r="AX39" s="89"/>
      <c r="AY39" s="89"/>
      <c r="AZ39" s="89"/>
      <c r="BA39" s="89"/>
      <c r="BB39" s="89"/>
      <c r="BC39" s="89"/>
      <c r="BD39" s="89"/>
      <c r="BE39" s="89"/>
      <c r="BF39" s="89"/>
      <c r="BG39" s="89"/>
      <c r="BH39" s="89"/>
      <c r="BI39" s="89"/>
      <c r="BJ39" s="89"/>
      <c r="BK39" s="89"/>
      <c r="BL39" s="89"/>
      <c r="BM39" s="89"/>
      <c r="BN39" s="89"/>
      <c r="CA39" s="18" t="s">
        <v>13</v>
      </c>
    </row>
    <row r="40" spans="1:79" s="18" customFormat="1" ht="29.4" customHeight="1" x14ac:dyDescent="0.25">
      <c r="A40" s="65">
        <v>1</v>
      </c>
      <c r="B40" s="65"/>
      <c r="C40" s="65"/>
      <c r="D40" s="65"/>
      <c r="E40" s="65"/>
      <c r="F40" s="65"/>
      <c r="G40" s="124" t="s">
        <v>192</v>
      </c>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6"/>
      <c r="AF40" s="65" t="s">
        <v>100</v>
      </c>
      <c r="AG40" s="65"/>
      <c r="AH40" s="65"/>
      <c r="AI40" s="65"/>
      <c r="AJ40" s="65"/>
      <c r="AK40" s="121" t="s">
        <v>101</v>
      </c>
      <c r="AL40" s="121"/>
      <c r="AM40" s="121"/>
      <c r="AN40" s="121"/>
      <c r="AO40" s="121"/>
      <c r="AP40" s="121"/>
      <c r="AQ40" s="121"/>
      <c r="AR40" s="121"/>
      <c r="AS40" s="121"/>
      <c r="AT40" s="121"/>
      <c r="AU40" s="114">
        <v>9</v>
      </c>
      <c r="AV40" s="114"/>
      <c r="AW40" s="114"/>
      <c r="AX40" s="114"/>
      <c r="AY40" s="114"/>
      <c r="AZ40" s="114"/>
      <c r="BA40" s="114"/>
      <c r="BB40" s="114"/>
      <c r="BC40" s="114"/>
      <c r="BD40" s="114"/>
      <c r="BE40" s="114">
        <f>(AH46+AO46)/8620</f>
        <v>228.66055684454756</v>
      </c>
      <c r="BF40" s="114"/>
      <c r="BG40" s="114"/>
      <c r="BH40" s="114"/>
      <c r="BI40" s="114"/>
      <c r="BJ40" s="114"/>
      <c r="BK40" s="114"/>
      <c r="BL40" s="114"/>
      <c r="BM40" s="114"/>
      <c r="BN40" s="114"/>
      <c r="CA40" s="18" t="s">
        <v>13</v>
      </c>
    </row>
    <row r="42" spans="1:79" s="16" customFormat="1" ht="14.25" customHeight="1" x14ac:dyDescent="0.25">
      <c r="A42" s="49" t="s">
        <v>76</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row>
    <row r="43" spans="1:79" ht="27.6" customHeight="1" x14ac:dyDescent="0.25">
      <c r="A43" s="76" t="s">
        <v>191</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row>
    <row r="45" spans="1:79" s="23" customFormat="1" ht="28.5" hidden="1" customHeight="1" x14ac:dyDescent="0.25">
      <c r="A45" s="73"/>
      <c r="B45" s="73"/>
      <c r="C45" s="73"/>
      <c r="D45" s="73"/>
      <c r="E45" s="73"/>
      <c r="F45" s="73"/>
      <c r="G45" s="78" t="s">
        <v>0</v>
      </c>
      <c r="H45" s="79"/>
      <c r="I45" s="79"/>
      <c r="J45" s="79"/>
      <c r="K45" s="79"/>
      <c r="L45" s="79"/>
      <c r="M45" s="79"/>
      <c r="N45" s="79"/>
      <c r="O45" s="79"/>
      <c r="P45" s="79"/>
      <c r="Q45" s="79"/>
      <c r="R45" s="79"/>
      <c r="S45" s="79"/>
      <c r="T45" s="79" t="s">
        <v>21</v>
      </c>
      <c r="U45" s="79"/>
      <c r="V45" s="79"/>
      <c r="W45" s="79"/>
      <c r="X45" s="79"/>
      <c r="Y45" s="79"/>
      <c r="Z45" s="79"/>
      <c r="AA45" s="79" t="s">
        <v>22</v>
      </c>
      <c r="AB45" s="79"/>
      <c r="AC45" s="79"/>
      <c r="AD45" s="79"/>
      <c r="AE45" s="79"/>
      <c r="AF45" s="79"/>
      <c r="AG45" s="79"/>
      <c r="AH45" s="79" t="s">
        <v>23</v>
      </c>
      <c r="AI45" s="79"/>
      <c r="AJ45" s="79"/>
      <c r="AK45" s="79"/>
      <c r="AL45" s="79"/>
      <c r="AM45" s="79"/>
      <c r="AN45" s="80"/>
      <c r="AO45" s="78" t="s">
        <v>24</v>
      </c>
      <c r="AP45" s="79"/>
      <c r="AQ45" s="79"/>
      <c r="AR45" s="79"/>
      <c r="AS45" s="79"/>
      <c r="AT45" s="79"/>
      <c r="AU45" s="79"/>
      <c r="AV45" s="20"/>
      <c r="AW45" s="20"/>
      <c r="AX45" s="20"/>
      <c r="AY45" s="20"/>
      <c r="AZ45" s="20"/>
      <c r="BA45" s="20"/>
      <c r="BB45" s="20"/>
      <c r="BC45" s="20"/>
      <c r="BD45" s="21"/>
      <c r="BE45" s="22"/>
      <c r="BF45" s="20"/>
      <c r="BG45" s="20"/>
      <c r="BH45" s="20"/>
      <c r="BI45" s="20"/>
      <c r="BJ45" s="20"/>
      <c r="BK45" s="20"/>
      <c r="BL45" s="20"/>
      <c r="BM45" s="20"/>
      <c r="BN45" s="21"/>
      <c r="CA45" s="15" t="s">
        <v>28</v>
      </c>
    </row>
    <row r="46" spans="1:79" s="19" customFormat="1" ht="12.75" customHeight="1" x14ac:dyDescent="0.25">
      <c r="A46" s="73" t="s">
        <v>37</v>
      </c>
      <c r="B46" s="73"/>
      <c r="C46" s="73"/>
      <c r="D46" s="73"/>
      <c r="E46" s="73"/>
      <c r="F46" s="73"/>
      <c r="G46" s="74"/>
      <c r="H46" s="74"/>
      <c r="I46" s="74"/>
      <c r="J46" s="74"/>
      <c r="K46" s="74"/>
      <c r="L46" s="74"/>
      <c r="M46" s="74"/>
      <c r="N46" s="74"/>
      <c r="O46" s="74"/>
      <c r="P46" s="74"/>
      <c r="Q46" s="74"/>
      <c r="R46" s="74"/>
      <c r="S46" s="74"/>
      <c r="T46" s="122">
        <f>T22+T23+T24+T25+T26+T27+T28+T29+T30+T31+T32</f>
        <v>3967828</v>
      </c>
      <c r="U46" s="122"/>
      <c r="V46" s="122"/>
      <c r="W46" s="122"/>
      <c r="X46" s="122"/>
      <c r="Y46" s="122"/>
      <c r="Z46" s="122"/>
      <c r="AA46" s="122">
        <f>AA22+AA23+AA24+AA25+AA26+AA27+AA28+AA29+AA30+AA31+AA32</f>
        <v>163795</v>
      </c>
      <c r="AB46" s="122"/>
      <c r="AC46" s="122"/>
      <c r="AD46" s="122"/>
      <c r="AE46" s="122"/>
      <c r="AF46" s="122"/>
      <c r="AG46" s="122"/>
      <c r="AH46" s="122">
        <f>AH22+AH23+AH24+AH25+AH26+AH27+AH28+AH29+AH30+AH31+AH32</f>
        <v>77900</v>
      </c>
      <c r="AI46" s="122"/>
      <c r="AJ46" s="122"/>
      <c r="AK46" s="122"/>
      <c r="AL46" s="122"/>
      <c r="AM46" s="122"/>
      <c r="AN46" s="122"/>
      <c r="AO46" s="122">
        <f>AO22+AO23+AO24+AO25+AO26+AO27+AO28+AO29+AO30+AO31+AO32</f>
        <v>1893154</v>
      </c>
      <c r="AP46" s="122"/>
      <c r="AQ46" s="122"/>
      <c r="AR46" s="122"/>
      <c r="AS46" s="122"/>
      <c r="AT46" s="122"/>
      <c r="AU46" s="122"/>
      <c r="AV46" s="24"/>
      <c r="AW46" s="25"/>
      <c r="AX46" s="25"/>
      <c r="AY46" s="25"/>
      <c r="AZ46" s="25"/>
      <c r="BA46" s="25"/>
      <c r="BB46" s="25"/>
      <c r="BC46" s="25"/>
      <c r="BD46" s="25"/>
      <c r="BE46" s="25"/>
      <c r="BF46" s="25"/>
      <c r="BG46" s="25"/>
      <c r="BH46" s="25"/>
      <c r="BI46" s="25"/>
      <c r="BJ46" s="25"/>
      <c r="BK46" s="25"/>
      <c r="BL46" s="25"/>
      <c r="BM46" s="25"/>
      <c r="BN46" s="25"/>
      <c r="BO46" s="25"/>
      <c r="CA46" s="19" t="s">
        <v>29</v>
      </c>
    </row>
    <row r="49" spans="1:79" ht="14.25" customHeight="1" x14ac:dyDescent="0.25">
      <c r="A49" s="49" t="s">
        <v>146</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ht="13.8" x14ac:dyDescent="0.25">
      <c r="BN50" s="17" t="s">
        <v>69</v>
      </c>
    </row>
    <row r="51" spans="1:79" ht="12.9" customHeight="1" x14ac:dyDescent="0.25">
      <c r="A51" s="52" t="s">
        <v>3</v>
      </c>
      <c r="B51" s="52"/>
      <c r="C51" s="52"/>
      <c r="D51" s="52"/>
      <c r="E51" s="52"/>
      <c r="F51" s="52"/>
      <c r="G51" s="52" t="s">
        <v>7</v>
      </c>
      <c r="H51" s="52"/>
      <c r="I51" s="52"/>
      <c r="J51" s="52"/>
      <c r="K51" s="52"/>
      <c r="L51" s="52"/>
      <c r="M51" s="52"/>
      <c r="N51" s="52"/>
      <c r="O51" s="52"/>
      <c r="P51" s="52"/>
      <c r="Q51" s="52"/>
      <c r="R51" s="52"/>
      <c r="S51" s="52"/>
      <c r="T51" s="52" t="s">
        <v>77</v>
      </c>
      <c r="U51" s="52"/>
      <c r="V51" s="52"/>
      <c r="W51" s="52"/>
      <c r="X51" s="52"/>
      <c r="Y51" s="52"/>
      <c r="Z51" s="52"/>
      <c r="AA51" s="52"/>
      <c r="AB51" s="52"/>
      <c r="AC51" s="52"/>
      <c r="AD51" s="52"/>
      <c r="AE51" s="52"/>
      <c r="AF51" s="52"/>
      <c r="AG51" s="52"/>
      <c r="AH51" s="52" t="s">
        <v>81</v>
      </c>
      <c r="AI51" s="52"/>
      <c r="AJ51" s="52"/>
      <c r="AK51" s="52"/>
      <c r="AL51" s="52"/>
      <c r="AM51" s="52"/>
      <c r="AN51" s="52"/>
      <c r="AO51" s="52"/>
      <c r="AP51" s="52"/>
      <c r="AQ51" s="52"/>
      <c r="AR51" s="52"/>
      <c r="AS51" s="52"/>
      <c r="AT51" s="52"/>
      <c r="AU51" s="52"/>
      <c r="AV51" s="52" t="s">
        <v>147</v>
      </c>
      <c r="AW51" s="52"/>
      <c r="AX51" s="52"/>
      <c r="AY51" s="52"/>
      <c r="AZ51" s="52"/>
      <c r="BA51" s="52"/>
      <c r="BB51" s="52"/>
      <c r="BC51" s="52"/>
      <c r="BD51" s="52"/>
      <c r="BE51" s="52"/>
      <c r="BF51" s="52"/>
      <c r="BG51" s="52"/>
      <c r="BH51" s="52"/>
      <c r="BI51" s="52"/>
      <c r="BJ51" s="52"/>
      <c r="BK51" s="52"/>
      <c r="BL51" s="52"/>
      <c r="BM51" s="52"/>
      <c r="BN51" s="52"/>
      <c r="BO51" s="52"/>
      <c r="BP51" s="52"/>
      <c r="BQ51" s="52"/>
    </row>
    <row r="52" spans="1:79" ht="33.6" customHeight="1" x14ac:dyDescent="0.25">
      <c r="A52" s="52"/>
      <c r="B52" s="52"/>
      <c r="C52" s="52"/>
      <c r="D52" s="52"/>
      <c r="E52" s="52"/>
      <c r="F52" s="52"/>
      <c r="G52" s="52"/>
      <c r="H52" s="52"/>
      <c r="I52" s="52"/>
      <c r="J52" s="52"/>
      <c r="K52" s="52"/>
      <c r="L52" s="52"/>
      <c r="M52" s="52"/>
      <c r="N52" s="52"/>
      <c r="O52" s="52"/>
      <c r="P52" s="52"/>
      <c r="Q52" s="52"/>
      <c r="R52" s="52"/>
      <c r="S52" s="52"/>
      <c r="T52" s="52" t="s">
        <v>9</v>
      </c>
      <c r="U52" s="52"/>
      <c r="V52" s="52"/>
      <c r="W52" s="52"/>
      <c r="X52" s="52"/>
      <c r="Y52" s="52"/>
      <c r="Z52" s="52"/>
      <c r="AA52" s="52" t="s">
        <v>26</v>
      </c>
      <c r="AB52" s="52"/>
      <c r="AC52" s="52"/>
      <c r="AD52" s="52"/>
      <c r="AE52" s="52"/>
      <c r="AF52" s="52"/>
      <c r="AG52" s="52"/>
      <c r="AH52" s="52" t="s">
        <v>9</v>
      </c>
      <c r="AI52" s="52"/>
      <c r="AJ52" s="52"/>
      <c r="AK52" s="52"/>
      <c r="AL52" s="52"/>
      <c r="AM52" s="52"/>
      <c r="AN52" s="52"/>
      <c r="AO52" s="52" t="s">
        <v>26</v>
      </c>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row>
    <row r="53" spans="1:79" ht="15" customHeight="1" x14ac:dyDescent="0.25">
      <c r="A53" s="52">
        <v>1</v>
      </c>
      <c r="B53" s="52"/>
      <c r="C53" s="52"/>
      <c r="D53" s="52"/>
      <c r="E53" s="52"/>
      <c r="F53" s="52"/>
      <c r="G53" s="52">
        <v>2</v>
      </c>
      <c r="H53" s="52"/>
      <c r="I53" s="52"/>
      <c r="J53" s="52"/>
      <c r="K53" s="52"/>
      <c r="L53" s="52"/>
      <c r="M53" s="52"/>
      <c r="N53" s="52"/>
      <c r="O53" s="52"/>
      <c r="P53" s="52"/>
      <c r="Q53" s="52"/>
      <c r="R53" s="52"/>
      <c r="S53" s="52"/>
      <c r="T53" s="52">
        <v>3</v>
      </c>
      <c r="U53" s="52"/>
      <c r="V53" s="52"/>
      <c r="W53" s="52"/>
      <c r="X53" s="52"/>
      <c r="Y53" s="52"/>
      <c r="Z53" s="52"/>
      <c r="AA53" s="52">
        <v>4</v>
      </c>
      <c r="AB53" s="52"/>
      <c r="AC53" s="52"/>
      <c r="AD53" s="52"/>
      <c r="AE53" s="52"/>
      <c r="AF53" s="52"/>
      <c r="AG53" s="52"/>
      <c r="AH53" s="52">
        <v>5</v>
      </c>
      <c r="AI53" s="52"/>
      <c r="AJ53" s="52"/>
      <c r="AK53" s="52"/>
      <c r="AL53" s="52"/>
      <c r="AM53" s="52"/>
      <c r="AN53" s="52"/>
      <c r="AO53" s="52">
        <v>6</v>
      </c>
      <c r="AP53" s="52"/>
      <c r="AQ53" s="52"/>
      <c r="AR53" s="52"/>
      <c r="AS53" s="52"/>
      <c r="AT53" s="52"/>
      <c r="AU53" s="52"/>
      <c r="AV53" s="52">
        <v>7</v>
      </c>
      <c r="AW53" s="52"/>
      <c r="AX53" s="52"/>
      <c r="AY53" s="52"/>
      <c r="AZ53" s="52"/>
      <c r="BA53" s="52"/>
      <c r="BB53" s="52"/>
      <c r="BC53" s="52"/>
      <c r="BD53" s="52"/>
      <c r="BE53" s="52"/>
      <c r="BF53" s="52"/>
      <c r="BG53" s="52"/>
      <c r="BH53" s="52"/>
      <c r="BI53" s="52"/>
      <c r="BJ53" s="52"/>
      <c r="BK53" s="52"/>
      <c r="BL53" s="52"/>
      <c r="BM53" s="52"/>
      <c r="BN53" s="52"/>
      <c r="BO53" s="52"/>
      <c r="BP53" s="52"/>
      <c r="BQ53" s="52"/>
    </row>
    <row r="54" spans="1:79" ht="12.75" hidden="1" customHeight="1" x14ac:dyDescent="0.25">
      <c r="A54" s="51" t="s">
        <v>27</v>
      </c>
      <c r="B54" s="51"/>
      <c r="C54" s="51"/>
      <c r="D54" s="51"/>
      <c r="E54" s="51"/>
      <c r="F54" s="51"/>
      <c r="G54" s="81" t="s">
        <v>18</v>
      </c>
      <c r="H54" s="81"/>
      <c r="I54" s="81"/>
      <c r="J54" s="81"/>
      <c r="K54" s="81"/>
      <c r="L54" s="81"/>
      <c r="M54" s="81"/>
      <c r="N54" s="81"/>
      <c r="O54" s="81"/>
      <c r="P54" s="81"/>
      <c r="Q54" s="81"/>
      <c r="R54" s="81"/>
      <c r="S54" s="81"/>
      <c r="T54" s="82" t="s">
        <v>21</v>
      </c>
      <c r="U54" s="82"/>
      <c r="V54" s="82"/>
      <c r="W54" s="82"/>
      <c r="X54" s="82"/>
      <c r="Y54" s="82"/>
      <c r="Z54" s="82"/>
      <c r="AA54" s="82" t="s">
        <v>22</v>
      </c>
      <c r="AB54" s="82"/>
      <c r="AC54" s="82"/>
      <c r="AD54" s="82"/>
      <c r="AE54" s="82"/>
      <c r="AF54" s="82"/>
      <c r="AG54" s="82"/>
      <c r="AH54" s="82" t="s">
        <v>23</v>
      </c>
      <c r="AI54" s="82"/>
      <c r="AJ54" s="82"/>
      <c r="AK54" s="82"/>
      <c r="AL54" s="82"/>
      <c r="AM54" s="82"/>
      <c r="AN54" s="82"/>
      <c r="AO54" s="82" t="s">
        <v>24</v>
      </c>
      <c r="AP54" s="82"/>
      <c r="AQ54" s="82"/>
      <c r="AR54" s="82"/>
      <c r="AS54" s="82"/>
      <c r="AT54" s="82"/>
      <c r="AU54" s="82"/>
      <c r="AV54" s="51" t="s">
        <v>25</v>
      </c>
      <c r="AW54" s="51"/>
      <c r="AX54" s="51"/>
      <c r="AY54" s="51"/>
      <c r="AZ54" s="51"/>
      <c r="BA54" s="51"/>
      <c r="BB54" s="51"/>
      <c r="BC54" s="51"/>
      <c r="BD54" s="51"/>
      <c r="BE54" s="51"/>
      <c r="BF54" s="51"/>
      <c r="BG54" s="51"/>
      <c r="BH54" s="51"/>
      <c r="BI54" s="51"/>
      <c r="BJ54" s="51"/>
      <c r="BK54" s="51"/>
      <c r="BL54" s="51"/>
      <c r="BM54" s="51"/>
      <c r="BN54" s="51"/>
      <c r="BO54" s="51"/>
      <c r="BP54" s="51"/>
      <c r="BQ54" s="51"/>
      <c r="CA54" s="15" t="s">
        <v>14</v>
      </c>
    </row>
    <row r="55" spans="1:79" s="18" customFormat="1" ht="13.2" customHeight="1" x14ac:dyDescent="0.25">
      <c r="A55" s="51">
        <v>2111</v>
      </c>
      <c r="B55" s="51"/>
      <c r="C55" s="51"/>
      <c r="D55" s="51"/>
      <c r="E55" s="51"/>
      <c r="F55" s="51"/>
      <c r="G55" s="110" t="s">
        <v>41</v>
      </c>
      <c r="H55" s="111"/>
      <c r="I55" s="111"/>
      <c r="J55" s="111"/>
      <c r="K55" s="111"/>
      <c r="L55" s="111"/>
      <c r="M55" s="111"/>
      <c r="N55" s="111"/>
      <c r="O55" s="111"/>
      <c r="P55" s="111"/>
      <c r="Q55" s="111"/>
      <c r="R55" s="111"/>
      <c r="S55" s="112"/>
      <c r="T55" s="138">
        <v>0</v>
      </c>
      <c r="U55" s="138"/>
      <c r="V55" s="138"/>
      <c r="W55" s="138"/>
      <c r="X55" s="138"/>
      <c r="Y55" s="138"/>
      <c r="Z55" s="138"/>
      <c r="AA55" s="138">
        <v>0</v>
      </c>
      <c r="AB55" s="138"/>
      <c r="AC55" s="138"/>
      <c r="AD55" s="138"/>
      <c r="AE55" s="138"/>
      <c r="AF55" s="138"/>
      <c r="AG55" s="138"/>
      <c r="AH55" s="138">
        <v>0</v>
      </c>
      <c r="AI55" s="138"/>
      <c r="AJ55" s="138"/>
      <c r="AK55" s="138"/>
      <c r="AL55" s="138"/>
      <c r="AM55" s="138"/>
      <c r="AN55" s="138"/>
      <c r="AO55" s="138">
        <v>0</v>
      </c>
      <c r="AP55" s="138"/>
      <c r="AQ55" s="138"/>
      <c r="AR55" s="138"/>
      <c r="AS55" s="138"/>
      <c r="AT55" s="138"/>
      <c r="AU55" s="138"/>
      <c r="AV55" s="81"/>
      <c r="AW55" s="81"/>
      <c r="AX55" s="81"/>
      <c r="AY55" s="81"/>
      <c r="AZ55" s="81"/>
      <c r="BA55" s="81"/>
      <c r="BB55" s="81"/>
      <c r="BC55" s="81"/>
      <c r="BD55" s="81"/>
      <c r="BE55" s="81"/>
      <c r="BF55" s="81"/>
      <c r="BG55" s="81"/>
      <c r="BH55" s="81"/>
      <c r="BI55" s="81"/>
      <c r="BJ55" s="81"/>
      <c r="BK55" s="81"/>
      <c r="BL55" s="81"/>
      <c r="BM55" s="81"/>
      <c r="BN55" s="81"/>
      <c r="BO55" s="81"/>
      <c r="BP55" s="81"/>
      <c r="BQ55" s="81"/>
      <c r="CA55" s="18" t="s">
        <v>15</v>
      </c>
    </row>
    <row r="56" spans="1:79" s="18" customFormat="1" ht="13.2" customHeight="1" x14ac:dyDescent="0.25">
      <c r="A56" s="51">
        <v>2120</v>
      </c>
      <c r="B56" s="51"/>
      <c r="C56" s="51"/>
      <c r="D56" s="51"/>
      <c r="E56" s="51"/>
      <c r="F56" s="51"/>
      <c r="G56" s="110" t="s">
        <v>43</v>
      </c>
      <c r="H56" s="111"/>
      <c r="I56" s="111"/>
      <c r="J56" s="111"/>
      <c r="K56" s="111"/>
      <c r="L56" s="111"/>
      <c r="M56" s="111"/>
      <c r="N56" s="111"/>
      <c r="O56" s="111"/>
      <c r="P56" s="111"/>
      <c r="Q56" s="111"/>
      <c r="R56" s="111"/>
      <c r="S56" s="112"/>
      <c r="T56" s="138">
        <v>0</v>
      </c>
      <c r="U56" s="138"/>
      <c r="V56" s="138"/>
      <c r="W56" s="138"/>
      <c r="X56" s="138"/>
      <c r="Y56" s="138"/>
      <c r="Z56" s="138"/>
      <c r="AA56" s="138">
        <v>0</v>
      </c>
      <c r="AB56" s="138"/>
      <c r="AC56" s="138"/>
      <c r="AD56" s="138"/>
      <c r="AE56" s="138"/>
      <c r="AF56" s="138"/>
      <c r="AG56" s="138"/>
      <c r="AH56" s="138">
        <v>0</v>
      </c>
      <c r="AI56" s="138"/>
      <c r="AJ56" s="138"/>
      <c r="AK56" s="138"/>
      <c r="AL56" s="138"/>
      <c r="AM56" s="138"/>
      <c r="AN56" s="138"/>
      <c r="AO56" s="138">
        <v>0</v>
      </c>
      <c r="AP56" s="138"/>
      <c r="AQ56" s="138"/>
      <c r="AR56" s="138"/>
      <c r="AS56" s="138"/>
      <c r="AT56" s="138"/>
      <c r="AU56" s="138"/>
      <c r="AV56" s="81"/>
      <c r="AW56" s="81"/>
      <c r="AX56" s="81"/>
      <c r="AY56" s="81"/>
      <c r="AZ56" s="81"/>
      <c r="BA56" s="81"/>
      <c r="BB56" s="81"/>
      <c r="BC56" s="81"/>
      <c r="BD56" s="81"/>
      <c r="BE56" s="81"/>
      <c r="BF56" s="81"/>
      <c r="BG56" s="81"/>
      <c r="BH56" s="81"/>
      <c r="BI56" s="81"/>
      <c r="BJ56" s="81"/>
      <c r="BK56" s="81"/>
      <c r="BL56" s="81"/>
      <c r="BM56" s="81"/>
      <c r="BN56" s="81"/>
      <c r="BO56" s="81"/>
      <c r="BP56" s="81"/>
      <c r="BQ56" s="81"/>
    </row>
    <row r="57" spans="1:79" s="18" customFormat="1" ht="20.399999999999999" customHeight="1" x14ac:dyDescent="0.25">
      <c r="A57" s="51">
        <v>2210</v>
      </c>
      <c r="B57" s="51"/>
      <c r="C57" s="51"/>
      <c r="D57" s="51"/>
      <c r="E57" s="51"/>
      <c r="F57" s="51"/>
      <c r="G57" s="110" t="s">
        <v>45</v>
      </c>
      <c r="H57" s="111"/>
      <c r="I57" s="111"/>
      <c r="J57" s="111"/>
      <c r="K57" s="111"/>
      <c r="L57" s="111"/>
      <c r="M57" s="111"/>
      <c r="N57" s="111"/>
      <c r="O57" s="111"/>
      <c r="P57" s="111"/>
      <c r="Q57" s="111"/>
      <c r="R57" s="111"/>
      <c r="S57" s="112"/>
      <c r="T57" s="138">
        <v>0</v>
      </c>
      <c r="U57" s="138"/>
      <c r="V57" s="138"/>
      <c r="W57" s="138"/>
      <c r="X57" s="138"/>
      <c r="Y57" s="138"/>
      <c r="Z57" s="138"/>
      <c r="AA57" s="138">
        <v>0</v>
      </c>
      <c r="AB57" s="138"/>
      <c r="AC57" s="138"/>
      <c r="AD57" s="138"/>
      <c r="AE57" s="138"/>
      <c r="AF57" s="138"/>
      <c r="AG57" s="138"/>
      <c r="AH57" s="138">
        <v>0</v>
      </c>
      <c r="AI57" s="138"/>
      <c r="AJ57" s="138"/>
      <c r="AK57" s="138"/>
      <c r="AL57" s="138"/>
      <c r="AM57" s="138"/>
      <c r="AN57" s="138"/>
      <c r="AO57" s="138">
        <v>0</v>
      </c>
      <c r="AP57" s="138"/>
      <c r="AQ57" s="138"/>
      <c r="AR57" s="138"/>
      <c r="AS57" s="138"/>
      <c r="AT57" s="138"/>
      <c r="AU57" s="138"/>
      <c r="AV57" s="110"/>
      <c r="AW57" s="111"/>
      <c r="AX57" s="111"/>
      <c r="AY57" s="111"/>
      <c r="AZ57" s="111"/>
      <c r="BA57" s="111"/>
      <c r="BB57" s="111"/>
      <c r="BC57" s="111"/>
      <c r="BD57" s="111"/>
      <c r="BE57" s="111"/>
      <c r="BF57" s="111"/>
      <c r="BG57" s="111"/>
      <c r="BH57" s="111"/>
      <c r="BI57" s="111"/>
      <c r="BJ57" s="111"/>
      <c r="BK57" s="111"/>
      <c r="BL57" s="111"/>
      <c r="BM57" s="111"/>
      <c r="BN57" s="111"/>
      <c r="BO57" s="111"/>
      <c r="BP57" s="111"/>
      <c r="BQ57" s="112"/>
    </row>
    <row r="58" spans="1:79" s="18" customFormat="1" ht="19.2" customHeight="1" x14ac:dyDescent="0.25">
      <c r="A58" s="51">
        <v>2220</v>
      </c>
      <c r="B58" s="51"/>
      <c r="C58" s="51"/>
      <c r="D58" s="51"/>
      <c r="E58" s="51"/>
      <c r="F58" s="51"/>
      <c r="G58" s="110" t="s">
        <v>88</v>
      </c>
      <c r="H58" s="111"/>
      <c r="I58" s="111"/>
      <c r="J58" s="111"/>
      <c r="K58" s="111"/>
      <c r="L58" s="111"/>
      <c r="M58" s="111"/>
      <c r="N58" s="111"/>
      <c r="O58" s="111"/>
      <c r="P58" s="111"/>
      <c r="Q58" s="111"/>
      <c r="R58" s="111"/>
      <c r="S58" s="112"/>
      <c r="T58" s="138">
        <v>0</v>
      </c>
      <c r="U58" s="138"/>
      <c r="V58" s="138"/>
      <c r="W58" s="138"/>
      <c r="X58" s="138"/>
      <c r="Y58" s="138"/>
      <c r="Z58" s="138"/>
      <c r="AA58" s="138">
        <f>AO25*1.057</f>
        <v>23771.93</v>
      </c>
      <c r="AB58" s="138"/>
      <c r="AC58" s="138"/>
      <c r="AD58" s="138"/>
      <c r="AE58" s="138"/>
      <c r="AF58" s="138"/>
      <c r="AG58" s="138"/>
      <c r="AH58" s="138">
        <v>0</v>
      </c>
      <c r="AI58" s="138"/>
      <c r="AJ58" s="138"/>
      <c r="AK58" s="138"/>
      <c r="AL58" s="138"/>
      <c r="AM58" s="138"/>
      <c r="AN58" s="138"/>
      <c r="AO58" s="138">
        <f>AA58*1.053</f>
        <v>25031.842290000001</v>
      </c>
      <c r="AP58" s="138"/>
      <c r="AQ58" s="138"/>
      <c r="AR58" s="138"/>
      <c r="AS58" s="138"/>
      <c r="AT58" s="138"/>
      <c r="AU58" s="138"/>
      <c r="AV58" s="110" t="s">
        <v>102</v>
      </c>
      <c r="AW58" s="111"/>
      <c r="AX58" s="111"/>
      <c r="AY58" s="111"/>
      <c r="AZ58" s="111"/>
      <c r="BA58" s="111"/>
      <c r="BB58" s="111"/>
      <c r="BC58" s="111"/>
      <c r="BD58" s="111"/>
      <c r="BE58" s="111"/>
      <c r="BF58" s="111"/>
      <c r="BG58" s="111"/>
      <c r="BH58" s="111"/>
      <c r="BI58" s="111"/>
      <c r="BJ58" s="111"/>
      <c r="BK58" s="111"/>
      <c r="BL58" s="111"/>
      <c r="BM58" s="111"/>
      <c r="BN58" s="111"/>
      <c r="BO58" s="111"/>
      <c r="BP58" s="111"/>
      <c r="BQ58" s="112"/>
    </row>
    <row r="59" spans="1:79" s="18" customFormat="1" ht="16.2" customHeight="1" x14ac:dyDescent="0.25">
      <c r="A59" s="51">
        <v>2240</v>
      </c>
      <c r="B59" s="51"/>
      <c r="C59" s="51"/>
      <c r="D59" s="51"/>
      <c r="E59" s="51"/>
      <c r="F59" s="51"/>
      <c r="G59" s="110" t="s">
        <v>47</v>
      </c>
      <c r="H59" s="111"/>
      <c r="I59" s="111"/>
      <c r="J59" s="111"/>
      <c r="K59" s="111"/>
      <c r="L59" s="111"/>
      <c r="M59" s="111"/>
      <c r="N59" s="111"/>
      <c r="O59" s="111"/>
      <c r="P59" s="111"/>
      <c r="Q59" s="111"/>
      <c r="R59" s="111"/>
      <c r="S59" s="112"/>
      <c r="T59" s="138">
        <v>0</v>
      </c>
      <c r="U59" s="138"/>
      <c r="V59" s="138"/>
      <c r="W59" s="138"/>
      <c r="X59" s="138"/>
      <c r="Y59" s="138"/>
      <c r="Z59" s="138"/>
      <c r="AA59" s="138">
        <v>0</v>
      </c>
      <c r="AB59" s="138"/>
      <c r="AC59" s="138"/>
      <c r="AD59" s="138"/>
      <c r="AE59" s="138"/>
      <c r="AF59" s="138"/>
      <c r="AG59" s="138"/>
      <c r="AH59" s="138">
        <v>0</v>
      </c>
      <c r="AI59" s="138"/>
      <c r="AJ59" s="138"/>
      <c r="AK59" s="138"/>
      <c r="AL59" s="138"/>
      <c r="AM59" s="138"/>
      <c r="AN59" s="138"/>
      <c r="AO59" s="138">
        <v>0</v>
      </c>
      <c r="AP59" s="138"/>
      <c r="AQ59" s="138"/>
      <c r="AR59" s="138"/>
      <c r="AS59" s="138"/>
      <c r="AT59" s="138"/>
      <c r="AU59" s="138"/>
      <c r="AV59" s="110"/>
      <c r="AW59" s="111"/>
      <c r="AX59" s="111"/>
      <c r="AY59" s="111"/>
      <c r="AZ59" s="111"/>
      <c r="BA59" s="111"/>
      <c r="BB59" s="111"/>
      <c r="BC59" s="111"/>
      <c r="BD59" s="111"/>
      <c r="BE59" s="111"/>
      <c r="BF59" s="111"/>
      <c r="BG59" s="111"/>
      <c r="BH59" s="111"/>
      <c r="BI59" s="111"/>
      <c r="BJ59" s="111"/>
      <c r="BK59" s="111"/>
      <c r="BL59" s="111"/>
      <c r="BM59" s="111"/>
      <c r="BN59" s="111"/>
      <c r="BO59" s="111"/>
      <c r="BP59" s="111"/>
      <c r="BQ59" s="112"/>
    </row>
    <row r="60" spans="1:79" s="18" customFormat="1" ht="12" customHeight="1" x14ac:dyDescent="0.25">
      <c r="A60" s="51">
        <v>2272</v>
      </c>
      <c r="B60" s="51"/>
      <c r="C60" s="51"/>
      <c r="D60" s="51"/>
      <c r="E60" s="51"/>
      <c r="F60" s="51"/>
      <c r="G60" s="110" t="s">
        <v>53</v>
      </c>
      <c r="H60" s="111"/>
      <c r="I60" s="111"/>
      <c r="J60" s="111"/>
      <c r="K60" s="111"/>
      <c r="L60" s="111"/>
      <c r="M60" s="111"/>
      <c r="N60" s="111"/>
      <c r="O60" s="111"/>
      <c r="P60" s="111"/>
      <c r="Q60" s="111"/>
      <c r="R60" s="111"/>
      <c r="S60" s="112"/>
      <c r="T60" s="138">
        <v>0</v>
      </c>
      <c r="U60" s="138"/>
      <c r="V60" s="138"/>
      <c r="W60" s="138"/>
      <c r="X60" s="138"/>
      <c r="Y60" s="138"/>
      <c r="Z60" s="138"/>
      <c r="AA60" s="138">
        <f t="shared" ref="AA60:AA65" si="0">AO27*1.057</f>
        <v>6870.5</v>
      </c>
      <c r="AB60" s="138"/>
      <c r="AC60" s="138"/>
      <c r="AD60" s="138"/>
      <c r="AE60" s="138"/>
      <c r="AF60" s="138"/>
      <c r="AG60" s="138"/>
      <c r="AH60" s="138">
        <v>0</v>
      </c>
      <c r="AI60" s="138"/>
      <c r="AJ60" s="138"/>
      <c r="AK60" s="138"/>
      <c r="AL60" s="138"/>
      <c r="AM60" s="138"/>
      <c r="AN60" s="138"/>
      <c r="AO60" s="138">
        <f>AA60*1.053</f>
        <v>7234.6364999999996</v>
      </c>
      <c r="AP60" s="138"/>
      <c r="AQ60" s="138"/>
      <c r="AR60" s="138"/>
      <c r="AS60" s="138"/>
      <c r="AT60" s="138"/>
      <c r="AU60" s="138"/>
      <c r="AV60" s="110" t="s">
        <v>181</v>
      </c>
      <c r="AW60" s="111"/>
      <c r="AX60" s="111"/>
      <c r="AY60" s="111"/>
      <c r="AZ60" s="111"/>
      <c r="BA60" s="111"/>
      <c r="BB60" s="111"/>
      <c r="BC60" s="111"/>
      <c r="BD60" s="111"/>
      <c r="BE60" s="111"/>
      <c r="BF60" s="111"/>
      <c r="BG60" s="111"/>
      <c r="BH60" s="111"/>
      <c r="BI60" s="111"/>
      <c r="BJ60" s="111"/>
      <c r="BK60" s="111"/>
      <c r="BL60" s="111"/>
      <c r="BM60" s="111"/>
      <c r="BN60" s="111"/>
      <c r="BO60" s="111"/>
      <c r="BP60" s="111"/>
      <c r="BQ60" s="112"/>
    </row>
    <row r="61" spans="1:79" s="18" customFormat="1" ht="13.2" customHeight="1" x14ac:dyDescent="0.25">
      <c r="A61" s="51">
        <v>2273</v>
      </c>
      <c r="B61" s="51"/>
      <c r="C61" s="51"/>
      <c r="D61" s="51"/>
      <c r="E61" s="51"/>
      <c r="F61" s="51"/>
      <c r="G61" s="110" t="s">
        <v>55</v>
      </c>
      <c r="H61" s="111"/>
      <c r="I61" s="111"/>
      <c r="J61" s="111"/>
      <c r="K61" s="111"/>
      <c r="L61" s="111"/>
      <c r="M61" s="111"/>
      <c r="N61" s="111"/>
      <c r="O61" s="111"/>
      <c r="P61" s="111"/>
      <c r="Q61" s="111"/>
      <c r="R61" s="111"/>
      <c r="S61" s="112"/>
      <c r="T61" s="138">
        <v>0</v>
      </c>
      <c r="U61" s="138"/>
      <c r="V61" s="138"/>
      <c r="W61" s="138"/>
      <c r="X61" s="138"/>
      <c r="Y61" s="138"/>
      <c r="Z61" s="138"/>
      <c r="AA61" s="138">
        <f t="shared" si="0"/>
        <v>29913.1</v>
      </c>
      <c r="AB61" s="138"/>
      <c r="AC61" s="138"/>
      <c r="AD61" s="138"/>
      <c r="AE61" s="138"/>
      <c r="AF61" s="138"/>
      <c r="AG61" s="138"/>
      <c r="AH61" s="138">
        <v>0</v>
      </c>
      <c r="AI61" s="138"/>
      <c r="AJ61" s="138"/>
      <c r="AK61" s="138"/>
      <c r="AL61" s="138"/>
      <c r="AM61" s="138"/>
      <c r="AN61" s="138"/>
      <c r="AO61" s="138">
        <f t="shared" ref="AO61:AO62" si="1">AA61*1.053</f>
        <v>31498.494299999995</v>
      </c>
      <c r="AP61" s="138"/>
      <c r="AQ61" s="138"/>
      <c r="AR61" s="138"/>
      <c r="AS61" s="138"/>
      <c r="AT61" s="138"/>
      <c r="AU61" s="138"/>
      <c r="AV61" s="110" t="s">
        <v>182</v>
      </c>
      <c r="AW61" s="111"/>
      <c r="AX61" s="111"/>
      <c r="AY61" s="111"/>
      <c r="AZ61" s="111"/>
      <c r="BA61" s="111"/>
      <c r="BB61" s="111"/>
      <c r="BC61" s="111"/>
      <c r="BD61" s="111"/>
      <c r="BE61" s="111"/>
      <c r="BF61" s="111"/>
      <c r="BG61" s="111"/>
      <c r="BH61" s="111"/>
      <c r="BI61" s="111"/>
      <c r="BJ61" s="111"/>
      <c r="BK61" s="111"/>
      <c r="BL61" s="111"/>
      <c r="BM61" s="111"/>
      <c r="BN61" s="111"/>
      <c r="BO61" s="111"/>
      <c r="BP61" s="111"/>
      <c r="BQ61" s="112"/>
    </row>
    <row r="62" spans="1:79" s="18" customFormat="1" ht="13.2" customHeight="1" x14ac:dyDescent="0.25">
      <c r="A62" s="51">
        <v>2274</v>
      </c>
      <c r="B62" s="51"/>
      <c r="C62" s="51"/>
      <c r="D62" s="51"/>
      <c r="E62" s="51"/>
      <c r="F62" s="51"/>
      <c r="G62" s="110" t="s">
        <v>91</v>
      </c>
      <c r="H62" s="111"/>
      <c r="I62" s="111"/>
      <c r="J62" s="111"/>
      <c r="K62" s="111"/>
      <c r="L62" s="111"/>
      <c r="M62" s="111"/>
      <c r="N62" s="111"/>
      <c r="O62" s="111"/>
      <c r="P62" s="111"/>
      <c r="Q62" s="111"/>
      <c r="R62" s="111"/>
      <c r="S62" s="112"/>
      <c r="T62" s="138">
        <v>0</v>
      </c>
      <c r="U62" s="138"/>
      <c r="V62" s="138"/>
      <c r="W62" s="138"/>
      <c r="X62" s="138"/>
      <c r="Y62" s="138"/>
      <c r="Z62" s="138"/>
      <c r="AA62" s="138">
        <f t="shared" si="0"/>
        <v>69973.399999999994</v>
      </c>
      <c r="AB62" s="138"/>
      <c r="AC62" s="138"/>
      <c r="AD62" s="138"/>
      <c r="AE62" s="138"/>
      <c r="AF62" s="138"/>
      <c r="AG62" s="138"/>
      <c r="AH62" s="138">
        <v>0</v>
      </c>
      <c r="AI62" s="138"/>
      <c r="AJ62" s="138"/>
      <c r="AK62" s="138"/>
      <c r="AL62" s="138"/>
      <c r="AM62" s="138"/>
      <c r="AN62" s="138"/>
      <c r="AO62" s="138">
        <f t="shared" si="1"/>
        <v>73681.990199999986</v>
      </c>
      <c r="AP62" s="138"/>
      <c r="AQ62" s="138"/>
      <c r="AR62" s="138"/>
      <c r="AS62" s="138"/>
      <c r="AT62" s="138"/>
      <c r="AU62" s="138"/>
      <c r="AV62" s="110" t="s">
        <v>104</v>
      </c>
      <c r="AW62" s="111"/>
      <c r="AX62" s="111"/>
      <c r="AY62" s="111"/>
      <c r="AZ62" s="111"/>
      <c r="BA62" s="111"/>
      <c r="BB62" s="111"/>
      <c r="BC62" s="111"/>
      <c r="BD62" s="111"/>
      <c r="BE62" s="111"/>
      <c r="BF62" s="111"/>
      <c r="BG62" s="111"/>
      <c r="BH62" s="111"/>
      <c r="BI62" s="111"/>
      <c r="BJ62" s="111"/>
      <c r="BK62" s="111"/>
      <c r="BL62" s="111"/>
      <c r="BM62" s="111"/>
      <c r="BN62" s="111"/>
      <c r="BO62" s="111"/>
      <c r="BP62" s="111"/>
      <c r="BQ62" s="112"/>
    </row>
    <row r="63" spans="1:79" s="18" customFormat="1" ht="26.4" customHeight="1" x14ac:dyDescent="0.25">
      <c r="A63" s="51">
        <v>2730</v>
      </c>
      <c r="B63" s="51"/>
      <c r="C63" s="51"/>
      <c r="D63" s="51"/>
      <c r="E63" s="51"/>
      <c r="F63" s="51"/>
      <c r="G63" s="110" t="s">
        <v>96</v>
      </c>
      <c r="H63" s="111"/>
      <c r="I63" s="111"/>
      <c r="J63" s="111"/>
      <c r="K63" s="111"/>
      <c r="L63" s="111"/>
      <c r="M63" s="111"/>
      <c r="N63" s="111"/>
      <c r="O63" s="111"/>
      <c r="P63" s="111"/>
      <c r="Q63" s="111"/>
      <c r="R63" s="111"/>
      <c r="S63" s="112"/>
      <c r="T63" s="138">
        <v>0</v>
      </c>
      <c r="U63" s="138"/>
      <c r="V63" s="138"/>
      <c r="W63" s="138"/>
      <c r="X63" s="138"/>
      <c r="Y63" s="138"/>
      <c r="Z63" s="138"/>
      <c r="AA63" s="138">
        <f t="shared" si="0"/>
        <v>950204.94799999997</v>
      </c>
      <c r="AB63" s="138"/>
      <c r="AC63" s="138"/>
      <c r="AD63" s="138"/>
      <c r="AE63" s="138"/>
      <c r="AF63" s="138"/>
      <c r="AG63" s="138"/>
      <c r="AH63" s="138">
        <v>0</v>
      </c>
      <c r="AI63" s="138"/>
      <c r="AJ63" s="138"/>
      <c r="AK63" s="138"/>
      <c r="AL63" s="138"/>
      <c r="AM63" s="138"/>
      <c r="AN63" s="138"/>
      <c r="AO63" s="138">
        <f>AA63*1.053</f>
        <v>1000565.8102439999</v>
      </c>
      <c r="AP63" s="138"/>
      <c r="AQ63" s="138"/>
      <c r="AR63" s="138"/>
      <c r="AS63" s="138"/>
      <c r="AT63" s="138"/>
      <c r="AU63" s="138"/>
      <c r="AV63" s="110" t="s">
        <v>190</v>
      </c>
      <c r="AW63" s="111"/>
      <c r="AX63" s="111"/>
      <c r="AY63" s="111"/>
      <c r="AZ63" s="111"/>
      <c r="BA63" s="111"/>
      <c r="BB63" s="111"/>
      <c r="BC63" s="111"/>
      <c r="BD63" s="111"/>
      <c r="BE63" s="111"/>
      <c r="BF63" s="111"/>
      <c r="BG63" s="111"/>
      <c r="BH63" s="111"/>
      <c r="BI63" s="111"/>
      <c r="BJ63" s="111"/>
      <c r="BK63" s="111"/>
      <c r="BL63" s="111"/>
      <c r="BM63" s="111"/>
      <c r="BN63" s="111"/>
      <c r="BO63" s="111"/>
      <c r="BP63" s="111"/>
      <c r="BQ63" s="112"/>
    </row>
    <row r="64" spans="1:79" s="18" customFormat="1" ht="29.4" customHeight="1" x14ac:dyDescent="0.25">
      <c r="A64" s="51">
        <v>3110</v>
      </c>
      <c r="B64" s="51"/>
      <c r="C64" s="51"/>
      <c r="D64" s="51"/>
      <c r="E64" s="51"/>
      <c r="F64" s="51"/>
      <c r="G64" s="110" t="s">
        <v>98</v>
      </c>
      <c r="H64" s="111"/>
      <c r="I64" s="111"/>
      <c r="J64" s="111"/>
      <c r="K64" s="111"/>
      <c r="L64" s="111"/>
      <c r="M64" s="111"/>
      <c r="N64" s="111"/>
      <c r="O64" s="111"/>
      <c r="P64" s="111"/>
      <c r="Q64" s="111"/>
      <c r="R64" s="111"/>
      <c r="S64" s="112"/>
      <c r="T64" s="138">
        <v>0</v>
      </c>
      <c r="U64" s="138"/>
      <c r="V64" s="138"/>
      <c r="W64" s="138"/>
      <c r="X64" s="138"/>
      <c r="Y64" s="138"/>
      <c r="Z64" s="138"/>
      <c r="AA64" s="138">
        <f t="shared" ref="AA64" si="2">AO31*1.057</f>
        <v>552493.9</v>
      </c>
      <c r="AB64" s="138"/>
      <c r="AC64" s="138"/>
      <c r="AD64" s="138"/>
      <c r="AE64" s="138"/>
      <c r="AF64" s="138"/>
      <c r="AG64" s="138"/>
      <c r="AH64" s="138">
        <v>0</v>
      </c>
      <c r="AI64" s="138"/>
      <c r="AJ64" s="138"/>
      <c r="AK64" s="138"/>
      <c r="AL64" s="138"/>
      <c r="AM64" s="138"/>
      <c r="AN64" s="138"/>
      <c r="AO64" s="138">
        <f t="shared" ref="AO64:AO65" si="3">AA64*1.053</f>
        <v>581776.07669999998</v>
      </c>
      <c r="AP64" s="138"/>
      <c r="AQ64" s="138"/>
      <c r="AR64" s="138"/>
      <c r="AS64" s="138"/>
      <c r="AT64" s="138"/>
      <c r="AU64" s="138"/>
      <c r="AV64" s="110" t="s">
        <v>183</v>
      </c>
      <c r="AW64" s="111"/>
      <c r="AX64" s="111"/>
      <c r="AY64" s="111"/>
      <c r="AZ64" s="111"/>
      <c r="BA64" s="111"/>
      <c r="BB64" s="111"/>
      <c r="BC64" s="111"/>
      <c r="BD64" s="111"/>
      <c r="BE64" s="111"/>
      <c r="BF64" s="111"/>
      <c r="BG64" s="111"/>
      <c r="BH64" s="111"/>
      <c r="BI64" s="111"/>
      <c r="BJ64" s="111"/>
      <c r="BK64" s="111"/>
      <c r="BL64" s="111"/>
      <c r="BM64" s="111"/>
      <c r="BN64" s="111"/>
      <c r="BO64" s="111"/>
      <c r="BP64" s="111"/>
      <c r="BQ64" s="112"/>
    </row>
    <row r="65" spans="1:79" s="18" customFormat="1" ht="16.2" customHeight="1" x14ac:dyDescent="0.25">
      <c r="A65" s="51">
        <v>3132</v>
      </c>
      <c r="B65" s="51"/>
      <c r="C65" s="51"/>
      <c r="D65" s="51"/>
      <c r="E65" s="51"/>
      <c r="F65" s="51"/>
      <c r="G65" s="110" t="s">
        <v>99</v>
      </c>
      <c r="H65" s="111"/>
      <c r="I65" s="111"/>
      <c r="J65" s="111"/>
      <c r="K65" s="111"/>
      <c r="L65" s="111"/>
      <c r="M65" s="111"/>
      <c r="N65" s="111"/>
      <c r="O65" s="111"/>
      <c r="P65" s="111"/>
      <c r="Q65" s="111"/>
      <c r="R65" s="111"/>
      <c r="S65" s="112"/>
      <c r="T65" s="138">
        <v>0</v>
      </c>
      <c r="U65" s="138"/>
      <c r="V65" s="138"/>
      <c r="W65" s="138"/>
      <c r="X65" s="138"/>
      <c r="Y65" s="138"/>
      <c r="Z65" s="138"/>
      <c r="AA65" s="138">
        <f t="shared" si="0"/>
        <v>367836</v>
      </c>
      <c r="AB65" s="138"/>
      <c r="AC65" s="138"/>
      <c r="AD65" s="138"/>
      <c r="AE65" s="138"/>
      <c r="AF65" s="138"/>
      <c r="AG65" s="138"/>
      <c r="AH65" s="138">
        <v>0</v>
      </c>
      <c r="AI65" s="138"/>
      <c r="AJ65" s="138"/>
      <c r="AK65" s="138"/>
      <c r="AL65" s="138"/>
      <c r="AM65" s="138"/>
      <c r="AN65" s="138"/>
      <c r="AO65" s="138">
        <f t="shared" si="3"/>
        <v>387331.30799999996</v>
      </c>
      <c r="AP65" s="138"/>
      <c r="AQ65" s="138"/>
      <c r="AR65" s="138"/>
      <c r="AS65" s="138"/>
      <c r="AT65" s="138"/>
      <c r="AU65" s="138"/>
      <c r="AV65" s="110" t="s">
        <v>183</v>
      </c>
      <c r="AW65" s="111"/>
      <c r="AX65" s="111"/>
      <c r="AY65" s="111"/>
      <c r="AZ65" s="111"/>
      <c r="BA65" s="111"/>
      <c r="BB65" s="111"/>
      <c r="BC65" s="111"/>
      <c r="BD65" s="111"/>
      <c r="BE65" s="111"/>
      <c r="BF65" s="111"/>
      <c r="BG65" s="111"/>
      <c r="BH65" s="111"/>
      <c r="BI65" s="111"/>
      <c r="BJ65" s="111"/>
      <c r="BK65" s="111"/>
      <c r="BL65" s="111"/>
      <c r="BM65" s="111"/>
      <c r="BN65" s="111"/>
      <c r="BO65" s="111"/>
      <c r="BP65" s="111"/>
      <c r="BQ65" s="112"/>
    </row>
    <row r="67" spans="1:79" ht="15" customHeight="1" x14ac:dyDescent="0.25">
      <c r="A67" s="49" t="s">
        <v>151</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row>
    <row r="69" spans="1:79" ht="79.2" customHeight="1" x14ac:dyDescent="0.25">
      <c r="A69" s="52" t="s">
        <v>4</v>
      </c>
      <c r="B69" s="52"/>
      <c r="C69" s="52"/>
      <c r="D69" s="52"/>
      <c r="E69" s="52"/>
      <c r="F69" s="52"/>
      <c r="G69" s="70" t="s">
        <v>7</v>
      </c>
      <c r="H69" s="71"/>
      <c r="I69" s="71"/>
      <c r="J69" s="71"/>
      <c r="K69" s="71"/>
      <c r="L69" s="71"/>
      <c r="M69" s="71"/>
      <c r="N69" s="71"/>
      <c r="O69" s="71"/>
      <c r="P69" s="71"/>
      <c r="Q69" s="71"/>
      <c r="R69" s="71"/>
      <c r="S69" s="71"/>
      <c r="T69" s="71"/>
      <c r="U69" s="71"/>
      <c r="V69" s="71"/>
      <c r="W69" s="71"/>
      <c r="X69" s="71"/>
      <c r="Y69" s="71"/>
      <c r="Z69" s="71"/>
      <c r="AA69" s="71"/>
      <c r="AB69" s="71"/>
      <c r="AC69" s="71"/>
      <c r="AD69" s="71"/>
      <c r="AE69" s="72"/>
      <c r="AF69" s="52" t="s">
        <v>6</v>
      </c>
      <c r="AG69" s="52"/>
      <c r="AH69" s="52"/>
      <c r="AI69" s="52"/>
      <c r="AJ69" s="52"/>
      <c r="AK69" s="52" t="s">
        <v>5</v>
      </c>
      <c r="AL69" s="52"/>
      <c r="AM69" s="52"/>
      <c r="AN69" s="52"/>
      <c r="AO69" s="52"/>
      <c r="AP69" s="52"/>
      <c r="AQ69" s="52"/>
      <c r="AR69" s="52"/>
      <c r="AS69" s="52"/>
      <c r="AT69" s="52"/>
      <c r="AU69" s="52" t="s">
        <v>78</v>
      </c>
      <c r="AV69" s="52"/>
      <c r="AW69" s="52"/>
      <c r="AX69" s="52"/>
      <c r="AY69" s="52"/>
      <c r="AZ69" s="52"/>
      <c r="BA69" s="52" t="s">
        <v>79</v>
      </c>
      <c r="BB69" s="52"/>
      <c r="BC69" s="52"/>
      <c r="BD69" s="52"/>
      <c r="BE69" s="52"/>
      <c r="BF69" s="52"/>
      <c r="BG69" s="52" t="s">
        <v>82</v>
      </c>
      <c r="BH69" s="52"/>
      <c r="BI69" s="52"/>
      <c r="BJ69" s="52"/>
      <c r="BK69" s="52"/>
      <c r="BL69" s="52"/>
      <c r="BM69" s="52" t="s">
        <v>83</v>
      </c>
      <c r="BN69" s="52"/>
      <c r="BO69" s="52"/>
      <c r="BP69" s="52"/>
      <c r="BQ69" s="52"/>
      <c r="BR69" s="52"/>
    </row>
    <row r="70" spans="1:79" ht="15" customHeight="1" x14ac:dyDescent="0.25">
      <c r="A70" s="52">
        <v>1</v>
      </c>
      <c r="B70" s="52"/>
      <c r="C70" s="52"/>
      <c r="D70" s="52"/>
      <c r="E70" s="52"/>
      <c r="F70" s="52"/>
      <c r="G70" s="70">
        <v>2</v>
      </c>
      <c r="H70" s="71"/>
      <c r="I70" s="71"/>
      <c r="J70" s="71"/>
      <c r="K70" s="71"/>
      <c r="L70" s="71"/>
      <c r="M70" s="71"/>
      <c r="N70" s="71"/>
      <c r="O70" s="71"/>
      <c r="P70" s="71"/>
      <c r="Q70" s="71"/>
      <c r="R70" s="71"/>
      <c r="S70" s="71"/>
      <c r="T70" s="71"/>
      <c r="U70" s="71"/>
      <c r="V70" s="71"/>
      <c r="W70" s="71"/>
      <c r="X70" s="71"/>
      <c r="Y70" s="71"/>
      <c r="Z70" s="71"/>
      <c r="AA70" s="71"/>
      <c r="AB70" s="71"/>
      <c r="AC70" s="71"/>
      <c r="AD70" s="71"/>
      <c r="AE70" s="72"/>
      <c r="AF70" s="52">
        <v>3</v>
      </c>
      <c r="AG70" s="52"/>
      <c r="AH70" s="52"/>
      <c r="AI70" s="52"/>
      <c r="AJ70" s="52"/>
      <c r="AK70" s="52">
        <v>4</v>
      </c>
      <c r="AL70" s="52"/>
      <c r="AM70" s="52"/>
      <c r="AN70" s="52"/>
      <c r="AO70" s="52"/>
      <c r="AP70" s="52"/>
      <c r="AQ70" s="52"/>
      <c r="AR70" s="52"/>
      <c r="AS70" s="52"/>
      <c r="AT70" s="52"/>
      <c r="AU70" s="52">
        <v>5</v>
      </c>
      <c r="AV70" s="52"/>
      <c r="AW70" s="52"/>
      <c r="AX70" s="52"/>
      <c r="AY70" s="52"/>
      <c r="AZ70" s="52"/>
      <c r="BA70" s="52">
        <v>6</v>
      </c>
      <c r="BB70" s="52"/>
      <c r="BC70" s="52"/>
      <c r="BD70" s="52"/>
      <c r="BE70" s="52"/>
      <c r="BF70" s="52"/>
      <c r="BG70" s="52">
        <v>7</v>
      </c>
      <c r="BH70" s="52"/>
      <c r="BI70" s="52"/>
      <c r="BJ70" s="52"/>
      <c r="BK70" s="52"/>
      <c r="BL70" s="52"/>
      <c r="BM70" s="52">
        <v>8</v>
      </c>
      <c r="BN70" s="52"/>
      <c r="BO70" s="52"/>
      <c r="BP70" s="52"/>
      <c r="BQ70" s="52"/>
      <c r="BR70" s="52"/>
    </row>
    <row r="71" spans="1:79" ht="9.75" hidden="1" customHeight="1" x14ac:dyDescent="0.25">
      <c r="A71" s="64" t="s">
        <v>39</v>
      </c>
      <c r="B71" s="64"/>
      <c r="C71" s="64"/>
      <c r="D71" s="64"/>
      <c r="E71" s="64"/>
      <c r="F71" s="64"/>
      <c r="G71" s="84" t="s">
        <v>18</v>
      </c>
      <c r="H71" s="85"/>
      <c r="I71" s="85"/>
      <c r="J71" s="85"/>
      <c r="K71" s="85"/>
      <c r="L71" s="85"/>
      <c r="M71" s="85"/>
      <c r="N71" s="85"/>
      <c r="O71" s="85"/>
      <c r="P71" s="85"/>
      <c r="Q71" s="85"/>
      <c r="R71" s="85"/>
      <c r="S71" s="85"/>
      <c r="T71" s="85"/>
      <c r="U71" s="85"/>
      <c r="V71" s="85"/>
      <c r="W71" s="85"/>
      <c r="X71" s="85"/>
      <c r="Y71" s="85"/>
      <c r="Z71" s="85"/>
      <c r="AA71" s="85"/>
      <c r="AB71" s="85"/>
      <c r="AC71" s="85"/>
      <c r="AD71" s="85"/>
      <c r="AE71" s="86"/>
      <c r="AF71" s="64" t="s">
        <v>19</v>
      </c>
      <c r="AG71" s="64"/>
      <c r="AH71" s="64"/>
      <c r="AI71" s="64"/>
      <c r="AJ71" s="64"/>
      <c r="AK71" s="64" t="s">
        <v>20</v>
      </c>
      <c r="AL71" s="64"/>
      <c r="AM71" s="64"/>
      <c r="AN71" s="64"/>
      <c r="AO71" s="64"/>
      <c r="AP71" s="64"/>
      <c r="AQ71" s="64"/>
      <c r="AR71" s="64"/>
      <c r="AS71" s="64"/>
      <c r="AT71" s="64"/>
      <c r="AU71" s="64" t="s">
        <v>34</v>
      </c>
      <c r="AV71" s="64"/>
      <c r="AW71" s="64"/>
      <c r="AX71" s="64"/>
      <c r="AY71" s="64"/>
      <c r="AZ71" s="64"/>
      <c r="BA71" s="64" t="s">
        <v>35</v>
      </c>
      <c r="BB71" s="64"/>
      <c r="BC71" s="64"/>
      <c r="BD71" s="64"/>
      <c r="BE71" s="64"/>
      <c r="BF71" s="64"/>
      <c r="BG71" s="64" t="s">
        <v>32</v>
      </c>
      <c r="BH71" s="64"/>
      <c r="BI71" s="64"/>
      <c r="BJ71" s="64"/>
      <c r="BK71" s="64"/>
      <c r="BL71" s="64"/>
      <c r="BM71" s="64" t="s">
        <v>33</v>
      </c>
      <c r="BN71" s="64"/>
      <c r="BO71" s="64"/>
      <c r="BP71" s="64"/>
      <c r="BQ71" s="64"/>
      <c r="BR71" s="64"/>
      <c r="CA71" s="15" t="s">
        <v>16</v>
      </c>
    </row>
    <row r="72" spans="1:79" s="18" customFormat="1" x14ac:dyDescent="0.25">
      <c r="A72" s="65"/>
      <c r="B72" s="65"/>
      <c r="C72" s="65"/>
      <c r="D72" s="65"/>
      <c r="E72" s="65"/>
      <c r="F72" s="65"/>
      <c r="G72" s="127" t="s">
        <v>57</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9"/>
      <c r="AF72" s="65"/>
      <c r="AG72" s="65"/>
      <c r="AH72" s="65"/>
      <c r="AI72" s="65"/>
      <c r="AJ72" s="65"/>
      <c r="AK72" s="65"/>
      <c r="AL72" s="65"/>
      <c r="AM72" s="65"/>
      <c r="AN72" s="65"/>
      <c r="AO72" s="65"/>
      <c r="AP72" s="65"/>
      <c r="AQ72" s="65"/>
      <c r="AR72" s="65"/>
      <c r="AS72" s="65"/>
      <c r="AT72" s="65"/>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CA72" s="18" t="s">
        <v>17</v>
      </c>
    </row>
    <row r="73" spans="1:79" s="18" customFormat="1" ht="27" customHeight="1" x14ac:dyDescent="0.25">
      <c r="A73" s="65">
        <v>1</v>
      </c>
      <c r="B73" s="65"/>
      <c r="C73" s="65"/>
      <c r="D73" s="65"/>
      <c r="E73" s="65"/>
      <c r="F73" s="65"/>
      <c r="G73" s="124" t="s">
        <v>192</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6"/>
      <c r="AF73" s="65" t="s">
        <v>100</v>
      </c>
      <c r="AG73" s="65"/>
      <c r="AH73" s="65"/>
      <c r="AI73" s="65"/>
      <c r="AJ73" s="65"/>
      <c r="AK73" s="121" t="s">
        <v>101</v>
      </c>
      <c r="AL73" s="121"/>
      <c r="AM73" s="121"/>
      <c r="AN73" s="121"/>
      <c r="AO73" s="121"/>
      <c r="AP73" s="121"/>
      <c r="AQ73" s="121"/>
      <c r="AR73" s="121"/>
      <c r="AS73" s="121"/>
      <c r="AT73" s="121"/>
      <c r="AU73" s="113">
        <v>9.6</v>
      </c>
      <c r="AV73" s="113"/>
      <c r="AW73" s="113"/>
      <c r="AX73" s="113"/>
      <c r="AY73" s="113"/>
      <c r="AZ73" s="113"/>
      <c r="BA73" s="114">
        <f>AA79/8620</f>
        <v>232.14196960556845</v>
      </c>
      <c r="BB73" s="114"/>
      <c r="BC73" s="114"/>
      <c r="BD73" s="114"/>
      <c r="BE73" s="114"/>
      <c r="BF73" s="114"/>
      <c r="BG73" s="113">
        <v>10.1</v>
      </c>
      <c r="BH73" s="113"/>
      <c r="BI73" s="113"/>
      <c r="BJ73" s="113"/>
      <c r="BK73" s="113"/>
      <c r="BL73" s="113"/>
      <c r="BM73" s="114">
        <f>AO79/8620</f>
        <v>244.44549399466359</v>
      </c>
      <c r="BN73" s="114"/>
      <c r="BO73" s="114"/>
      <c r="BP73" s="114"/>
      <c r="BQ73" s="114"/>
      <c r="BR73" s="114"/>
      <c r="CA73" s="18" t="s">
        <v>17</v>
      </c>
    </row>
    <row r="75" spans="1:79" ht="28.5" customHeight="1" x14ac:dyDescent="0.25">
      <c r="A75" s="90" t="s">
        <v>84</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row>
    <row r="76" spans="1:79" ht="27.6" customHeight="1" x14ac:dyDescent="0.25">
      <c r="A76" s="76" t="s">
        <v>191</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row>
    <row r="77" spans="1:79" s="27" customFormat="1" ht="1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34"/>
      <c r="AF77" s="34"/>
      <c r="AG77" s="34"/>
      <c r="AH77" s="34"/>
      <c r="AI77" s="34"/>
      <c r="AJ77" s="34"/>
      <c r="AK77" s="34"/>
      <c r="AL77" s="34"/>
      <c r="AM77" s="34"/>
      <c r="AN77" s="34"/>
      <c r="AO77" s="34"/>
      <c r="AP77" s="34"/>
      <c r="AQ77" s="34"/>
      <c r="AR77" s="34"/>
      <c r="AS77" s="34"/>
      <c r="AT77" s="34"/>
      <c r="AU77" s="34"/>
      <c r="AV77" s="35"/>
      <c r="AW77" s="35"/>
      <c r="AX77" s="35"/>
      <c r="AY77" s="35"/>
      <c r="AZ77" s="35"/>
      <c r="BA77" s="35"/>
      <c r="BB77" s="35"/>
      <c r="BC77" s="35"/>
      <c r="BD77" s="35"/>
      <c r="BE77" s="35"/>
      <c r="BF77" s="35"/>
      <c r="BG77" s="35"/>
      <c r="BH77" s="35"/>
      <c r="BI77" s="35"/>
      <c r="BJ77" s="35"/>
      <c r="BK77" s="35"/>
      <c r="BL77" s="35"/>
    </row>
    <row r="78" spans="1:79" ht="15.75" hidden="1" customHeight="1" x14ac:dyDescent="0.25">
      <c r="A78" s="51"/>
      <c r="B78" s="51"/>
      <c r="C78" s="51"/>
      <c r="D78" s="51"/>
      <c r="E78" s="51"/>
      <c r="F78" s="51"/>
      <c r="G78" s="92" t="s">
        <v>0</v>
      </c>
      <c r="H78" s="93"/>
      <c r="I78" s="93"/>
      <c r="J78" s="93"/>
      <c r="K78" s="93"/>
      <c r="L78" s="93"/>
      <c r="M78" s="93"/>
      <c r="N78" s="93"/>
      <c r="O78" s="93"/>
      <c r="P78" s="93"/>
      <c r="Q78" s="93"/>
      <c r="R78" s="93"/>
      <c r="S78" s="93"/>
      <c r="T78" s="93" t="s">
        <v>21</v>
      </c>
      <c r="U78" s="93"/>
      <c r="V78" s="93"/>
      <c r="W78" s="93"/>
      <c r="X78" s="93"/>
      <c r="Y78" s="93"/>
      <c r="Z78" s="93"/>
      <c r="AA78" s="93" t="s">
        <v>22</v>
      </c>
      <c r="AB78" s="93"/>
      <c r="AC78" s="93"/>
      <c r="AD78" s="93"/>
      <c r="AE78" s="93"/>
      <c r="AF78" s="93"/>
      <c r="AG78" s="93"/>
      <c r="AH78" s="93" t="s">
        <v>23</v>
      </c>
      <c r="AI78" s="93"/>
      <c r="AJ78" s="93"/>
      <c r="AK78" s="93"/>
      <c r="AL78" s="93"/>
      <c r="AM78" s="93"/>
      <c r="AN78" s="93"/>
      <c r="AO78" s="94" t="s">
        <v>24</v>
      </c>
      <c r="AP78" s="94"/>
      <c r="AQ78" s="94"/>
      <c r="AR78" s="94"/>
      <c r="AS78" s="94"/>
      <c r="AT78" s="94"/>
      <c r="AU78" s="95"/>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9"/>
      <c r="CA78" s="15" t="s">
        <v>30</v>
      </c>
    </row>
    <row r="79" spans="1:79" s="19" customFormat="1" ht="15" customHeight="1" x14ac:dyDescent="0.25">
      <c r="A79" s="73" t="s">
        <v>37</v>
      </c>
      <c r="B79" s="73"/>
      <c r="C79" s="73"/>
      <c r="D79" s="73"/>
      <c r="E79" s="73"/>
      <c r="F79" s="73"/>
      <c r="G79" s="87"/>
      <c r="H79" s="87"/>
      <c r="I79" s="87"/>
      <c r="J79" s="87"/>
      <c r="K79" s="87"/>
      <c r="L79" s="87"/>
      <c r="M79" s="87"/>
      <c r="N79" s="87"/>
      <c r="O79" s="87"/>
      <c r="P79" s="87"/>
      <c r="Q79" s="87"/>
      <c r="R79" s="87"/>
      <c r="S79" s="87"/>
      <c r="T79" s="142">
        <f>T55+T56+T57+T58+T59+T60+T61+T62+T63+T64+T65</f>
        <v>0</v>
      </c>
      <c r="U79" s="142"/>
      <c r="V79" s="142"/>
      <c r="W79" s="142"/>
      <c r="X79" s="142"/>
      <c r="Y79" s="142"/>
      <c r="Z79" s="142"/>
      <c r="AA79" s="142">
        <f t="shared" ref="AA79" si="4">AA55+AA56+AA57+AA58+AA59+AA60+AA61+AA62+AA63+AA64+AA65</f>
        <v>2001063.7779999999</v>
      </c>
      <c r="AB79" s="142"/>
      <c r="AC79" s="142"/>
      <c r="AD79" s="142"/>
      <c r="AE79" s="142"/>
      <c r="AF79" s="142"/>
      <c r="AG79" s="142"/>
      <c r="AH79" s="142">
        <f t="shared" ref="AH79" si="5">AH55+AH56+AH57+AH58+AH59+AH60+AH61+AH62+AH63+AH64+AH65</f>
        <v>0</v>
      </c>
      <c r="AI79" s="142"/>
      <c r="AJ79" s="142"/>
      <c r="AK79" s="142"/>
      <c r="AL79" s="142"/>
      <c r="AM79" s="142"/>
      <c r="AN79" s="142"/>
      <c r="AO79" s="142">
        <f t="shared" ref="AO79" si="6">AO55+AO56+AO57+AO58+AO59+AO60+AO61+AO62+AO63+AO64+AO65</f>
        <v>2107120.1582340002</v>
      </c>
      <c r="AP79" s="142"/>
      <c r="AQ79" s="142"/>
      <c r="AR79" s="142"/>
      <c r="AS79" s="142"/>
      <c r="AT79" s="142"/>
      <c r="AU79" s="142"/>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1"/>
      <c r="CA79" s="19" t="s">
        <v>31</v>
      </c>
    </row>
    <row r="80" spans="1:79" s="23" customFormat="1" ht="12.7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s="23" customFormat="1" ht="12.7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8.899999999999999" customHeight="1" x14ac:dyDescent="0.25">
      <c r="A83" s="100" t="s">
        <v>185</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101" t="s">
        <v>1</v>
      </c>
      <c r="AC83" s="101"/>
      <c r="AD83" s="101"/>
      <c r="AE83" s="101"/>
      <c r="AF83" s="101"/>
      <c r="AG83" s="101"/>
      <c r="AH83" s="101"/>
      <c r="AI83" s="101"/>
      <c r="AJ83" s="101"/>
      <c r="AK83" s="101"/>
      <c r="AL83" s="101"/>
      <c r="AM83" s="101"/>
      <c r="AN83" s="101"/>
      <c r="AO83" s="101"/>
      <c r="AP83" s="101"/>
      <c r="AQ83" s="101"/>
      <c r="AR83" s="101"/>
      <c r="AS83" s="101"/>
      <c r="AT83" s="101"/>
      <c r="AU83" s="143" t="s">
        <v>186</v>
      </c>
      <c r="AV83" s="144"/>
      <c r="AW83" s="144"/>
      <c r="AX83" s="144"/>
      <c r="AY83" s="144"/>
      <c r="AZ83" s="144"/>
      <c r="BA83" s="144"/>
      <c r="BB83" s="144"/>
      <c r="BC83" s="144"/>
      <c r="BD83" s="144"/>
      <c r="BE83" s="144"/>
      <c r="BF83" s="144"/>
    </row>
    <row r="84" spans="1:64" ht="20.100000000000001" customHeight="1" x14ac:dyDescent="0.25">
      <c r="AB84" s="99" t="s">
        <v>2</v>
      </c>
      <c r="AC84" s="99"/>
      <c r="AD84" s="99"/>
      <c r="AE84" s="99"/>
      <c r="AF84" s="99"/>
      <c r="AG84" s="99"/>
      <c r="AH84" s="99"/>
      <c r="AI84" s="99"/>
      <c r="AJ84" s="99"/>
      <c r="AK84" s="99"/>
      <c r="AL84" s="99"/>
      <c r="AM84" s="99"/>
      <c r="AN84" s="99"/>
      <c r="AO84" s="99"/>
      <c r="AP84" s="99"/>
      <c r="AQ84" s="99"/>
      <c r="AR84" s="99"/>
      <c r="AS84" s="99"/>
      <c r="AT84" s="99"/>
      <c r="AU84" s="99" t="s">
        <v>36</v>
      </c>
      <c r="AV84" s="99"/>
      <c r="AW84" s="99"/>
      <c r="AX84" s="99"/>
      <c r="AY84" s="99"/>
      <c r="AZ84" s="99"/>
      <c r="BA84" s="99"/>
      <c r="BB84" s="99"/>
      <c r="BC84" s="99"/>
      <c r="BD84" s="99"/>
      <c r="BE84" s="99"/>
      <c r="BF84" s="99"/>
    </row>
    <row r="85" spans="1:64" ht="18" customHeight="1" x14ac:dyDescent="0.25">
      <c r="A85" s="100" t="s">
        <v>187</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99" t="s">
        <v>1</v>
      </c>
      <c r="AC85" s="99"/>
      <c r="AD85" s="99"/>
      <c r="AE85" s="99"/>
      <c r="AF85" s="99"/>
      <c r="AG85" s="99"/>
      <c r="AH85" s="99"/>
      <c r="AI85" s="99"/>
      <c r="AJ85" s="99"/>
      <c r="AK85" s="99"/>
      <c r="AL85" s="99"/>
      <c r="AM85" s="99"/>
      <c r="AN85" s="99"/>
      <c r="AO85" s="99"/>
      <c r="AP85" s="99"/>
      <c r="AQ85" s="99"/>
      <c r="AR85" s="99"/>
      <c r="AS85" s="99"/>
      <c r="AT85" s="99"/>
      <c r="AU85" s="143" t="s">
        <v>188</v>
      </c>
      <c r="AV85" s="144"/>
      <c r="AW85" s="144"/>
      <c r="AX85" s="144"/>
      <c r="AY85" s="144"/>
      <c r="AZ85" s="144"/>
      <c r="BA85" s="144"/>
      <c r="BB85" s="144"/>
      <c r="BC85" s="144"/>
      <c r="BD85" s="144"/>
      <c r="BE85" s="144"/>
      <c r="BF85" s="144"/>
    </row>
    <row r="86" spans="1:64" ht="20.100000000000001" customHeight="1" x14ac:dyDescent="0.25">
      <c r="AB86" s="99" t="s">
        <v>2</v>
      </c>
      <c r="AC86" s="99"/>
      <c r="AD86" s="99"/>
      <c r="AE86" s="99"/>
      <c r="AF86" s="99"/>
      <c r="AG86" s="99"/>
      <c r="AH86" s="99"/>
      <c r="AI86" s="99"/>
      <c r="AJ86" s="99"/>
      <c r="AK86" s="99"/>
      <c r="AL86" s="99"/>
      <c r="AM86" s="99"/>
      <c r="AN86" s="99"/>
      <c r="AO86" s="99"/>
      <c r="AP86" s="99"/>
      <c r="AQ86" s="99"/>
      <c r="AR86" s="99"/>
      <c r="AS86" s="99"/>
      <c r="AT86" s="99"/>
      <c r="AU86" s="99" t="s">
        <v>36</v>
      </c>
      <c r="AV86" s="99"/>
      <c r="AW86" s="99"/>
      <c r="AX86" s="99"/>
      <c r="AY86" s="99"/>
      <c r="AZ86" s="99"/>
      <c r="BA86" s="99"/>
      <c r="BB86" s="99"/>
      <c r="BC86" s="99"/>
      <c r="BD86" s="99"/>
      <c r="BE86" s="99"/>
      <c r="BF86" s="99"/>
    </row>
    <row r="87" spans="1:64" ht="20.100000000000001" customHeight="1" x14ac:dyDescent="0.25"/>
  </sheetData>
  <mergeCells count="337">
    <mergeCell ref="AV64:BQ64"/>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V62:BQ62"/>
    <mergeCell ref="A62:F62"/>
    <mergeCell ref="G62:S62"/>
    <mergeCell ref="T62:Z62"/>
    <mergeCell ref="AA62:AG62"/>
    <mergeCell ref="AH62:AN62"/>
    <mergeCell ref="AO62:AU62"/>
    <mergeCell ref="AV63:BQ63"/>
    <mergeCell ref="A63:F63"/>
    <mergeCell ref="G63:S63"/>
    <mergeCell ref="T63:Z63"/>
    <mergeCell ref="AA63:AG63"/>
    <mergeCell ref="AH63:AN63"/>
    <mergeCell ref="AO63:AU63"/>
    <mergeCell ref="AV60:BQ60"/>
    <mergeCell ref="A61:F61"/>
    <mergeCell ref="G61:S61"/>
    <mergeCell ref="T61:Z61"/>
    <mergeCell ref="AA61:AG61"/>
    <mergeCell ref="AH61:AN61"/>
    <mergeCell ref="AO61:AU61"/>
    <mergeCell ref="AV61:BQ61"/>
    <mergeCell ref="A60:F60"/>
    <mergeCell ref="G60:S60"/>
    <mergeCell ref="T60:Z60"/>
    <mergeCell ref="AA60:AG60"/>
    <mergeCell ref="AH60:AN60"/>
    <mergeCell ref="AO60:AU60"/>
    <mergeCell ref="A56:F56"/>
    <mergeCell ref="G56:S56"/>
    <mergeCell ref="T56:Z56"/>
    <mergeCell ref="AA56:AG56"/>
    <mergeCell ref="AH56:AN56"/>
    <mergeCell ref="AO56:AU56"/>
    <mergeCell ref="AV58:BQ58"/>
    <mergeCell ref="A59:F59"/>
    <mergeCell ref="G59:S59"/>
    <mergeCell ref="T59:Z59"/>
    <mergeCell ref="AA59:AG59"/>
    <mergeCell ref="AH59:AN59"/>
    <mergeCell ref="AO59:AU59"/>
    <mergeCell ref="AV59:BQ59"/>
    <mergeCell ref="A58:F58"/>
    <mergeCell ref="G58:S58"/>
    <mergeCell ref="T58:Z58"/>
    <mergeCell ref="AA58:AG58"/>
    <mergeCell ref="AH58:AN58"/>
    <mergeCell ref="AO58:AU58"/>
    <mergeCell ref="AV31:BL31"/>
    <mergeCell ref="A32:F32"/>
    <mergeCell ref="G32:S32"/>
    <mergeCell ref="T32:Z32"/>
    <mergeCell ref="AA32:AG32"/>
    <mergeCell ref="AH32:AN32"/>
    <mergeCell ref="AO32:AU32"/>
    <mergeCell ref="AV32:BL32"/>
    <mergeCell ref="A31:F31"/>
    <mergeCell ref="G31:S31"/>
    <mergeCell ref="T31:Z31"/>
    <mergeCell ref="AA31:AG31"/>
    <mergeCell ref="AH31:AN31"/>
    <mergeCell ref="AO31:AU31"/>
    <mergeCell ref="AV29:BL29"/>
    <mergeCell ref="A29:F29"/>
    <mergeCell ref="G29:S29"/>
    <mergeCell ref="T29:Z29"/>
    <mergeCell ref="AA29:AG29"/>
    <mergeCell ref="AH29:AN29"/>
    <mergeCell ref="AO29:AU29"/>
    <mergeCell ref="AV30:BL30"/>
    <mergeCell ref="A30:F30"/>
    <mergeCell ref="G30:S30"/>
    <mergeCell ref="T30:Z30"/>
    <mergeCell ref="AA30:AG30"/>
    <mergeCell ref="AH30:AN30"/>
    <mergeCell ref="AO30:AU30"/>
    <mergeCell ref="AV27:BL27"/>
    <mergeCell ref="A28:F28"/>
    <mergeCell ref="G28:S28"/>
    <mergeCell ref="T28:Z28"/>
    <mergeCell ref="AA28:AG28"/>
    <mergeCell ref="AH28:AN28"/>
    <mergeCell ref="AO28:AU28"/>
    <mergeCell ref="AV28:BL28"/>
    <mergeCell ref="A27:F27"/>
    <mergeCell ref="G27:S27"/>
    <mergeCell ref="T27:Z27"/>
    <mergeCell ref="AA27:AG27"/>
    <mergeCell ref="AH27:AN27"/>
    <mergeCell ref="AO27:AU27"/>
    <mergeCell ref="AV25:BL25"/>
    <mergeCell ref="A26:F26"/>
    <mergeCell ref="G26:S26"/>
    <mergeCell ref="T26:Z26"/>
    <mergeCell ref="AA26:AG26"/>
    <mergeCell ref="AH26:AN26"/>
    <mergeCell ref="AO26:AU26"/>
    <mergeCell ref="AV26:BL26"/>
    <mergeCell ref="A25:F25"/>
    <mergeCell ref="G25:S25"/>
    <mergeCell ref="T25:Z25"/>
    <mergeCell ref="AA25:AG25"/>
    <mergeCell ref="AH25:AN25"/>
    <mergeCell ref="AO25:AU25"/>
    <mergeCell ref="G24:S24"/>
    <mergeCell ref="T24:Z24"/>
    <mergeCell ref="AA24:AG24"/>
    <mergeCell ref="AH24:AN24"/>
    <mergeCell ref="AO24:AU24"/>
    <mergeCell ref="AV24:BL24"/>
    <mergeCell ref="AB86:AT86"/>
    <mergeCell ref="AU86:BF86"/>
    <mergeCell ref="A23:F23"/>
    <mergeCell ref="G23:S23"/>
    <mergeCell ref="T23:Z23"/>
    <mergeCell ref="AA23:AG23"/>
    <mergeCell ref="AH23:AN23"/>
    <mergeCell ref="AO23:AU23"/>
    <mergeCell ref="AV23:BL23"/>
    <mergeCell ref="A24:F24"/>
    <mergeCell ref="A83:AA83"/>
    <mergeCell ref="AB83:AT83"/>
    <mergeCell ref="AU83:BF83"/>
    <mergeCell ref="AB84:AT84"/>
    <mergeCell ref="AU84:BF84"/>
    <mergeCell ref="A85:AA85"/>
    <mergeCell ref="AB85:AT85"/>
    <mergeCell ref="AU85:BF85"/>
    <mergeCell ref="A79:F79"/>
    <mergeCell ref="G79:S79"/>
    <mergeCell ref="T79:Z79"/>
    <mergeCell ref="AA79:AG79"/>
    <mergeCell ref="AH79:AN79"/>
    <mergeCell ref="AO79:AU79"/>
    <mergeCell ref="BG73:BL73"/>
    <mergeCell ref="BM73:BR73"/>
    <mergeCell ref="A75:BL75"/>
    <mergeCell ref="A76:BL76"/>
    <mergeCell ref="A78:F78"/>
    <mergeCell ref="G78:S78"/>
    <mergeCell ref="T78:Z78"/>
    <mergeCell ref="AA78:AG78"/>
    <mergeCell ref="AH78:AN78"/>
    <mergeCell ref="AO78:AU78"/>
    <mergeCell ref="A73:F73"/>
    <mergeCell ref="G73:AE73"/>
    <mergeCell ref="AF73:AJ73"/>
    <mergeCell ref="AK73:AT73"/>
    <mergeCell ref="AU73:AZ73"/>
    <mergeCell ref="BA73:BF73"/>
    <mergeCell ref="BG70:BL70"/>
    <mergeCell ref="BM70:BR70"/>
    <mergeCell ref="A71:F71"/>
    <mergeCell ref="G71:AE71"/>
    <mergeCell ref="AF71:AJ71"/>
    <mergeCell ref="AK71:AT71"/>
    <mergeCell ref="AU71:AZ71"/>
    <mergeCell ref="BA71:BF71"/>
    <mergeCell ref="BG71:BL71"/>
    <mergeCell ref="BM71:BR71"/>
    <mergeCell ref="A70:F70"/>
    <mergeCell ref="G70:AE70"/>
    <mergeCell ref="AF70:AJ70"/>
    <mergeCell ref="AK70:AT70"/>
    <mergeCell ref="AU70:AZ70"/>
    <mergeCell ref="BA70:BF70"/>
    <mergeCell ref="AV55:BQ55"/>
    <mergeCell ref="A67:BL67"/>
    <mergeCell ref="A69:F69"/>
    <mergeCell ref="G69:AE69"/>
    <mergeCell ref="AF69:AJ69"/>
    <mergeCell ref="AK69:AT69"/>
    <mergeCell ref="AU69:AZ69"/>
    <mergeCell ref="BA69:BF69"/>
    <mergeCell ref="BG69:BL69"/>
    <mergeCell ref="BM69:BR69"/>
    <mergeCell ref="A55:F55"/>
    <mergeCell ref="G55:S55"/>
    <mergeCell ref="T55:Z55"/>
    <mergeCell ref="AA55:AG55"/>
    <mergeCell ref="AH55:AN55"/>
    <mergeCell ref="AO55:AU55"/>
    <mergeCell ref="AV56:BQ56"/>
    <mergeCell ref="A57:F57"/>
    <mergeCell ref="G57:S57"/>
    <mergeCell ref="T57:Z57"/>
    <mergeCell ref="AA57:AG57"/>
    <mergeCell ref="AH57:AN57"/>
    <mergeCell ref="AO57:AU57"/>
    <mergeCell ref="AV57:BQ57"/>
    <mergeCell ref="AV53:BQ53"/>
    <mergeCell ref="A54:F54"/>
    <mergeCell ref="G54:S54"/>
    <mergeCell ref="T54:Z54"/>
    <mergeCell ref="AA54:AG54"/>
    <mergeCell ref="AH54:AN54"/>
    <mergeCell ref="AO54:AU54"/>
    <mergeCell ref="AV54:BQ54"/>
    <mergeCell ref="A53:F53"/>
    <mergeCell ref="G53:S53"/>
    <mergeCell ref="T53:Z53"/>
    <mergeCell ref="AA53:AG53"/>
    <mergeCell ref="AH53:AN53"/>
    <mergeCell ref="AO53:AU53"/>
    <mergeCell ref="A49:BL49"/>
    <mergeCell ref="A51:F52"/>
    <mergeCell ref="G51:S52"/>
    <mergeCell ref="T51:AG51"/>
    <mergeCell ref="AH51:AU51"/>
    <mergeCell ref="AV51:BQ52"/>
    <mergeCell ref="T52:Z52"/>
    <mergeCell ref="AA52:AG52"/>
    <mergeCell ref="AH52:AN52"/>
    <mergeCell ref="AO52:AU52"/>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40:F40"/>
    <mergeCell ref="G40:AE40"/>
    <mergeCell ref="AF40:AJ40"/>
    <mergeCell ref="AK40:AT40"/>
    <mergeCell ref="AU40:BD40"/>
    <mergeCell ref="BE40:BN40"/>
    <mergeCell ref="A38:F38"/>
    <mergeCell ref="G38:AE38"/>
    <mergeCell ref="AF38:AJ38"/>
    <mergeCell ref="AK38:AT38"/>
    <mergeCell ref="AU38:BD38"/>
    <mergeCell ref="BE38:BN38"/>
    <mergeCell ref="A39:F39"/>
    <mergeCell ref="G39:AE39"/>
    <mergeCell ref="AF39:AJ39"/>
    <mergeCell ref="AK39:AT39"/>
    <mergeCell ref="AU39:BD39"/>
    <mergeCell ref="BE39:BN39"/>
    <mergeCell ref="A37:F37"/>
    <mergeCell ref="G37:AE37"/>
    <mergeCell ref="AF37:AJ37"/>
    <mergeCell ref="AK37:AT37"/>
    <mergeCell ref="AU37:BD37"/>
    <mergeCell ref="BE37:BN37"/>
    <mergeCell ref="A34:BL34"/>
    <mergeCell ref="A36:F36"/>
    <mergeCell ref="G36:AE36"/>
    <mergeCell ref="AF36:AJ36"/>
    <mergeCell ref="AK36:AT36"/>
    <mergeCell ref="AU36:BD36"/>
    <mergeCell ref="BE36:BN36"/>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A18:AG19"/>
    <mergeCell ref="AH18:AU18"/>
    <mergeCell ref="A8:AD8"/>
    <mergeCell ref="AE8:AL8"/>
    <mergeCell ref="A9:AD9"/>
    <mergeCell ref="AO8:AU8"/>
    <mergeCell ref="AE9:AK9"/>
    <mergeCell ref="AO9:AU9"/>
    <mergeCell ref="AV18:BL19"/>
    <mergeCell ref="AH19:AN19"/>
    <mergeCell ref="AO19:AU19"/>
    <mergeCell ref="Y11:AO11"/>
    <mergeCell ref="AQ11:AV11"/>
    <mergeCell ref="AQ12:AV12"/>
    <mergeCell ref="A12:G12"/>
    <mergeCell ref="I12:O12"/>
    <mergeCell ref="Q12:W12"/>
    <mergeCell ref="Y12:AO12"/>
    <mergeCell ref="A11:G11"/>
    <mergeCell ref="A72:F72"/>
    <mergeCell ref="G72:AE72"/>
    <mergeCell ref="AF72:AJ72"/>
    <mergeCell ref="AK72:AT72"/>
    <mergeCell ref="AU72:AZ72"/>
    <mergeCell ref="BA72:BF72"/>
    <mergeCell ref="BG72:BL72"/>
    <mergeCell ref="BM72:BR72"/>
    <mergeCell ref="AX1:BL1"/>
    <mergeCell ref="A3:BL3"/>
    <mergeCell ref="A6:AD6"/>
    <mergeCell ref="A7:AD7"/>
    <mergeCell ref="AE6:AK6"/>
    <mergeCell ref="AO6:AU6"/>
    <mergeCell ref="AE7:AK7"/>
    <mergeCell ref="AO7:AU7"/>
    <mergeCell ref="A14:BL14"/>
    <mergeCell ref="I11:O11"/>
    <mergeCell ref="Q11:W11"/>
    <mergeCell ref="A15:BL15"/>
    <mergeCell ref="A16:BL16"/>
    <mergeCell ref="A18:F19"/>
    <mergeCell ref="G18:S19"/>
    <mergeCell ref="T18:Z19"/>
  </mergeCells>
  <conditionalFormatting sqref="A73:F73 A40:F40">
    <cfRule type="cellIs" dxfId="29" priority="3" stopIfTrue="1" operator="equal">
      <formula>0</formula>
    </cfRule>
  </conditionalFormatting>
  <conditionalFormatting sqref="A39:F39">
    <cfRule type="cellIs" dxfId="28" priority="2" stopIfTrue="1" operator="equal">
      <formula>0</formula>
    </cfRule>
  </conditionalFormatting>
  <conditionalFormatting sqref="A72:F72">
    <cfRule type="cellIs" dxfId="27"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2" manualBreakCount="2">
    <brk id="33" max="70" man="1"/>
    <brk id="74"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dimension ref="A1:CA71"/>
  <sheetViews>
    <sheetView view="pageBreakPreview" topLeftCell="A35" zoomScale="60" zoomScaleNormal="88" workbookViewId="0">
      <selection activeCell="CB15" sqref="CB15"/>
    </sheetView>
  </sheetViews>
  <sheetFormatPr defaultColWidth="8.88671875" defaultRowHeight="13.2" x14ac:dyDescent="0.25"/>
  <cols>
    <col min="1" max="78" width="2.88671875" style="3" customWidth="1"/>
    <col min="79" max="79" width="8" style="3" hidden="1" customWidth="1"/>
    <col min="80" max="16384" width="8.88671875" style="3"/>
  </cols>
  <sheetData>
    <row r="1" spans="1:64" ht="60"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30" t="s">
        <v>149</v>
      </c>
      <c r="AY1" s="130"/>
      <c r="AZ1" s="130"/>
      <c r="BA1" s="130"/>
      <c r="BB1" s="130"/>
      <c r="BC1" s="130"/>
      <c r="BD1" s="130"/>
      <c r="BE1" s="130"/>
      <c r="BF1" s="130"/>
      <c r="BG1" s="130"/>
      <c r="BH1" s="130"/>
      <c r="BI1" s="130"/>
      <c r="BJ1" s="130"/>
      <c r="BK1" s="130"/>
      <c r="BL1" s="130"/>
    </row>
    <row r="2" spans="1:64"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4" ht="14.25" customHeight="1" x14ac:dyDescent="0.2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6" spans="1:64" ht="15" customHeight="1" x14ac:dyDescent="0.25">
      <c r="A6" s="57" t="s">
        <v>107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62" t="s">
        <v>68</v>
      </c>
      <c r="AF6" s="62"/>
      <c r="AG6" s="62"/>
      <c r="AH6" s="62"/>
      <c r="AI6" s="62"/>
      <c r="AJ6" s="62"/>
      <c r="AK6" s="62"/>
      <c r="AL6" s="5"/>
      <c r="AM6" s="5"/>
      <c r="AN6" s="5"/>
      <c r="AO6" s="60">
        <v>30386669</v>
      </c>
      <c r="AP6" s="60"/>
      <c r="AQ6" s="60"/>
      <c r="AR6" s="60"/>
      <c r="AS6" s="60"/>
      <c r="AT6" s="60"/>
      <c r="AU6" s="60"/>
      <c r="AV6" s="5"/>
      <c r="AW6" s="5"/>
      <c r="AX6" s="5"/>
      <c r="AY6" s="5"/>
      <c r="AZ6" s="5"/>
      <c r="BA6" s="5"/>
      <c r="BB6" s="5"/>
      <c r="BC6" s="5"/>
      <c r="BD6" s="5"/>
      <c r="BE6" s="5"/>
      <c r="BF6" s="5"/>
      <c r="BG6" s="5"/>
      <c r="BH6" s="5"/>
    </row>
    <row r="7" spans="1:64" ht="40.200000000000003" customHeight="1" x14ac:dyDescent="0.25">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61" t="s">
        <v>109</v>
      </c>
      <c r="AF7" s="61"/>
      <c r="AG7" s="61"/>
      <c r="AH7" s="61"/>
      <c r="AI7" s="61"/>
      <c r="AJ7" s="61"/>
      <c r="AK7" s="61"/>
      <c r="AL7" s="6"/>
      <c r="AM7" s="6"/>
      <c r="AN7" s="6"/>
      <c r="AO7" s="61" t="s">
        <v>110</v>
      </c>
      <c r="AP7" s="61"/>
      <c r="AQ7" s="61"/>
      <c r="AR7" s="61"/>
      <c r="AS7" s="61"/>
      <c r="AT7" s="61"/>
      <c r="AU7" s="61"/>
      <c r="AV7" s="5"/>
      <c r="AW7" s="5"/>
      <c r="AX7" s="5"/>
      <c r="AY7" s="5"/>
      <c r="AZ7" s="5"/>
      <c r="BA7" s="5"/>
      <c r="BB7" s="5"/>
      <c r="BC7" s="5"/>
      <c r="BD7" s="5"/>
      <c r="BE7" s="5"/>
      <c r="BF7" s="5"/>
      <c r="BG7" s="5"/>
      <c r="BH7" s="5"/>
    </row>
    <row r="8" spans="1:64" ht="15" customHeight="1" x14ac:dyDescent="0.25">
      <c r="A8" s="57"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62" t="s">
        <v>85</v>
      </c>
      <c r="AF8" s="62"/>
      <c r="AG8" s="62"/>
      <c r="AH8" s="62"/>
      <c r="AI8" s="62"/>
      <c r="AJ8" s="62"/>
      <c r="AK8" s="62"/>
      <c r="AL8" s="62"/>
      <c r="AM8" s="5"/>
      <c r="AN8" s="5"/>
      <c r="AO8" s="60">
        <v>30386669</v>
      </c>
      <c r="AP8" s="60"/>
      <c r="AQ8" s="60"/>
      <c r="AR8" s="60"/>
      <c r="AS8" s="60"/>
      <c r="AT8" s="60"/>
      <c r="AU8" s="60"/>
      <c r="AV8" s="5"/>
      <c r="AW8" s="5"/>
      <c r="AX8" s="5"/>
      <c r="AY8" s="5"/>
      <c r="AZ8" s="5"/>
      <c r="BA8" s="5"/>
      <c r="BB8" s="5"/>
      <c r="BC8" s="5"/>
      <c r="BD8" s="5"/>
      <c r="BE8" s="5"/>
      <c r="BF8" s="5"/>
      <c r="BG8" s="5"/>
      <c r="BH8" s="5"/>
    </row>
    <row r="9" spans="1:64" ht="62.4" customHeight="1" x14ac:dyDescent="0.25">
      <c r="A9" s="106" t="s">
        <v>40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63" t="s">
        <v>112</v>
      </c>
      <c r="AF9" s="63"/>
      <c r="AG9" s="63"/>
      <c r="AH9" s="63"/>
      <c r="AI9" s="63"/>
      <c r="AJ9" s="63"/>
      <c r="AK9" s="63"/>
      <c r="AL9" s="7"/>
      <c r="AM9" s="7"/>
      <c r="AN9" s="7"/>
      <c r="AO9" s="61" t="s">
        <v>110</v>
      </c>
      <c r="AP9" s="61"/>
      <c r="AQ9" s="61"/>
      <c r="AR9" s="61"/>
      <c r="AS9" s="61"/>
      <c r="AT9" s="61"/>
      <c r="AU9" s="61"/>
      <c r="AV9" s="5"/>
      <c r="AW9" s="5"/>
      <c r="AX9" s="5"/>
      <c r="AY9" s="5"/>
      <c r="AZ9" s="5"/>
      <c r="BA9" s="5"/>
      <c r="BB9" s="5"/>
      <c r="BC9" s="5"/>
      <c r="BD9" s="5"/>
      <c r="BE9" s="5"/>
      <c r="BF9" s="5"/>
      <c r="BG9" s="5"/>
      <c r="BH9" s="5"/>
    </row>
    <row r="11" spans="1:64" s="15" customFormat="1" ht="28.95" customHeight="1" thickBot="1" x14ac:dyDescent="0.3">
      <c r="A11" s="107" t="s">
        <v>221</v>
      </c>
      <c r="B11" s="107"/>
      <c r="C11" s="107"/>
      <c r="D11" s="107"/>
      <c r="E11" s="107"/>
      <c r="F11" s="107"/>
      <c r="G11" s="107"/>
      <c r="H11" s="8"/>
      <c r="I11" s="132">
        <v>2144</v>
      </c>
      <c r="J11" s="132"/>
      <c r="K11" s="132"/>
      <c r="L11" s="132"/>
      <c r="M11" s="132"/>
      <c r="N11" s="132"/>
      <c r="O11" s="132"/>
      <c r="P11" s="9"/>
      <c r="Q11" s="107" t="s">
        <v>142</v>
      </c>
      <c r="R11" s="107"/>
      <c r="S11" s="107"/>
      <c r="T11" s="107"/>
      <c r="U11" s="107"/>
      <c r="V11" s="107"/>
      <c r="W11" s="107"/>
      <c r="X11" s="9"/>
      <c r="Y11" s="108" t="s">
        <v>222</v>
      </c>
      <c r="Z11" s="108"/>
      <c r="AA11" s="108"/>
      <c r="AB11" s="108"/>
      <c r="AC11" s="108"/>
      <c r="AD11" s="108"/>
      <c r="AE11" s="108"/>
      <c r="AF11" s="108"/>
      <c r="AG11" s="108"/>
      <c r="AH11" s="108"/>
      <c r="AI11" s="108"/>
      <c r="AJ11" s="108"/>
      <c r="AK11" s="108"/>
      <c r="AL11" s="108"/>
      <c r="AM11" s="108"/>
      <c r="AN11" s="108"/>
      <c r="AO11" s="108"/>
      <c r="AP11" s="10"/>
      <c r="AQ11" s="55">
        <v>11201100000</v>
      </c>
      <c r="AR11" s="55"/>
      <c r="AS11" s="55"/>
      <c r="AT11" s="55"/>
      <c r="AU11" s="55"/>
      <c r="AV11" s="55"/>
      <c r="AW11" s="10"/>
      <c r="AX11" s="10"/>
      <c r="AY11" s="10"/>
      <c r="AZ11" s="10"/>
      <c r="BA11" s="10"/>
    </row>
    <row r="12" spans="1:64" s="15" customFormat="1" ht="30" customHeight="1" x14ac:dyDescent="0.25">
      <c r="A12" s="63" t="s">
        <v>117</v>
      </c>
      <c r="B12" s="63"/>
      <c r="C12" s="63"/>
      <c r="D12" s="63"/>
      <c r="E12" s="63"/>
      <c r="F12" s="63"/>
      <c r="G12" s="63"/>
      <c r="H12" s="7"/>
      <c r="I12" s="63" t="s">
        <v>118</v>
      </c>
      <c r="J12" s="63"/>
      <c r="K12" s="63"/>
      <c r="L12" s="63"/>
      <c r="M12" s="63"/>
      <c r="N12" s="63"/>
      <c r="O12" s="63"/>
      <c r="P12" s="9"/>
      <c r="Q12" s="63" t="s">
        <v>119</v>
      </c>
      <c r="R12" s="63"/>
      <c r="S12" s="63"/>
      <c r="T12" s="63"/>
      <c r="U12" s="63"/>
      <c r="V12" s="63"/>
      <c r="W12" s="63"/>
      <c r="X12" s="9"/>
      <c r="Y12" s="109" t="s">
        <v>120</v>
      </c>
      <c r="Z12" s="109"/>
      <c r="AA12" s="109"/>
      <c r="AB12" s="109"/>
      <c r="AC12" s="109"/>
      <c r="AD12" s="109"/>
      <c r="AE12" s="109"/>
      <c r="AF12" s="109"/>
      <c r="AG12" s="109"/>
      <c r="AH12" s="109"/>
      <c r="AI12" s="109"/>
      <c r="AJ12" s="109"/>
      <c r="AK12" s="109"/>
      <c r="AL12" s="109"/>
      <c r="AM12" s="109"/>
      <c r="AN12" s="109"/>
      <c r="AO12" s="109"/>
      <c r="AP12" s="7"/>
      <c r="AQ12" s="56" t="s">
        <v>121</v>
      </c>
      <c r="AR12" s="56"/>
      <c r="AS12" s="56"/>
      <c r="AT12" s="56"/>
      <c r="AU12" s="56"/>
      <c r="AV12" s="56"/>
      <c r="AW12" s="7"/>
      <c r="AX12" s="7"/>
      <c r="AY12" s="7"/>
      <c r="AZ12" s="7"/>
      <c r="BA12" s="7"/>
    </row>
    <row r="13" spans="1:64" ht="21.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64" s="15" customFormat="1" ht="14.25" customHeight="1" x14ac:dyDescent="0.25">
      <c r="A14" s="49" t="s">
        <v>144</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15" customFormat="1" ht="14.25" customHeight="1" x14ac:dyDescent="0.25">
      <c r="A15" s="49" t="s">
        <v>145</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row>
    <row r="16" spans="1:64" s="15" customFormat="1" ht="15" customHeight="1" x14ac:dyDescent="0.25">
      <c r="A16" s="50" t="s">
        <v>69</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79" s="15" customFormat="1" x14ac:dyDescent="0.25"/>
    <row r="18" spans="1:79" s="15" customFormat="1" ht="19.95" customHeight="1" x14ac:dyDescent="0.25">
      <c r="A18" s="51" t="s">
        <v>3</v>
      </c>
      <c r="B18" s="51"/>
      <c r="C18" s="51"/>
      <c r="D18" s="51"/>
      <c r="E18" s="51"/>
      <c r="F18" s="51"/>
      <c r="G18" s="52" t="s">
        <v>7</v>
      </c>
      <c r="H18" s="52"/>
      <c r="I18" s="52"/>
      <c r="J18" s="52"/>
      <c r="K18" s="52"/>
      <c r="L18" s="52"/>
      <c r="M18" s="52"/>
      <c r="N18" s="52"/>
      <c r="O18" s="52"/>
      <c r="P18" s="52"/>
      <c r="Q18" s="52"/>
      <c r="R18" s="52"/>
      <c r="S18" s="52"/>
      <c r="T18" s="52" t="s">
        <v>70</v>
      </c>
      <c r="U18" s="52"/>
      <c r="V18" s="52"/>
      <c r="W18" s="52"/>
      <c r="X18" s="52"/>
      <c r="Y18" s="52"/>
      <c r="Z18" s="52"/>
      <c r="AA18" s="52" t="s">
        <v>71</v>
      </c>
      <c r="AB18" s="52"/>
      <c r="AC18" s="52"/>
      <c r="AD18" s="52"/>
      <c r="AE18" s="52"/>
      <c r="AF18" s="52"/>
      <c r="AG18" s="52"/>
      <c r="AH18" s="52" t="s">
        <v>72</v>
      </c>
      <c r="AI18" s="52"/>
      <c r="AJ18" s="52"/>
      <c r="AK18" s="52"/>
      <c r="AL18" s="52"/>
      <c r="AM18" s="52"/>
      <c r="AN18" s="52"/>
      <c r="AO18" s="52"/>
      <c r="AP18" s="52"/>
      <c r="AQ18" s="52"/>
      <c r="AR18" s="52"/>
      <c r="AS18" s="52"/>
      <c r="AT18" s="52"/>
      <c r="AU18" s="52"/>
      <c r="AV18" s="52" t="s">
        <v>73</v>
      </c>
      <c r="AW18" s="52"/>
      <c r="AX18" s="52"/>
      <c r="AY18" s="52"/>
      <c r="AZ18" s="52"/>
      <c r="BA18" s="52"/>
      <c r="BB18" s="52"/>
      <c r="BC18" s="52"/>
      <c r="BD18" s="52"/>
      <c r="BE18" s="52"/>
      <c r="BF18" s="52"/>
      <c r="BG18" s="52"/>
      <c r="BH18" s="52"/>
      <c r="BI18" s="52"/>
      <c r="BJ18" s="52"/>
      <c r="BK18" s="52"/>
      <c r="BL18" s="52"/>
    </row>
    <row r="19" spans="1:79" s="15" customFormat="1" ht="30" customHeight="1" x14ac:dyDescent="0.25">
      <c r="A19" s="51"/>
      <c r="B19" s="51"/>
      <c r="C19" s="51"/>
      <c r="D19" s="51"/>
      <c r="E19" s="51"/>
      <c r="F19" s="5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t="s">
        <v>8</v>
      </c>
      <c r="AI19" s="52"/>
      <c r="AJ19" s="52"/>
      <c r="AK19" s="52"/>
      <c r="AL19" s="52"/>
      <c r="AM19" s="52"/>
      <c r="AN19" s="52"/>
      <c r="AO19" s="52" t="s">
        <v>26</v>
      </c>
      <c r="AP19" s="52"/>
      <c r="AQ19" s="52"/>
      <c r="AR19" s="52"/>
      <c r="AS19" s="52"/>
      <c r="AT19" s="52"/>
      <c r="AU19" s="52"/>
      <c r="AV19" s="52"/>
      <c r="AW19" s="52"/>
      <c r="AX19" s="52"/>
      <c r="AY19" s="52"/>
      <c r="AZ19" s="52"/>
      <c r="BA19" s="52"/>
      <c r="BB19" s="52"/>
      <c r="BC19" s="52"/>
      <c r="BD19" s="52"/>
      <c r="BE19" s="52"/>
      <c r="BF19" s="52"/>
      <c r="BG19" s="52"/>
      <c r="BH19" s="52"/>
      <c r="BI19" s="52"/>
      <c r="BJ19" s="52"/>
      <c r="BK19" s="52"/>
      <c r="BL19" s="52"/>
    </row>
    <row r="20" spans="1:79" s="15" customFormat="1" ht="15" customHeight="1" x14ac:dyDescent="0.25">
      <c r="A20" s="52">
        <v>1</v>
      </c>
      <c r="B20" s="52"/>
      <c r="C20" s="52"/>
      <c r="D20" s="52"/>
      <c r="E20" s="52"/>
      <c r="F20" s="52"/>
      <c r="G20" s="52">
        <v>2</v>
      </c>
      <c r="H20" s="52"/>
      <c r="I20" s="52"/>
      <c r="J20" s="52"/>
      <c r="K20" s="52"/>
      <c r="L20" s="52"/>
      <c r="M20" s="52"/>
      <c r="N20" s="52"/>
      <c r="O20" s="52"/>
      <c r="P20" s="52"/>
      <c r="Q20" s="52"/>
      <c r="R20" s="52"/>
      <c r="S20" s="52"/>
      <c r="T20" s="52">
        <v>3</v>
      </c>
      <c r="U20" s="52"/>
      <c r="V20" s="52"/>
      <c r="W20" s="52"/>
      <c r="X20" s="52"/>
      <c r="Y20" s="52"/>
      <c r="Z20" s="52"/>
      <c r="AA20" s="52">
        <v>4</v>
      </c>
      <c r="AB20" s="52"/>
      <c r="AC20" s="52"/>
      <c r="AD20" s="52"/>
      <c r="AE20" s="52"/>
      <c r="AF20" s="52"/>
      <c r="AG20" s="52"/>
      <c r="AH20" s="52">
        <v>5</v>
      </c>
      <c r="AI20" s="52"/>
      <c r="AJ20" s="52"/>
      <c r="AK20" s="52"/>
      <c r="AL20" s="52"/>
      <c r="AM20" s="52"/>
      <c r="AN20" s="52"/>
      <c r="AO20" s="52">
        <v>6</v>
      </c>
      <c r="AP20" s="52"/>
      <c r="AQ20" s="52"/>
      <c r="AR20" s="52"/>
      <c r="AS20" s="52"/>
      <c r="AT20" s="52"/>
      <c r="AU20" s="52"/>
      <c r="AV20" s="52">
        <v>7</v>
      </c>
      <c r="AW20" s="52"/>
      <c r="AX20" s="52"/>
      <c r="AY20" s="52"/>
      <c r="AZ20" s="52"/>
      <c r="BA20" s="52"/>
      <c r="BB20" s="52"/>
      <c r="BC20" s="52"/>
      <c r="BD20" s="52"/>
      <c r="BE20" s="52"/>
      <c r="BF20" s="52"/>
      <c r="BG20" s="52"/>
      <c r="BH20" s="52"/>
      <c r="BI20" s="52"/>
      <c r="BJ20" s="52"/>
      <c r="BK20" s="52"/>
      <c r="BL20" s="52"/>
    </row>
    <row r="21" spans="1:79" s="12" customFormat="1" hidden="1" x14ac:dyDescent="0.25">
      <c r="A21" s="133" t="s">
        <v>27</v>
      </c>
      <c r="B21" s="133"/>
      <c r="C21" s="133"/>
      <c r="D21" s="133"/>
      <c r="E21" s="133"/>
      <c r="F21" s="133"/>
      <c r="G21" s="133" t="s">
        <v>18</v>
      </c>
      <c r="H21" s="133"/>
      <c r="I21" s="133"/>
      <c r="J21" s="133"/>
      <c r="K21" s="133"/>
      <c r="L21" s="133"/>
      <c r="M21" s="133"/>
      <c r="N21" s="133"/>
      <c r="O21" s="133"/>
      <c r="P21" s="133"/>
      <c r="Q21" s="133"/>
      <c r="R21" s="133"/>
      <c r="S21" s="133"/>
      <c r="T21" s="133" t="s">
        <v>21</v>
      </c>
      <c r="U21" s="133"/>
      <c r="V21" s="133"/>
      <c r="W21" s="133"/>
      <c r="X21" s="133"/>
      <c r="Y21" s="133"/>
      <c r="Z21" s="133"/>
      <c r="AA21" s="133" t="s">
        <v>22</v>
      </c>
      <c r="AB21" s="133"/>
      <c r="AC21" s="133"/>
      <c r="AD21" s="133"/>
      <c r="AE21" s="133"/>
      <c r="AF21" s="133"/>
      <c r="AG21" s="133"/>
      <c r="AH21" s="133" t="s">
        <v>23</v>
      </c>
      <c r="AI21" s="133"/>
      <c r="AJ21" s="133"/>
      <c r="AK21" s="133"/>
      <c r="AL21" s="133"/>
      <c r="AM21" s="133"/>
      <c r="AN21" s="133"/>
      <c r="AO21" s="133" t="s">
        <v>24</v>
      </c>
      <c r="AP21" s="133"/>
      <c r="AQ21" s="133"/>
      <c r="AR21" s="133"/>
      <c r="AS21" s="133"/>
      <c r="AT21" s="133"/>
      <c r="AU21" s="133"/>
      <c r="AV21" s="133" t="s">
        <v>25</v>
      </c>
      <c r="AW21" s="133"/>
      <c r="AX21" s="133"/>
      <c r="AY21" s="133"/>
      <c r="AZ21" s="133"/>
      <c r="BA21" s="133"/>
      <c r="BB21" s="133"/>
      <c r="BC21" s="133"/>
      <c r="BD21" s="133"/>
      <c r="BE21" s="133"/>
      <c r="BF21" s="133"/>
      <c r="BG21" s="133"/>
      <c r="BH21" s="133"/>
      <c r="BI21" s="133"/>
      <c r="BJ21" s="133"/>
      <c r="BK21" s="133"/>
      <c r="BL21" s="133"/>
      <c r="CA21" s="12" t="s">
        <v>10</v>
      </c>
    </row>
    <row r="22" spans="1:79" s="18" customFormat="1" ht="34.950000000000003" customHeight="1" x14ac:dyDescent="0.25">
      <c r="A22" s="65">
        <v>2730</v>
      </c>
      <c r="B22" s="65"/>
      <c r="C22" s="65"/>
      <c r="D22" s="65"/>
      <c r="E22" s="65"/>
      <c r="F22" s="65"/>
      <c r="G22" s="110" t="s">
        <v>96</v>
      </c>
      <c r="H22" s="111"/>
      <c r="I22" s="111"/>
      <c r="J22" s="111"/>
      <c r="K22" s="111"/>
      <c r="L22" s="111"/>
      <c r="M22" s="111"/>
      <c r="N22" s="111"/>
      <c r="O22" s="111"/>
      <c r="P22" s="111"/>
      <c r="Q22" s="111"/>
      <c r="R22" s="111"/>
      <c r="S22" s="112"/>
      <c r="T22" s="134">
        <v>9323802</v>
      </c>
      <c r="U22" s="134"/>
      <c r="V22" s="134"/>
      <c r="W22" s="134"/>
      <c r="X22" s="134"/>
      <c r="Y22" s="134"/>
      <c r="Z22" s="134"/>
      <c r="AA22" s="134">
        <v>6996876</v>
      </c>
      <c r="AB22" s="134"/>
      <c r="AC22" s="134"/>
      <c r="AD22" s="134"/>
      <c r="AE22" s="134"/>
      <c r="AF22" s="134"/>
      <c r="AG22" s="134"/>
      <c r="AH22" s="134">
        <v>0</v>
      </c>
      <c r="AI22" s="134"/>
      <c r="AJ22" s="134"/>
      <c r="AK22" s="134"/>
      <c r="AL22" s="134"/>
      <c r="AM22" s="134"/>
      <c r="AN22" s="134"/>
      <c r="AO22" s="134">
        <v>17138000</v>
      </c>
      <c r="AP22" s="134"/>
      <c r="AQ22" s="134"/>
      <c r="AR22" s="134"/>
      <c r="AS22" s="134"/>
      <c r="AT22" s="134"/>
      <c r="AU22" s="134"/>
      <c r="AV22" s="110" t="s">
        <v>106</v>
      </c>
      <c r="AW22" s="111"/>
      <c r="AX22" s="111"/>
      <c r="AY22" s="111"/>
      <c r="AZ22" s="111"/>
      <c r="BA22" s="111"/>
      <c r="BB22" s="111"/>
      <c r="BC22" s="111"/>
      <c r="BD22" s="111"/>
      <c r="BE22" s="111"/>
      <c r="BF22" s="111"/>
      <c r="BG22" s="111"/>
      <c r="BH22" s="111"/>
      <c r="BI22" s="111"/>
      <c r="BJ22" s="111"/>
      <c r="BK22" s="111"/>
      <c r="BL22" s="112"/>
      <c r="CA22" s="18" t="s">
        <v>11</v>
      </c>
    </row>
    <row r="23" spans="1:79" s="15" customFormat="1" x14ac:dyDescent="0.25"/>
    <row r="24" spans="1:79" s="15" customFormat="1" ht="15" customHeight="1" x14ac:dyDescent="0.25">
      <c r="A24" s="49" t="s">
        <v>38</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row>
    <row r="25" spans="1:79" s="15" customFormat="1" x14ac:dyDescent="0.25"/>
    <row r="26" spans="1:79" s="15" customFormat="1" ht="45.6" customHeight="1" x14ac:dyDescent="0.25">
      <c r="A26" s="52" t="s">
        <v>4</v>
      </c>
      <c r="B26" s="52"/>
      <c r="C26" s="52"/>
      <c r="D26" s="52"/>
      <c r="E26" s="52"/>
      <c r="F26" s="52"/>
      <c r="G26" s="70" t="s">
        <v>7</v>
      </c>
      <c r="H26" s="71"/>
      <c r="I26" s="71"/>
      <c r="J26" s="71"/>
      <c r="K26" s="71"/>
      <c r="L26" s="71"/>
      <c r="M26" s="71"/>
      <c r="N26" s="71"/>
      <c r="O26" s="71"/>
      <c r="P26" s="71"/>
      <c r="Q26" s="71"/>
      <c r="R26" s="71"/>
      <c r="S26" s="71"/>
      <c r="T26" s="71"/>
      <c r="U26" s="71"/>
      <c r="V26" s="71"/>
      <c r="W26" s="71"/>
      <c r="X26" s="71"/>
      <c r="Y26" s="71"/>
      <c r="Z26" s="71"/>
      <c r="AA26" s="71"/>
      <c r="AB26" s="71"/>
      <c r="AC26" s="71"/>
      <c r="AD26" s="71"/>
      <c r="AE26" s="72"/>
      <c r="AF26" s="52" t="s">
        <v>6</v>
      </c>
      <c r="AG26" s="52"/>
      <c r="AH26" s="52"/>
      <c r="AI26" s="52"/>
      <c r="AJ26" s="52"/>
      <c r="AK26" s="52" t="s">
        <v>5</v>
      </c>
      <c r="AL26" s="52"/>
      <c r="AM26" s="52"/>
      <c r="AN26" s="52"/>
      <c r="AO26" s="52"/>
      <c r="AP26" s="52"/>
      <c r="AQ26" s="52"/>
      <c r="AR26" s="52"/>
      <c r="AS26" s="52"/>
      <c r="AT26" s="52"/>
      <c r="AU26" s="52" t="s">
        <v>74</v>
      </c>
      <c r="AV26" s="52"/>
      <c r="AW26" s="52"/>
      <c r="AX26" s="52"/>
      <c r="AY26" s="52"/>
      <c r="AZ26" s="52"/>
      <c r="BA26" s="52"/>
      <c r="BB26" s="52"/>
      <c r="BC26" s="52"/>
      <c r="BD26" s="52"/>
      <c r="BE26" s="52" t="s">
        <v>75</v>
      </c>
      <c r="BF26" s="52"/>
      <c r="BG26" s="52"/>
      <c r="BH26" s="52"/>
      <c r="BI26" s="52"/>
      <c r="BJ26" s="52"/>
      <c r="BK26" s="52"/>
      <c r="BL26" s="52"/>
      <c r="BM26" s="52"/>
      <c r="BN26" s="52"/>
    </row>
    <row r="27" spans="1:79" s="15" customFormat="1" ht="15" customHeight="1" x14ac:dyDescent="0.25">
      <c r="A27" s="52">
        <v>1</v>
      </c>
      <c r="B27" s="52"/>
      <c r="C27" s="52"/>
      <c r="D27" s="52"/>
      <c r="E27" s="52"/>
      <c r="F27" s="52"/>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2"/>
      <c r="AF27" s="52">
        <v>3</v>
      </c>
      <c r="AG27" s="52"/>
      <c r="AH27" s="52"/>
      <c r="AI27" s="52"/>
      <c r="AJ27" s="52"/>
      <c r="AK27" s="52">
        <v>4</v>
      </c>
      <c r="AL27" s="52"/>
      <c r="AM27" s="52"/>
      <c r="AN27" s="52"/>
      <c r="AO27" s="52"/>
      <c r="AP27" s="52"/>
      <c r="AQ27" s="52"/>
      <c r="AR27" s="52"/>
      <c r="AS27" s="52"/>
      <c r="AT27" s="52"/>
      <c r="AU27" s="52">
        <v>5</v>
      </c>
      <c r="AV27" s="52"/>
      <c r="AW27" s="52"/>
      <c r="AX27" s="52"/>
      <c r="AY27" s="52"/>
      <c r="AZ27" s="52"/>
      <c r="BA27" s="52"/>
      <c r="BB27" s="52"/>
      <c r="BC27" s="52"/>
      <c r="BD27" s="52"/>
      <c r="BE27" s="52">
        <v>6</v>
      </c>
      <c r="BF27" s="52"/>
      <c r="BG27" s="52"/>
      <c r="BH27" s="52"/>
      <c r="BI27" s="52"/>
      <c r="BJ27" s="52"/>
      <c r="BK27" s="52"/>
      <c r="BL27" s="52"/>
      <c r="BM27" s="52"/>
      <c r="BN27" s="52"/>
    </row>
    <row r="28" spans="1:79" s="12" customFormat="1" ht="15" hidden="1" customHeight="1" x14ac:dyDescent="0.25">
      <c r="A28" s="133" t="s">
        <v>39</v>
      </c>
      <c r="B28" s="133"/>
      <c r="C28" s="133"/>
      <c r="D28" s="133"/>
      <c r="E28" s="133"/>
      <c r="F28" s="133"/>
      <c r="G28" s="135" t="s">
        <v>18</v>
      </c>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7"/>
      <c r="AF28" s="133" t="s">
        <v>19</v>
      </c>
      <c r="AG28" s="133"/>
      <c r="AH28" s="133"/>
      <c r="AI28" s="133"/>
      <c r="AJ28" s="133"/>
      <c r="AK28" s="133" t="s">
        <v>20</v>
      </c>
      <c r="AL28" s="133"/>
      <c r="AM28" s="133"/>
      <c r="AN28" s="133"/>
      <c r="AO28" s="133"/>
      <c r="AP28" s="133"/>
      <c r="AQ28" s="133"/>
      <c r="AR28" s="133"/>
      <c r="AS28" s="133"/>
      <c r="AT28" s="133"/>
      <c r="AU28" s="133" t="s">
        <v>34</v>
      </c>
      <c r="AV28" s="133"/>
      <c r="AW28" s="133"/>
      <c r="AX28" s="133"/>
      <c r="AY28" s="133"/>
      <c r="AZ28" s="133"/>
      <c r="BA28" s="133"/>
      <c r="BB28" s="133"/>
      <c r="BC28" s="133"/>
      <c r="BD28" s="133"/>
      <c r="BE28" s="133" t="s">
        <v>35</v>
      </c>
      <c r="BF28" s="133"/>
      <c r="BG28" s="133"/>
      <c r="BH28" s="133"/>
      <c r="BI28" s="133"/>
      <c r="BJ28" s="133"/>
      <c r="BK28" s="133"/>
      <c r="BL28" s="133"/>
      <c r="BM28" s="133"/>
      <c r="BN28" s="133"/>
      <c r="CA28" s="12" t="s">
        <v>12</v>
      </c>
    </row>
    <row r="29" spans="1:79" s="18" customFormat="1" x14ac:dyDescent="0.25">
      <c r="A29" s="65"/>
      <c r="B29" s="65"/>
      <c r="C29" s="65"/>
      <c r="D29" s="65"/>
      <c r="E29" s="65"/>
      <c r="F29" s="65"/>
      <c r="G29" s="127" t="s">
        <v>148</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9"/>
      <c r="AF29" s="65"/>
      <c r="AG29" s="65"/>
      <c r="AH29" s="65"/>
      <c r="AI29" s="65"/>
      <c r="AJ29" s="65"/>
      <c r="AK29" s="65"/>
      <c r="AL29" s="65"/>
      <c r="AM29" s="65"/>
      <c r="AN29" s="65"/>
      <c r="AO29" s="65"/>
      <c r="AP29" s="65"/>
      <c r="AQ29" s="65"/>
      <c r="AR29" s="65"/>
      <c r="AS29" s="65"/>
      <c r="AT29" s="65"/>
      <c r="AU29" s="89"/>
      <c r="AV29" s="89"/>
      <c r="AW29" s="89"/>
      <c r="AX29" s="89"/>
      <c r="AY29" s="89"/>
      <c r="AZ29" s="89"/>
      <c r="BA29" s="89"/>
      <c r="BB29" s="89"/>
      <c r="BC29" s="89"/>
      <c r="BD29" s="89"/>
      <c r="BE29" s="89"/>
      <c r="BF29" s="89"/>
      <c r="BG29" s="89"/>
      <c r="BH29" s="89"/>
      <c r="BI29" s="89"/>
      <c r="BJ29" s="89"/>
      <c r="BK29" s="89"/>
      <c r="BL29" s="89"/>
      <c r="BM29" s="89"/>
      <c r="BN29" s="89"/>
      <c r="CA29" s="18" t="s">
        <v>13</v>
      </c>
    </row>
    <row r="30" spans="1:79" s="18" customFormat="1" ht="27.6" customHeight="1" x14ac:dyDescent="0.25">
      <c r="A30" s="65">
        <v>1</v>
      </c>
      <c r="B30" s="65"/>
      <c r="C30" s="65"/>
      <c r="D30" s="65"/>
      <c r="E30" s="65"/>
      <c r="F30" s="65"/>
      <c r="G30" s="124" t="s">
        <v>223</v>
      </c>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6"/>
      <c r="AF30" s="65" t="s">
        <v>217</v>
      </c>
      <c r="AG30" s="65"/>
      <c r="AH30" s="65"/>
      <c r="AI30" s="65"/>
      <c r="AJ30" s="65"/>
      <c r="AK30" s="81" t="s">
        <v>224</v>
      </c>
      <c r="AL30" s="81"/>
      <c r="AM30" s="81"/>
      <c r="AN30" s="81"/>
      <c r="AO30" s="81"/>
      <c r="AP30" s="81"/>
      <c r="AQ30" s="81"/>
      <c r="AR30" s="81"/>
      <c r="AS30" s="81"/>
      <c r="AT30" s="81"/>
      <c r="AU30" s="145">
        <v>0</v>
      </c>
      <c r="AV30" s="145"/>
      <c r="AW30" s="145"/>
      <c r="AX30" s="145"/>
      <c r="AY30" s="145"/>
      <c r="AZ30" s="145"/>
      <c r="BA30" s="145"/>
      <c r="BB30" s="145"/>
      <c r="BC30" s="145"/>
      <c r="BD30" s="145"/>
      <c r="BE30" s="145">
        <v>1709</v>
      </c>
      <c r="BF30" s="145"/>
      <c r="BG30" s="145"/>
      <c r="BH30" s="145"/>
      <c r="BI30" s="145"/>
      <c r="BJ30" s="145"/>
      <c r="BK30" s="145"/>
      <c r="BL30" s="145"/>
      <c r="BM30" s="145"/>
      <c r="BN30" s="145"/>
      <c r="CA30" s="18" t="s">
        <v>13</v>
      </c>
    </row>
    <row r="31" spans="1:79" s="18" customFormat="1" x14ac:dyDescent="0.25">
      <c r="A31" s="65"/>
      <c r="B31" s="65"/>
      <c r="C31" s="65"/>
      <c r="D31" s="65"/>
      <c r="E31" s="65"/>
      <c r="F31" s="65"/>
      <c r="G31" s="127" t="s">
        <v>57</v>
      </c>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9"/>
      <c r="AF31" s="65"/>
      <c r="AG31" s="65"/>
      <c r="AH31" s="65"/>
      <c r="AI31" s="65"/>
      <c r="AJ31" s="65"/>
      <c r="AK31" s="65"/>
      <c r="AL31" s="65"/>
      <c r="AM31" s="65"/>
      <c r="AN31" s="65"/>
      <c r="AO31" s="65"/>
      <c r="AP31" s="65"/>
      <c r="AQ31" s="65"/>
      <c r="AR31" s="65"/>
      <c r="AS31" s="65"/>
      <c r="AT31" s="65"/>
      <c r="AU31" s="89"/>
      <c r="AV31" s="89"/>
      <c r="AW31" s="89"/>
      <c r="AX31" s="89"/>
      <c r="AY31" s="89"/>
      <c r="AZ31" s="89"/>
      <c r="BA31" s="89"/>
      <c r="BB31" s="89"/>
      <c r="BC31" s="89"/>
      <c r="BD31" s="89"/>
      <c r="BE31" s="89"/>
      <c r="BF31" s="89"/>
      <c r="BG31" s="89"/>
      <c r="BH31" s="89"/>
      <c r="BI31" s="89"/>
      <c r="BJ31" s="89"/>
      <c r="BK31" s="89"/>
      <c r="BL31" s="89"/>
      <c r="BM31" s="89"/>
      <c r="BN31" s="89"/>
      <c r="CA31" s="18" t="s">
        <v>13</v>
      </c>
    </row>
    <row r="32" spans="1:79" s="18" customFormat="1" ht="18" customHeight="1" x14ac:dyDescent="0.25">
      <c r="A32" s="65">
        <v>1</v>
      </c>
      <c r="B32" s="65"/>
      <c r="C32" s="65"/>
      <c r="D32" s="65"/>
      <c r="E32" s="65"/>
      <c r="F32" s="65"/>
      <c r="G32" s="124" t="s">
        <v>225</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c r="AF32" s="65" t="s">
        <v>100</v>
      </c>
      <c r="AG32" s="65"/>
      <c r="AH32" s="65"/>
      <c r="AI32" s="65"/>
      <c r="AJ32" s="65"/>
      <c r="AK32" s="121" t="s">
        <v>101</v>
      </c>
      <c r="AL32" s="121"/>
      <c r="AM32" s="121"/>
      <c r="AN32" s="121"/>
      <c r="AO32" s="121"/>
      <c r="AP32" s="121"/>
      <c r="AQ32" s="121"/>
      <c r="AR32" s="121"/>
      <c r="AS32" s="121"/>
      <c r="AT32" s="121"/>
      <c r="AU32" s="114">
        <v>0</v>
      </c>
      <c r="AV32" s="114"/>
      <c r="AW32" s="114"/>
      <c r="AX32" s="114"/>
      <c r="AY32" s="114"/>
      <c r="AZ32" s="114"/>
      <c r="BA32" s="114"/>
      <c r="BB32" s="114"/>
      <c r="BC32" s="114"/>
      <c r="BD32" s="114"/>
      <c r="BE32" s="114">
        <f>AO22/BE30</f>
        <v>10028.086600351082</v>
      </c>
      <c r="BF32" s="114"/>
      <c r="BG32" s="114"/>
      <c r="BH32" s="114"/>
      <c r="BI32" s="114"/>
      <c r="BJ32" s="114"/>
      <c r="BK32" s="114"/>
      <c r="BL32" s="114"/>
      <c r="BM32" s="114"/>
      <c r="BN32" s="114"/>
      <c r="CA32" s="18" t="s">
        <v>13</v>
      </c>
    </row>
    <row r="33" spans="1:79" s="15" customFormat="1" x14ac:dyDescent="0.25"/>
    <row r="34" spans="1:79" s="16" customFormat="1" ht="14.25" customHeight="1" x14ac:dyDescent="0.25">
      <c r="A34" s="49" t="s">
        <v>76</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row>
    <row r="35" spans="1:79" s="15" customFormat="1" ht="15" customHeight="1" x14ac:dyDescent="0.25">
      <c r="A35" s="91" t="s">
        <v>226</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row>
    <row r="36" spans="1:79" s="15" customFormat="1" x14ac:dyDescent="0.25"/>
    <row r="37" spans="1:79" s="23" customFormat="1" ht="28.5" hidden="1" customHeight="1" x14ac:dyDescent="0.25">
      <c r="A37" s="73"/>
      <c r="B37" s="73"/>
      <c r="C37" s="73"/>
      <c r="D37" s="73"/>
      <c r="E37" s="73"/>
      <c r="F37" s="73"/>
      <c r="G37" s="78" t="s">
        <v>0</v>
      </c>
      <c r="H37" s="79"/>
      <c r="I37" s="79"/>
      <c r="J37" s="79"/>
      <c r="K37" s="79"/>
      <c r="L37" s="79"/>
      <c r="M37" s="79"/>
      <c r="N37" s="79"/>
      <c r="O37" s="79"/>
      <c r="P37" s="79"/>
      <c r="Q37" s="79"/>
      <c r="R37" s="79"/>
      <c r="S37" s="79"/>
      <c r="T37" s="79" t="s">
        <v>21</v>
      </c>
      <c r="U37" s="79"/>
      <c r="V37" s="79"/>
      <c r="W37" s="79"/>
      <c r="X37" s="79"/>
      <c r="Y37" s="79"/>
      <c r="Z37" s="79"/>
      <c r="AA37" s="79" t="s">
        <v>22</v>
      </c>
      <c r="AB37" s="79"/>
      <c r="AC37" s="79"/>
      <c r="AD37" s="79"/>
      <c r="AE37" s="79"/>
      <c r="AF37" s="79"/>
      <c r="AG37" s="79"/>
      <c r="AH37" s="79" t="s">
        <v>23</v>
      </c>
      <c r="AI37" s="79"/>
      <c r="AJ37" s="79"/>
      <c r="AK37" s="79"/>
      <c r="AL37" s="79"/>
      <c r="AM37" s="79"/>
      <c r="AN37" s="80"/>
      <c r="AO37" s="78" t="s">
        <v>24</v>
      </c>
      <c r="AP37" s="79"/>
      <c r="AQ37" s="79"/>
      <c r="AR37" s="79"/>
      <c r="AS37" s="79"/>
      <c r="AT37" s="79"/>
      <c r="AU37" s="79"/>
      <c r="AV37" s="20"/>
      <c r="AW37" s="20"/>
      <c r="AX37" s="20"/>
      <c r="AY37" s="20"/>
      <c r="AZ37" s="20"/>
      <c r="BA37" s="20"/>
      <c r="BB37" s="20"/>
      <c r="BC37" s="20"/>
      <c r="BD37" s="21"/>
      <c r="BE37" s="22"/>
      <c r="BF37" s="20"/>
      <c r="BG37" s="20"/>
      <c r="BH37" s="20"/>
      <c r="BI37" s="20"/>
      <c r="BJ37" s="20"/>
      <c r="BK37" s="20"/>
      <c r="BL37" s="20"/>
      <c r="BM37" s="20"/>
      <c r="BN37" s="21"/>
      <c r="CA37" s="15" t="s">
        <v>28</v>
      </c>
    </row>
    <row r="38" spans="1:79" s="19" customFormat="1" ht="12.75" customHeight="1" x14ac:dyDescent="0.25">
      <c r="A38" s="73" t="s">
        <v>37</v>
      </c>
      <c r="B38" s="73"/>
      <c r="C38" s="73"/>
      <c r="D38" s="73"/>
      <c r="E38" s="73"/>
      <c r="F38" s="73"/>
      <c r="G38" s="74"/>
      <c r="H38" s="74"/>
      <c r="I38" s="74"/>
      <c r="J38" s="74"/>
      <c r="K38" s="74"/>
      <c r="L38" s="74"/>
      <c r="M38" s="74"/>
      <c r="N38" s="74"/>
      <c r="O38" s="74"/>
      <c r="P38" s="74"/>
      <c r="Q38" s="74"/>
      <c r="R38" s="74"/>
      <c r="S38" s="74"/>
      <c r="T38" s="122">
        <f>T22</f>
        <v>9323802</v>
      </c>
      <c r="U38" s="122"/>
      <c r="V38" s="122"/>
      <c r="W38" s="122"/>
      <c r="X38" s="122"/>
      <c r="Y38" s="122"/>
      <c r="Z38" s="122"/>
      <c r="AA38" s="122">
        <f>AA22</f>
        <v>6996876</v>
      </c>
      <c r="AB38" s="122"/>
      <c r="AC38" s="122"/>
      <c r="AD38" s="122"/>
      <c r="AE38" s="122"/>
      <c r="AF38" s="122"/>
      <c r="AG38" s="122"/>
      <c r="AH38" s="122">
        <f>AH22</f>
        <v>0</v>
      </c>
      <c r="AI38" s="122"/>
      <c r="AJ38" s="122"/>
      <c r="AK38" s="122"/>
      <c r="AL38" s="122"/>
      <c r="AM38" s="122"/>
      <c r="AN38" s="122"/>
      <c r="AO38" s="122">
        <f>AO22</f>
        <v>17138000</v>
      </c>
      <c r="AP38" s="122"/>
      <c r="AQ38" s="122"/>
      <c r="AR38" s="122"/>
      <c r="AS38" s="122"/>
      <c r="AT38" s="122"/>
      <c r="AU38" s="122"/>
      <c r="AV38" s="24"/>
      <c r="AW38" s="25"/>
      <c r="AX38" s="25"/>
      <c r="AY38" s="25"/>
      <c r="AZ38" s="25"/>
      <c r="BA38" s="25"/>
      <c r="BB38" s="25"/>
      <c r="BC38" s="25"/>
      <c r="BD38" s="25"/>
      <c r="BE38" s="25"/>
      <c r="BF38" s="25"/>
      <c r="BG38" s="25"/>
      <c r="BH38" s="25"/>
      <c r="BI38" s="25"/>
      <c r="BJ38" s="25"/>
      <c r="BK38" s="25"/>
      <c r="BL38" s="25"/>
      <c r="BM38" s="25"/>
      <c r="BN38" s="25"/>
      <c r="BO38" s="25"/>
      <c r="CA38" s="19" t="s">
        <v>29</v>
      </c>
    </row>
    <row r="39" spans="1:79" s="15" customFormat="1" x14ac:dyDescent="0.25"/>
    <row r="40" spans="1:79" s="15" customFormat="1" x14ac:dyDescent="0.25"/>
    <row r="41" spans="1:79" s="15" customFormat="1" ht="14.25" customHeight="1" x14ac:dyDescent="0.25">
      <c r="A41" s="49" t="s">
        <v>146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row>
    <row r="42" spans="1:79" s="15" customFormat="1" ht="13.8" x14ac:dyDescent="0.25">
      <c r="BN42" s="17" t="s">
        <v>69</v>
      </c>
    </row>
    <row r="43" spans="1:79" s="15" customFormat="1" ht="12.9" customHeight="1" x14ac:dyDescent="0.25">
      <c r="A43" s="52" t="s">
        <v>3</v>
      </c>
      <c r="B43" s="52"/>
      <c r="C43" s="52"/>
      <c r="D43" s="52"/>
      <c r="E43" s="52"/>
      <c r="F43" s="52"/>
      <c r="G43" s="52" t="s">
        <v>7</v>
      </c>
      <c r="H43" s="52"/>
      <c r="I43" s="52"/>
      <c r="J43" s="52"/>
      <c r="K43" s="52"/>
      <c r="L43" s="52"/>
      <c r="M43" s="52"/>
      <c r="N43" s="52"/>
      <c r="O43" s="52"/>
      <c r="P43" s="52"/>
      <c r="Q43" s="52"/>
      <c r="R43" s="52"/>
      <c r="S43" s="52"/>
      <c r="T43" s="52" t="s">
        <v>77</v>
      </c>
      <c r="U43" s="52"/>
      <c r="V43" s="52"/>
      <c r="W43" s="52"/>
      <c r="X43" s="52"/>
      <c r="Y43" s="52"/>
      <c r="Z43" s="52"/>
      <c r="AA43" s="52"/>
      <c r="AB43" s="52"/>
      <c r="AC43" s="52"/>
      <c r="AD43" s="52"/>
      <c r="AE43" s="52"/>
      <c r="AF43" s="52"/>
      <c r="AG43" s="52"/>
      <c r="AH43" s="52" t="s">
        <v>81</v>
      </c>
      <c r="AI43" s="52"/>
      <c r="AJ43" s="52"/>
      <c r="AK43" s="52"/>
      <c r="AL43" s="52"/>
      <c r="AM43" s="52"/>
      <c r="AN43" s="52"/>
      <c r="AO43" s="52"/>
      <c r="AP43" s="52"/>
      <c r="AQ43" s="52"/>
      <c r="AR43" s="52"/>
      <c r="AS43" s="52"/>
      <c r="AT43" s="52"/>
      <c r="AU43" s="52"/>
      <c r="AV43" s="52" t="s">
        <v>147</v>
      </c>
      <c r="AW43" s="52"/>
      <c r="AX43" s="52"/>
      <c r="AY43" s="52"/>
      <c r="AZ43" s="52"/>
      <c r="BA43" s="52"/>
      <c r="BB43" s="52"/>
      <c r="BC43" s="52"/>
      <c r="BD43" s="52"/>
      <c r="BE43" s="52"/>
      <c r="BF43" s="52"/>
      <c r="BG43" s="52"/>
      <c r="BH43" s="52"/>
      <c r="BI43" s="52"/>
      <c r="BJ43" s="52"/>
      <c r="BK43" s="52"/>
      <c r="BL43" s="52"/>
      <c r="BM43" s="52"/>
      <c r="BN43" s="52"/>
      <c r="BO43" s="52"/>
      <c r="BP43" s="52"/>
      <c r="BQ43" s="52"/>
    </row>
    <row r="44" spans="1:79" s="15" customFormat="1" ht="33.6" customHeight="1" x14ac:dyDescent="0.25">
      <c r="A44" s="52"/>
      <c r="B44" s="52"/>
      <c r="C44" s="52"/>
      <c r="D44" s="52"/>
      <c r="E44" s="52"/>
      <c r="F44" s="52"/>
      <c r="G44" s="52"/>
      <c r="H44" s="52"/>
      <c r="I44" s="52"/>
      <c r="J44" s="52"/>
      <c r="K44" s="52"/>
      <c r="L44" s="52"/>
      <c r="M44" s="52"/>
      <c r="N44" s="52"/>
      <c r="O44" s="52"/>
      <c r="P44" s="52"/>
      <c r="Q44" s="52"/>
      <c r="R44" s="52"/>
      <c r="S44" s="52"/>
      <c r="T44" s="52" t="s">
        <v>9</v>
      </c>
      <c r="U44" s="52"/>
      <c r="V44" s="52"/>
      <c r="W44" s="52"/>
      <c r="X44" s="52"/>
      <c r="Y44" s="52"/>
      <c r="Z44" s="52"/>
      <c r="AA44" s="52" t="s">
        <v>26</v>
      </c>
      <c r="AB44" s="52"/>
      <c r="AC44" s="52"/>
      <c r="AD44" s="52"/>
      <c r="AE44" s="52"/>
      <c r="AF44" s="52"/>
      <c r="AG44" s="52"/>
      <c r="AH44" s="52" t="s">
        <v>9</v>
      </c>
      <c r="AI44" s="52"/>
      <c r="AJ44" s="52"/>
      <c r="AK44" s="52"/>
      <c r="AL44" s="52"/>
      <c r="AM44" s="52"/>
      <c r="AN44" s="52"/>
      <c r="AO44" s="52" t="s">
        <v>26</v>
      </c>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row>
    <row r="45" spans="1:79" s="15" customFormat="1" ht="15" customHeight="1" x14ac:dyDescent="0.25">
      <c r="A45" s="52">
        <v>1</v>
      </c>
      <c r="B45" s="52"/>
      <c r="C45" s="52"/>
      <c r="D45" s="52"/>
      <c r="E45" s="52"/>
      <c r="F45" s="52"/>
      <c r="G45" s="52">
        <v>2</v>
      </c>
      <c r="H45" s="52"/>
      <c r="I45" s="52"/>
      <c r="J45" s="52"/>
      <c r="K45" s="52"/>
      <c r="L45" s="52"/>
      <c r="M45" s="52"/>
      <c r="N45" s="52"/>
      <c r="O45" s="52"/>
      <c r="P45" s="52"/>
      <c r="Q45" s="52"/>
      <c r="R45" s="52"/>
      <c r="S45" s="52"/>
      <c r="T45" s="52">
        <v>3</v>
      </c>
      <c r="U45" s="52"/>
      <c r="V45" s="52"/>
      <c r="W45" s="52"/>
      <c r="X45" s="52"/>
      <c r="Y45" s="52"/>
      <c r="Z45" s="52"/>
      <c r="AA45" s="52">
        <v>4</v>
      </c>
      <c r="AB45" s="52"/>
      <c r="AC45" s="52"/>
      <c r="AD45" s="52"/>
      <c r="AE45" s="52"/>
      <c r="AF45" s="52"/>
      <c r="AG45" s="52"/>
      <c r="AH45" s="52">
        <v>5</v>
      </c>
      <c r="AI45" s="52"/>
      <c r="AJ45" s="52"/>
      <c r="AK45" s="52"/>
      <c r="AL45" s="52"/>
      <c r="AM45" s="52"/>
      <c r="AN45" s="52"/>
      <c r="AO45" s="52">
        <v>6</v>
      </c>
      <c r="AP45" s="52"/>
      <c r="AQ45" s="52"/>
      <c r="AR45" s="52"/>
      <c r="AS45" s="52"/>
      <c r="AT45" s="52"/>
      <c r="AU45" s="52"/>
      <c r="AV45" s="52">
        <v>7</v>
      </c>
      <c r="AW45" s="52"/>
      <c r="AX45" s="52"/>
      <c r="AY45" s="52"/>
      <c r="AZ45" s="52"/>
      <c r="BA45" s="52"/>
      <c r="BB45" s="52"/>
      <c r="BC45" s="52"/>
      <c r="BD45" s="52"/>
      <c r="BE45" s="52"/>
      <c r="BF45" s="52"/>
      <c r="BG45" s="52"/>
      <c r="BH45" s="52"/>
      <c r="BI45" s="52"/>
      <c r="BJ45" s="52"/>
      <c r="BK45" s="52"/>
      <c r="BL45" s="52"/>
      <c r="BM45" s="52"/>
      <c r="BN45" s="52"/>
      <c r="BO45" s="52"/>
      <c r="BP45" s="52"/>
      <c r="BQ45" s="52"/>
    </row>
    <row r="46" spans="1:79" s="12" customFormat="1" ht="12.75" hidden="1" customHeight="1" x14ac:dyDescent="0.25">
      <c r="A46" s="139" t="s">
        <v>27</v>
      </c>
      <c r="B46" s="139"/>
      <c r="C46" s="139"/>
      <c r="D46" s="139"/>
      <c r="E46" s="139"/>
      <c r="F46" s="139"/>
      <c r="G46" s="140" t="s">
        <v>18</v>
      </c>
      <c r="H46" s="140"/>
      <c r="I46" s="140"/>
      <c r="J46" s="140"/>
      <c r="K46" s="140"/>
      <c r="L46" s="140"/>
      <c r="M46" s="140"/>
      <c r="N46" s="140"/>
      <c r="O46" s="140"/>
      <c r="P46" s="140"/>
      <c r="Q46" s="140"/>
      <c r="R46" s="140"/>
      <c r="S46" s="140"/>
      <c r="T46" s="141" t="s">
        <v>21</v>
      </c>
      <c r="U46" s="141"/>
      <c r="V46" s="141"/>
      <c r="W46" s="141"/>
      <c r="X46" s="141"/>
      <c r="Y46" s="141"/>
      <c r="Z46" s="141"/>
      <c r="AA46" s="141" t="s">
        <v>22</v>
      </c>
      <c r="AB46" s="141"/>
      <c r="AC46" s="141"/>
      <c r="AD46" s="141"/>
      <c r="AE46" s="141"/>
      <c r="AF46" s="141"/>
      <c r="AG46" s="141"/>
      <c r="AH46" s="141" t="s">
        <v>23</v>
      </c>
      <c r="AI46" s="141"/>
      <c r="AJ46" s="141"/>
      <c r="AK46" s="141"/>
      <c r="AL46" s="141"/>
      <c r="AM46" s="141"/>
      <c r="AN46" s="141"/>
      <c r="AO46" s="141" t="s">
        <v>24</v>
      </c>
      <c r="AP46" s="141"/>
      <c r="AQ46" s="141"/>
      <c r="AR46" s="141"/>
      <c r="AS46" s="141"/>
      <c r="AT46" s="141"/>
      <c r="AU46" s="141"/>
      <c r="AV46" s="139" t="s">
        <v>25</v>
      </c>
      <c r="AW46" s="139"/>
      <c r="AX46" s="139"/>
      <c r="AY46" s="139"/>
      <c r="AZ46" s="139"/>
      <c r="BA46" s="139"/>
      <c r="BB46" s="139"/>
      <c r="BC46" s="139"/>
      <c r="BD46" s="139"/>
      <c r="BE46" s="139"/>
      <c r="BF46" s="139"/>
      <c r="BG46" s="139"/>
      <c r="BH46" s="139"/>
      <c r="BI46" s="139"/>
      <c r="BJ46" s="139"/>
      <c r="BK46" s="139"/>
      <c r="BL46" s="139"/>
      <c r="BM46" s="139"/>
      <c r="BN46" s="139"/>
      <c r="BO46" s="139"/>
      <c r="BP46" s="139"/>
      <c r="BQ46" s="139"/>
      <c r="CA46" s="12" t="s">
        <v>14</v>
      </c>
    </row>
    <row r="47" spans="1:79" s="18" customFormat="1" ht="26.4" customHeight="1" x14ac:dyDescent="0.25">
      <c r="A47" s="51">
        <v>2730</v>
      </c>
      <c r="B47" s="51"/>
      <c r="C47" s="51"/>
      <c r="D47" s="51"/>
      <c r="E47" s="51"/>
      <c r="F47" s="51"/>
      <c r="G47" s="110" t="s">
        <v>96</v>
      </c>
      <c r="H47" s="111"/>
      <c r="I47" s="111"/>
      <c r="J47" s="111"/>
      <c r="K47" s="111"/>
      <c r="L47" s="111"/>
      <c r="M47" s="111"/>
      <c r="N47" s="111"/>
      <c r="O47" s="111"/>
      <c r="P47" s="111"/>
      <c r="Q47" s="111"/>
      <c r="R47" s="111"/>
      <c r="S47" s="112"/>
      <c r="T47" s="138">
        <v>0</v>
      </c>
      <c r="U47" s="138"/>
      <c r="V47" s="138"/>
      <c r="W47" s="138"/>
      <c r="X47" s="138"/>
      <c r="Y47" s="138"/>
      <c r="Z47" s="138"/>
      <c r="AA47" s="138">
        <f>AO22*1.057</f>
        <v>18114866</v>
      </c>
      <c r="AB47" s="138"/>
      <c r="AC47" s="138"/>
      <c r="AD47" s="138"/>
      <c r="AE47" s="138"/>
      <c r="AF47" s="138"/>
      <c r="AG47" s="138"/>
      <c r="AH47" s="138">
        <v>0</v>
      </c>
      <c r="AI47" s="138"/>
      <c r="AJ47" s="138"/>
      <c r="AK47" s="138"/>
      <c r="AL47" s="138"/>
      <c r="AM47" s="138"/>
      <c r="AN47" s="138"/>
      <c r="AO47" s="138">
        <f>AA47*1.053</f>
        <v>19074953.897999998</v>
      </c>
      <c r="AP47" s="138"/>
      <c r="AQ47" s="138"/>
      <c r="AR47" s="138"/>
      <c r="AS47" s="138"/>
      <c r="AT47" s="138"/>
      <c r="AU47" s="138"/>
      <c r="AV47" s="110" t="s">
        <v>106</v>
      </c>
      <c r="AW47" s="111"/>
      <c r="AX47" s="111"/>
      <c r="AY47" s="111"/>
      <c r="AZ47" s="111"/>
      <c r="BA47" s="111"/>
      <c r="BB47" s="111"/>
      <c r="BC47" s="111"/>
      <c r="BD47" s="111"/>
      <c r="BE47" s="111"/>
      <c r="BF47" s="111"/>
      <c r="BG47" s="111"/>
      <c r="BH47" s="111"/>
      <c r="BI47" s="111"/>
      <c r="BJ47" s="111"/>
      <c r="BK47" s="111"/>
      <c r="BL47" s="111"/>
      <c r="BM47" s="111"/>
      <c r="BN47" s="111"/>
      <c r="BO47" s="111"/>
      <c r="BP47" s="111"/>
      <c r="BQ47" s="112"/>
      <c r="CA47" s="18" t="s">
        <v>15</v>
      </c>
    </row>
    <row r="48" spans="1:79" s="15" customFormat="1" x14ac:dyDescent="0.25"/>
    <row r="49" spans="1:79" s="15" customFormat="1" ht="15" customHeight="1" x14ac:dyDescent="0.25">
      <c r="A49" s="49" t="s">
        <v>151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row>
    <row r="50" spans="1:79" s="15" customFormat="1" x14ac:dyDescent="0.25"/>
    <row r="51" spans="1:79" s="15" customFormat="1" ht="79.2" customHeight="1" x14ac:dyDescent="0.25">
      <c r="A51" s="52" t="s">
        <v>4</v>
      </c>
      <c r="B51" s="52"/>
      <c r="C51" s="52"/>
      <c r="D51" s="52"/>
      <c r="E51" s="52"/>
      <c r="F51" s="52"/>
      <c r="G51" s="70" t="s">
        <v>7</v>
      </c>
      <c r="H51" s="71"/>
      <c r="I51" s="71"/>
      <c r="J51" s="71"/>
      <c r="K51" s="71"/>
      <c r="L51" s="71"/>
      <c r="M51" s="71"/>
      <c r="N51" s="71"/>
      <c r="O51" s="71"/>
      <c r="P51" s="71"/>
      <c r="Q51" s="71"/>
      <c r="R51" s="71"/>
      <c r="S51" s="71"/>
      <c r="T51" s="71"/>
      <c r="U51" s="71"/>
      <c r="V51" s="71"/>
      <c r="W51" s="71"/>
      <c r="X51" s="71"/>
      <c r="Y51" s="71"/>
      <c r="Z51" s="71"/>
      <c r="AA51" s="71"/>
      <c r="AB51" s="71"/>
      <c r="AC51" s="71"/>
      <c r="AD51" s="71"/>
      <c r="AE51" s="72"/>
      <c r="AF51" s="52" t="s">
        <v>6</v>
      </c>
      <c r="AG51" s="52"/>
      <c r="AH51" s="52"/>
      <c r="AI51" s="52"/>
      <c r="AJ51" s="52"/>
      <c r="AK51" s="52" t="s">
        <v>5</v>
      </c>
      <c r="AL51" s="52"/>
      <c r="AM51" s="52"/>
      <c r="AN51" s="52"/>
      <c r="AO51" s="52"/>
      <c r="AP51" s="52"/>
      <c r="AQ51" s="52"/>
      <c r="AR51" s="52"/>
      <c r="AS51" s="52"/>
      <c r="AT51" s="52"/>
      <c r="AU51" s="52" t="s">
        <v>78</v>
      </c>
      <c r="AV51" s="52"/>
      <c r="AW51" s="52"/>
      <c r="AX51" s="52"/>
      <c r="AY51" s="52"/>
      <c r="AZ51" s="52"/>
      <c r="BA51" s="52" t="s">
        <v>79</v>
      </c>
      <c r="BB51" s="52"/>
      <c r="BC51" s="52"/>
      <c r="BD51" s="52"/>
      <c r="BE51" s="52"/>
      <c r="BF51" s="52"/>
      <c r="BG51" s="52" t="s">
        <v>82</v>
      </c>
      <c r="BH51" s="52"/>
      <c r="BI51" s="52"/>
      <c r="BJ51" s="52"/>
      <c r="BK51" s="52"/>
      <c r="BL51" s="52"/>
      <c r="BM51" s="52" t="s">
        <v>83</v>
      </c>
      <c r="BN51" s="52"/>
      <c r="BO51" s="52"/>
      <c r="BP51" s="52"/>
      <c r="BQ51" s="52"/>
      <c r="BR51" s="52"/>
    </row>
    <row r="52" spans="1:79" s="15" customFormat="1" ht="15" customHeight="1" x14ac:dyDescent="0.25">
      <c r="A52" s="52">
        <v>1</v>
      </c>
      <c r="B52" s="52"/>
      <c r="C52" s="52"/>
      <c r="D52" s="52"/>
      <c r="E52" s="52"/>
      <c r="F52" s="52"/>
      <c r="G52" s="70">
        <v>2</v>
      </c>
      <c r="H52" s="71"/>
      <c r="I52" s="71"/>
      <c r="J52" s="71"/>
      <c r="K52" s="71"/>
      <c r="L52" s="71"/>
      <c r="M52" s="71"/>
      <c r="N52" s="71"/>
      <c r="O52" s="71"/>
      <c r="P52" s="71"/>
      <c r="Q52" s="71"/>
      <c r="R52" s="71"/>
      <c r="S52" s="71"/>
      <c r="T52" s="71"/>
      <c r="U52" s="71"/>
      <c r="V52" s="71"/>
      <c r="W52" s="71"/>
      <c r="X52" s="71"/>
      <c r="Y52" s="71"/>
      <c r="Z52" s="71"/>
      <c r="AA52" s="71"/>
      <c r="AB52" s="71"/>
      <c r="AC52" s="71"/>
      <c r="AD52" s="71"/>
      <c r="AE52" s="72"/>
      <c r="AF52" s="52">
        <v>3</v>
      </c>
      <c r="AG52" s="52"/>
      <c r="AH52" s="52"/>
      <c r="AI52" s="52"/>
      <c r="AJ52" s="52"/>
      <c r="AK52" s="52">
        <v>4</v>
      </c>
      <c r="AL52" s="52"/>
      <c r="AM52" s="52"/>
      <c r="AN52" s="52"/>
      <c r="AO52" s="52"/>
      <c r="AP52" s="52"/>
      <c r="AQ52" s="52"/>
      <c r="AR52" s="52"/>
      <c r="AS52" s="52"/>
      <c r="AT52" s="52"/>
      <c r="AU52" s="52">
        <v>5</v>
      </c>
      <c r="AV52" s="52"/>
      <c r="AW52" s="52"/>
      <c r="AX52" s="52"/>
      <c r="AY52" s="52"/>
      <c r="AZ52" s="52"/>
      <c r="BA52" s="52">
        <v>6</v>
      </c>
      <c r="BB52" s="52"/>
      <c r="BC52" s="52"/>
      <c r="BD52" s="52"/>
      <c r="BE52" s="52"/>
      <c r="BF52" s="52"/>
      <c r="BG52" s="52">
        <v>7</v>
      </c>
      <c r="BH52" s="52"/>
      <c r="BI52" s="52"/>
      <c r="BJ52" s="52"/>
      <c r="BK52" s="52"/>
      <c r="BL52" s="52"/>
      <c r="BM52" s="52">
        <v>8</v>
      </c>
      <c r="BN52" s="52"/>
      <c r="BO52" s="52"/>
      <c r="BP52" s="52"/>
      <c r="BQ52" s="52"/>
      <c r="BR52" s="52"/>
    </row>
    <row r="53" spans="1:79" s="12" customFormat="1" ht="9.75" hidden="1" customHeight="1" x14ac:dyDescent="0.25">
      <c r="A53" s="133" t="s">
        <v>39</v>
      </c>
      <c r="B53" s="133"/>
      <c r="C53" s="133"/>
      <c r="D53" s="133"/>
      <c r="E53" s="133"/>
      <c r="F53" s="133"/>
      <c r="G53" s="135" t="s">
        <v>18</v>
      </c>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c r="AF53" s="133" t="s">
        <v>19</v>
      </c>
      <c r="AG53" s="133"/>
      <c r="AH53" s="133"/>
      <c r="AI53" s="133"/>
      <c r="AJ53" s="133"/>
      <c r="AK53" s="133" t="s">
        <v>20</v>
      </c>
      <c r="AL53" s="133"/>
      <c r="AM53" s="133"/>
      <c r="AN53" s="133"/>
      <c r="AO53" s="133"/>
      <c r="AP53" s="133"/>
      <c r="AQ53" s="133"/>
      <c r="AR53" s="133"/>
      <c r="AS53" s="133"/>
      <c r="AT53" s="133"/>
      <c r="AU53" s="133" t="s">
        <v>34</v>
      </c>
      <c r="AV53" s="133"/>
      <c r="AW53" s="133"/>
      <c r="AX53" s="133"/>
      <c r="AY53" s="133"/>
      <c r="AZ53" s="133"/>
      <c r="BA53" s="133" t="s">
        <v>35</v>
      </c>
      <c r="BB53" s="133"/>
      <c r="BC53" s="133"/>
      <c r="BD53" s="133"/>
      <c r="BE53" s="133"/>
      <c r="BF53" s="133"/>
      <c r="BG53" s="133" t="s">
        <v>32</v>
      </c>
      <c r="BH53" s="133"/>
      <c r="BI53" s="133"/>
      <c r="BJ53" s="133"/>
      <c r="BK53" s="133"/>
      <c r="BL53" s="133"/>
      <c r="BM53" s="133" t="s">
        <v>33</v>
      </c>
      <c r="BN53" s="133"/>
      <c r="BO53" s="133"/>
      <c r="BP53" s="133"/>
      <c r="BQ53" s="133"/>
      <c r="BR53" s="133"/>
      <c r="CA53" s="12" t="s">
        <v>16</v>
      </c>
    </row>
    <row r="54" spans="1:79" s="18" customFormat="1" x14ac:dyDescent="0.25">
      <c r="A54" s="65"/>
      <c r="B54" s="65"/>
      <c r="C54" s="65"/>
      <c r="D54" s="65"/>
      <c r="E54" s="65"/>
      <c r="F54" s="65"/>
      <c r="G54" s="127" t="s">
        <v>148</v>
      </c>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9"/>
      <c r="AF54" s="65"/>
      <c r="AG54" s="65"/>
      <c r="AH54" s="65"/>
      <c r="AI54" s="65"/>
      <c r="AJ54" s="65"/>
      <c r="AK54" s="65"/>
      <c r="AL54" s="65"/>
      <c r="AM54" s="65"/>
      <c r="AN54" s="65"/>
      <c r="AO54" s="65"/>
      <c r="AP54" s="65"/>
      <c r="AQ54" s="65"/>
      <c r="AR54" s="65"/>
      <c r="AS54" s="65"/>
      <c r="AT54" s="65"/>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CA54" s="18" t="s">
        <v>17</v>
      </c>
    </row>
    <row r="55" spans="1:79" s="18" customFormat="1" ht="27" customHeight="1" x14ac:dyDescent="0.25">
      <c r="A55" s="65">
        <v>1</v>
      </c>
      <c r="B55" s="65"/>
      <c r="C55" s="65"/>
      <c r="D55" s="65"/>
      <c r="E55" s="65"/>
      <c r="F55" s="65"/>
      <c r="G55" s="124" t="s">
        <v>223</v>
      </c>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6"/>
      <c r="AF55" s="65" t="s">
        <v>217</v>
      </c>
      <c r="AG55" s="65"/>
      <c r="AH55" s="65"/>
      <c r="AI55" s="65"/>
      <c r="AJ55" s="65"/>
      <c r="AK55" s="81" t="s">
        <v>224</v>
      </c>
      <c r="AL55" s="81"/>
      <c r="AM55" s="81"/>
      <c r="AN55" s="81"/>
      <c r="AO55" s="81"/>
      <c r="AP55" s="81"/>
      <c r="AQ55" s="81"/>
      <c r="AR55" s="81"/>
      <c r="AS55" s="81"/>
      <c r="AT55" s="81"/>
      <c r="AU55" s="113">
        <v>0</v>
      </c>
      <c r="AV55" s="113"/>
      <c r="AW55" s="113"/>
      <c r="AX55" s="113"/>
      <c r="AY55" s="113"/>
      <c r="AZ55" s="113"/>
      <c r="BA55" s="145">
        <f>BE30</f>
        <v>1709</v>
      </c>
      <c r="BB55" s="145"/>
      <c r="BC55" s="145"/>
      <c r="BD55" s="145"/>
      <c r="BE55" s="145"/>
      <c r="BF55" s="145"/>
      <c r="BG55" s="113">
        <v>0</v>
      </c>
      <c r="BH55" s="113"/>
      <c r="BI55" s="113"/>
      <c r="BJ55" s="113"/>
      <c r="BK55" s="113"/>
      <c r="BL55" s="113"/>
      <c r="BM55" s="145">
        <f>BA55</f>
        <v>1709</v>
      </c>
      <c r="BN55" s="145"/>
      <c r="BO55" s="145"/>
      <c r="BP55" s="145"/>
      <c r="BQ55" s="145"/>
      <c r="BR55" s="145"/>
      <c r="CA55" s="18" t="s">
        <v>17</v>
      </c>
    </row>
    <row r="56" spans="1:79" s="18" customFormat="1" x14ac:dyDescent="0.25">
      <c r="A56" s="65"/>
      <c r="B56" s="65"/>
      <c r="C56" s="65"/>
      <c r="D56" s="65"/>
      <c r="E56" s="65"/>
      <c r="F56" s="65"/>
      <c r="G56" s="127" t="s">
        <v>57</v>
      </c>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9"/>
      <c r="AF56" s="65"/>
      <c r="AG56" s="65"/>
      <c r="AH56" s="65"/>
      <c r="AI56" s="65"/>
      <c r="AJ56" s="65"/>
      <c r="AK56" s="65"/>
      <c r="AL56" s="65"/>
      <c r="AM56" s="65"/>
      <c r="AN56" s="65"/>
      <c r="AO56" s="65"/>
      <c r="AP56" s="65"/>
      <c r="AQ56" s="65"/>
      <c r="AR56" s="65"/>
      <c r="AS56" s="65"/>
      <c r="AT56" s="65"/>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CA56" s="18" t="s">
        <v>17</v>
      </c>
    </row>
    <row r="57" spans="1:79" s="18" customFormat="1" ht="27" customHeight="1" x14ac:dyDescent="0.25">
      <c r="A57" s="65">
        <v>1</v>
      </c>
      <c r="B57" s="65"/>
      <c r="C57" s="65"/>
      <c r="D57" s="65"/>
      <c r="E57" s="65"/>
      <c r="F57" s="65"/>
      <c r="G57" s="124" t="s">
        <v>225</v>
      </c>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6"/>
      <c r="AF57" s="65" t="s">
        <v>100</v>
      </c>
      <c r="AG57" s="65"/>
      <c r="AH57" s="65"/>
      <c r="AI57" s="65"/>
      <c r="AJ57" s="65"/>
      <c r="AK57" s="121" t="s">
        <v>101</v>
      </c>
      <c r="AL57" s="121"/>
      <c r="AM57" s="121"/>
      <c r="AN57" s="121"/>
      <c r="AO57" s="121"/>
      <c r="AP57" s="121"/>
      <c r="AQ57" s="121"/>
      <c r="AR57" s="121"/>
      <c r="AS57" s="121"/>
      <c r="AT57" s="121"/>
      <c r="AU57" s="113">
        <v>0</v>
      </c>
      <c r="AV57" s="113"/>
      <c r="AW57" s="113"/>
      <c r="AX57" s="113"/>
      <c r="AY57" s="113"/>
      <c r="AZ57" s="113"/>
      <c r="BA57" s="114">
        <f>AA47/BA55</f>
        <v>10599.687536571095</v>
      </c>
      <c r="BB57" s="114"/>
      <c r="BC57" s="114"/>
      <c r="BD57" s="114"/>
      <c r="BE57" s="114"/>
      <c r="BF57" s="114"/>
      <c r="BG57" s="113">
        <v>0</v>
      </c>
      <c r="BH57" s="113"/>
      <c r="BI57" s="113"/>
      <c r="BJ57" s="113"/>
      <c r="BK57" s="113"/>
      <c r="BL57" s="113"/>
      <c r="BM57" s="114">
        <f>AO47/BM55</f>
        <v>11161.470976009361</v>
      </c>
      <c r="BN57" s="114"/>
      <c r="BO57" s="114"/>
      <c r="BP57" s="114"/>
      <c r="BQ57" s="114"/>
      <c r="BR57" s="114"/>
      <c r="CA57" s="18" t="s">
        <v>17</v>
      </c>
    </row>
    <row r="58" spans="1:79" s="15" customFormat="1" x14ac:dyDescent="0.25"/>
    <row r="59" spans="1:79" s="15" customFormat="1" ht="28.5" customHeight="1" x14ac:dyDescent="0.25">
      <c r="A59" s="90" t="s">
        <v>84</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row>
    <row r="60" spans="1:79" s="15" customFormat="1" ht="15" customHeight="1" x14ac:dyDescent="0.25">
      <c r="A60" s="91" t="s">
        <v>226</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row>
    <row r="61" spans="1:79" s="27" customFormat="1" ht="1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34"/>
      <c r="AF61" s="34"/>
      <c r="AG61" s="34"/>
      <c r="AH61" s="34"/>
      <c r="AI61" s="34"/>
      <c r="AJ61" s="34"/>
      <c r="AK61" s="34"/>
      <c r="AL61" s="34"/>
      <c r="AM61" s="34"/>
      <c r="AN61" s="34"/>
      <c r="AO61" s="34"/>
      <c r="AP61" s="34"/>
      <c r="AQ61" s="34"/>
      <c r="AR61" s="34"/>
      <c r="AS61" s="34"/>
      <c r="AT61" s="34"/>
      <c r="AU61" s="34"/>
      <c r="AV61" s="35"/>
      <c r="AW61" s="35"/>
      <c r="AX61" s="35"/>
      <c r="AY61" s="35"/>
      <c r="AZ61" s="35"/>
      <c r="BA61" s="35"/>
      <c r="BB61" s="35"/>
      <c r="BC61" s="35"/>
      <c r="BD61" s="35"/>
      <c r="BE61" s="35"/>
      <c r="BF61" s="35"/>
      <c r="BG61" s="35"/>
      <c r="BH61" s="35"/>
      <c r="BI61" s="35"/>
      <c r="BJ61" s="35"/>
      <c r="BK61" s="35"/>
      <c r="BL61" s="35"/>
    </row>
    <row r="62" spans="1:79" s="12" customFormat="1" ht="15.75" hidden="1" customHeight="1" x14ac:dyDescent="0.25">
      <c r="A62" s="139"/>
      <c r="B62" s="139"/>
      <c r="C62" s="139"/>
      <c r="D62" s="139"/>
      <c r="E62" s="139"/>
      <c r="F62" s="139"/>
      <c r="G62" s="146" t="s">
        <v>0</v>
      </c>
      <c r="H62" s="147"/>
      <c r="I62" s="147"/>
      <c r="J62" s="147"/>
      <c r="K62" s="147"/>
      <c r="L62" s="147"/>
      <c r="M62" s="147"/>
      <c r="N62" s="147"/>
      <c r="O62" s="147"/>
      <c r="P62" s="147"/>
      <c r="Q62" s="147"/>
      <c r="R62" s="147"/>
      <c r="S62" s="147"/>
      <c r="T62" s="147" t="s">
        <v>21</v>
      </c>
      <c r="U62" s="147"/>
      <c r="V62" s="147"/>
      <c r="W62" s="147"/>
      <c r="X62" s="147"/>
      <c r="Y62" s="147"/>
      <c r="Z62" s="147"/>
      <c r="AA62" s="147" t="s">
        <v>22</v>
      </c>
      <c r="AB62" s="147"/>
      <c r="AC62" s="147"/>
      <c r="AD62" s="147"/>
      <c r="AE62" s="147"/>
      <c r="AF62" s="147"/>
      <c r="AG62" s="147"/>
      <c r="AH62" s="147" t="s">
        <v>23</v>
      </c>
      <c r="AI62" s="147"/>
      <c r="AJ62" s="147"/>
      <c r="AK62" s="147"/>
      <c r="AL62" s="147"/>
      <c r="AM62" s="147"/>
      <c r="AN62" s="147"/>
      <c r="AO62" s="148" t="s">
        <v>24</v>
      </c>
      <c r="AP62" s="148"/>
      <c r="AQ62" s="148"/>
      <c r="AR62" s="148"/>
      <c r="AS62" s="148"/>
      <c r="AT62" s="148"/>
      <c r="AU62" s="149"/>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12" t="s">
        <v>30</v>
      </c>
    </row>
    <row r="63" spans="1:79" s="19" customFormat="1" ht="15" customHeight="1" x14ac:dyDescent="0.25">
      <c r="A63" s="73" t="s">
        <v>37</v>
      </c>
      <c r="B63" s="73"/>
      <c r="C63" s="73"/>
      <c r="D63" s="73"/>
      <c r="E63" s="73"/>
      <c r="F63" s="73"/>
      <c r="G63" s="87"/>
      <c r="H63" s="87"/>
      <c r="I63" s="87"/>
      <c r="J63" s="87"/>
      <c r="K63" s="87"/>
      <c r="L63" s="87"/>
      <c r="M63" s="87"/>
      <c r="N63" s="87"/>
      <c r="O63" s="87"/>
      <c r="P63" s="87"/>
      <c r="Q63" s="87"/>
      <c r="R63" s="87"/>
      <c r="S63" s="87"/>
      <c r="T63" s="142">
        <f>T47</f>
        <v>0</v>
      </c>
      <c r="U63" s="142"/>
      <c r="V63" s="142"/>
      <c r="W63" s="142"/>
      <c r="X63" s="142"/>
      <c r="Y63" s="142"/>
      <c r="Z63" s="142"/>
      <c r="AA63" s="142">
        <f t="shared" ref="AA63" si="0">AA47</f>
        <v>18114866</v>
      </c>
      <c r="AB63" s="142"/>
      <c r="AC63" s="142"/>
      <c r="AD63" s="142"/>
      <c r="AE63" s="142"/>
      <c r="AF63" s="142"/>
      <c r="AG63" s="142"/>
      <c r="AH63" s="142">
        <f t="shared" ref="AH63" si="1">AH47</f>
        <v>0</v>
      </c>
      <c r="AI63" s="142"/>
      <c r="AJ63" s="142"/>
      <c r="AK63" s="142"/>
      <c r="AL63" s="142"/>
      <c r="AM63" s="142"/>
      <c r="AN63" s="142"/>
      <c r="AO63" s="142">
        <f t="shared" ref="AO63" si="2">AO47</f>
        <v>19074953.897999998</v>
      </c>
      <c r="AP63" s="142"/>
      <c r="AQ63" s="142"/>
      <c r="AR63" s="142"/>
      <c r="AS63" s="142"/>
      <c r="AT63" s="142"/>
      <c r="AU63" s="142"/>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1"/>
      <c r="CA63" s="19" t="s">
        <v>31</v>
      </c>
    </row>
    <row r="64" spans="1:79" s="11" customFormat="1"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s="11" customFormat="1"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7" spans="1:64" s="15" customFormat="1" ht="18.899999999999999" customHeight="1" x14ac:dyDescent="0.25">
      <c r="A67" s="100" t="s">
        <v>185</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101" t="s">
        <v>1</v>
      </c>
      <c r="AC67" s="101"/>
      <c r="AD67" s="101"/>
      <c r="AE67" s="101"/>
      <c r="AF67" s="101"/>
      <c r="AG67" s="101"/>
      <c r="AH67" s="101"/>
      <c r="AI67" s="101"/>
      <c r="AJ67" s="101"/>
      <c r="AK67" s="101"/>
      <c r="AL67" s="101"/>
      <c r="AM67" s="101"/>
      <c r="AN67" s="101"/>
      <c r="AO67" s="101"/>
      <c r="AP67" s="101"/>
      <c r="AQ67" s="101"/>
      <c r="AR67" s="101"/>
      <c r="AS67" s="101"/>
      <c r="AT67" s="101"/>
      <c r="AU67" s="143" t="s">
        <v>186</v>
      </c>
      <c r="AV67" s="144"/>
      <c r="AW67" s="144"/>
      <c r="AX67" s="144"/>
      <c r="AY67" s="144"/>
      <c r="AZ67" s="144"/>
      <c r="BA67" s="144"/>
      <c r="BB67" s="144"/>
      <c r="BC67" s="144"/>
      <c r="BD67" s="144"/>
      <c r="BE67" s="144"/>
      <c r="BF67" s="144"/>
    </row>
    <row r="68" spans="1:64" s="15" customFormat="1" ht="20.100000000000001" customHeight="1" x14ac:dyDescent="0.25">
      <c r="AB68" s="99" t="s">
        <v>2</v>
      </c>
      <c r="AC68" s="99"/>
      <c r="AD68" s="99"/>
      <c r="AE68" s="99"/>
      <c r="AF68" s="99"/>
      <c r="AG68" s="99"/>
      <c r="AH68" s="99"/>
      <c r="AI68" s="99"/>
      <c r="AJ68" s="99"/>
      <c r="AK68" s="99"/>
      <c r="AL68" s="99"/>
      <c r="AM68" s="99"/>
      <c r="AN68" s="99"/>
      <c r="AO68" s="99"/>
      <c r="AP68" s="99"/>
      <c r="AQ68" s="99"/>
      <c r="AR68" s="99"/>
      <c r="AS68" s="99"/>
      <c r="AT68" s="99"/>
      <c r="AU68" s="99" t="s">
        <v>36</v>
      </c>
      <c r="AV68" s="99"/>
      <c r="AW68" s="99"/>
      <c r="AX68" s="99"/>
      <c r="AY68" s="99"/>
      <c r="AZ68" s="99"/>
      <c r="BA68" s="99"/>
      <c r="BB68" s="99"/>
      <c r="BC68" s="99"/>
      <c r="BD68" s="99"/>
      <c r="BE68" s="99"/>
      <c r="BF68" s="99"/>
    </row>
    <row r="69" spans="1:64" s="15" customFormat="1" ht="18" customHeight="1" x14ac:dyDescent="0.25">
      <c r="A69" s="100" t="s">
        <v>187</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99" t="s">
        <v>1</v>
      </c>
      <c r="AC69" s="99"/>
      <c r="AD69" s="99"/>
      <c r="AE69" s="99"/>
      <c r="AF69" s="99"/>
      <c r="AG69" s="99"/>
      <c r="AH69" s="99"/>
      <c r="AI69" s="99"/>
      <c r="AJ69" s="99"/>
      <c r="AK69" s="99"/>
      <c r="AL69" s="99"/>
      <c r="AM69" s="99"/>
      <c r="AN69" s="99"/>
      <c r="AO69" s="99"/>
      <c r="AP69" s="99"/>
      <c r="AQ69" s="99"/>
      <c r="AR69" s="99"/>
      <c r="AS69" s="99"/>
      <c r="AT69" s="99"/>
      <c r="AU69" s="143" t="s">
        <v>188</v>
      </c>
      <c r="AV69" s="144"/>
      <c r="AW69" s="144"/>
      <c r="AX69" s="144"/>
      <c r="AY69" s="144"/>
      <c r="AZ69" s="144"/>
      <c r="BA69" s="144"/>
      <c r="BB69" s="144"/>
      <c r="BC69" s="144"/>
      <c r="BD69" s="144"/>
      <c r="BE69" s="144"/>
      <c r="BF69" s="144"/>
    </row>
    <row r="70" spans="1:64" s="15" customFormat="1" ht="20.100000000000001" customHeight="1" x14ac:dyDescent="0.25">
      <c r="AB70" s="99" t="s">
        <v>2</v>
      </c>
      <c r="AC70" s="99"/>
      <c r="AD70" s="99"/>
      <c r="AE70" s="99"/>
      <c r="AF70" s="99"/>
      <c r="AG70" s="99"/>
      <c r="AH70" s="99"/>
      <c r="AI70" s="99"/>
      <c r="AJ70" s="99"/>
      <c r="AK70" s="99"/>
      <c r="AL70" s="99"/>
      <c r="AM70" s="99"/>
      <c r="AN70" s="99"/>
      <c r="AO70" s="99"/>
      <c r="AP70" s="99"/>
      <c r="AQ70" s="99"/>
      <c r="AR70" s="99"/>
      <c r="AS70" s="99"/>
      <c r="AT70" s="99"/>
      <c r="AU70" s="99" t="s">
        <v>36</v>
      </c>
      <c r="AV70" s="99"/>
      <c r="AW70" s="99"/>
      <c r="AX70" s="99"/>
      <c r="AY70" s="99"/>
      <c r="AZ70" s="99"/>
      <c r="BA70" s="99"/>
      <c r="BB70" s="99"/>
      <c r="BC70" s="99"/>
      <c r="BD70" s="99"/>
      <c r="BE70" s="99"/>
      <c r="BF70" s="99"/>
    </row>
    <row r="71" spans="1:64" ht="20.100000000000001" customHeight="1" x14ac:dyDescent="0.25"/>
  </sheetData>
  <mergeCells count="225">
    <mergeCell ref="AB70:AT70"/>
    <mergeCell ref="AU70:BF70"/>
    <mergeCell ref="A67:AA67"/>
    <mergeCell ref="AB67:AT67"/>
    <mergeCell ref="AU67:BF67"/>
    <mergeCell ref="AB68:AT68"/>
    <mergeCell ref="AU68:BF68"/>
    <mergeCell ref="A69:AA69"/>
    <mergeCell ref="AB69:AT69"/>
    <mergeCell ref="AU69:BF69"/>
    <mergeCell ref="A63:F63"/>
    <mergeCell ref="G63:S63"/>
    <mergeCell ref="T63:Z63"/>
    <mergeCell ref="AA63:AG63"/>
    <mergeCell ref="AH63:AN63"/>
    <mergeCell ref="AO63:AU63"/>
    <mergeCell ref="A59:BL59"/>
    <mergeCell ref="A60:BL60"/>
    <mergeCell ref="A62:F62"/>
    <mergeCell ref="G62:S62"/>
    <mergeCell ref="T62:Z62"/>
    <mergeCell ref="AA62:AG62"/>
    <mergeCell ref="AH62:AN62"/>
    <mergeCell ref="AO62:AU62"/>
    <mergeCell ref="BG52:BL52"/>
    <mergeCell ref="BM52:BR52"/>
    <mergeCell ref="A53:F53"/>
    <mergeCell ref="G53:AE53"/>
    <mergeCell ref="AF53:AJ53"/>
    <mergeCell ref="AK53:AT53"/>
    <mergeCell ref="AU53:AZ53"/>
    <mergeCell ref="BA53:BF53"/>
    <mergeCell ref="BG53:BL53"/>
    <mergeCell ref="BM53:BR53"/>
    <mergeCell ref="A52:F52"/>
    <mergeCell ref="G52:AE52"/>
    <mergeCell ref="AF52:AJ52"/>
    <mergeCell ref="AK52:AT52"/>
    <mergeCell ref="AU52:AZ52"/>
    <mergeCell ref="BA52:BF52"/>
    <mergeCell ref="AV47:BQ47"/>
    <mergeCell ref="A49:BL49"/>
    <mergeCell ref="A51:F51"/>
    <mergeCell ref="G51:AE51"/>
    <mergeCell ref="AF51:AJ51"/>
    <mergeCell ref="AK51:AT51"/>
    <mergeCell ref="AU51:AZ51"/>
    <mergeCell ref="BA51:BF51"/>
    <mergeCell ref="BG51:BL51"/>
    <mergeCell ref="BM51:BR51"/>
    <mergeCell ref="A47:F47"/>
    <mergeCell ref="G47:S47"/>
    <mergeCell ref="T47:Z47"/>
    <mergeCell ref="AA47:AG47"/>
    <mergeCell ref="AH47:AN47"/>
    <mergeCell ref="AO47:AU47"/>
    <mergeCell ref="AV45:BQ45"/>
    <mergeCell ref="A46:F46"/>
    <mergeCell ref="G46:S46"/>
    <mergeCell ref="T46:Z46"/>
    <mergeCell ref="AA46:AG46"/>
    <mergeCell ref="AH46:AN46"/>
    <mergeCell ref="AO46:AU46"/>
    <mergeCell ref="AV46:BQ46"/>
    <mergeCell ref="A45:F45"/>
    <mergeCell ref="G45:S45"/>
    <mergeCell ref="T45:Z45"/>
    <mergeCell ref="AA45:AG45"/>
    <mergeCell ref="AH45:AN45"/>
    <mergeCell ref="AO45:AU45"/>
    <mergeCell ref="A41:BL41"/>
    <mergeCell ref="A43:F44"/>
    <mergeCell ref="G43:S44"/>
    <mergeCell ref="T43:AG43"/>
    <mergeCell ref="AH43:AU43"/>
    <mergeCell ref="AV43:BQ44"/>
    <mergeCell ref="T44:Z44"/>
    <mergeCell ref="AA44:AG44"/>
    <mergeCell ref="AH44:AN44"/>
    <mergeCell ref="AO44:AU44"/>
    <mergeCell ref="A28:F28"/>
    <mergeCell ref="G28:AE28"/>
    <mergeCell ref="AF28:AJ28"/>
    <mergeCell ref="AK28:AT28"/>
    <mergeCell ref="AU28:BD28"/>
    <mergeCell ref="BE28:BN28"/>
    <mergeCell ref="AU30:BD30"/>
    <mergeCell ref="BE30:BN30"/>
    <mergeCell ref="A38:F38"/>
    <mergeCell ref="G38:S38"/>
    <mergeCell ref="T38:Z38"/>
    <mergeCell ref="AA38:AG38"/>
    <mergeCell ref="AH38:AN38"/>
    <mergeCell ref="AO38:AU38"/>
    <mergeCell ref="A34:BQ34"/>
    <mergeCell ref="A35:BL35"/>
    <mergeCell ref="A37:F37"/>
    <mergeCell ref="G37:S37"/>
    <mergeCell ref="T37:Z37"/>
    <mergeCell ref="AA37:AG37"/>
    <mergeCell ref="AH37:AN37"/>
    <mergeCell ref="AO37:AU37"/>
    <mergeCell ref="A31:F31"/>
    <mergeCell ref="G31:AE31"/>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20:F20"/>
    <mergeCell ref="G20:S20"/>
    <mergeCell ref="T20:Z20"/>
    <mergeCell ref="AA20:AG20"/>
    <mergeCell ref="AH20:AN20"/>
    <mergeCell ref="AO20:AU20"/>
    <mergeCell ref="AV20:BL20"/>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15:BL15"/>
    <mergeCell ref="A16:BL16"/>
    <mergeCell ref="A18:F19"/>
    <mergeCell ref="G18:S19"/>
    <mergeCell ref="T18:Z19"/>
    <mergeCell ref="AA18:AG19"/>
    <mergeCell ref="AH18:AU18"/>
    <mergeCell ref="AV18:BL19"/>
    <mergeCell ref="AH19:AN19"/>
    <mergeCell ref="AO19:AU19"/>
    <mergeCell ref="A11:G11"/>
    <mergeCell ref="I11:O11"/>
    <mergeCell ref="Q11:W11"/>
    <mergeCell ref="Y11:AO11"/>
    <mergeCell ref="AQ11:AV11"/>
    <mergeCell ref="A12:G12"/>
    <mergeCell ref="I12:O12"/>
    <mergeCell ref="Q12:W12"/>
    <mergeCell ref="A14:BL14"/>
    <mergeCell ref="Y12:AO12"/>
    <mergeCell ref="AQ12:AV12"/>
    <mergeCell ref="A8:AD8"/>
    <mergeCell ref="AE8:AL8"/>
    <mergeCell ref="A9:AD9"/>
    <mergeCell ref="AO8:AU8"/>
    <mergeCell ref="AE9:AK9"/>
    <mergeCell ref="AO9:AU9"/>
    <mergeCell ref="AX1:BL1"/>
    <mergeCell ref="A3:BL3"/>
    <mergeCell ref="A6:AD6"/>
    <mergeCell ref="A7:AD7"/>
    <mergeCell ref="AE6:AK6"/>
    <mergeCell ref="AO6:AU6"/>
    <mergeCell ref="AE7:AK7"/>
    <mergeCell ref="AO7:AU7"/>
    <mergeCell ref="AF31:AJ31"/>
    <mergeCell ref="AK31:AT31"/>
    <mergeCell ref="AU31:BD31"/>
    <mergeCell ref="BE31:BN31"/>
    <mergeCell ref="A32:F32"/>
    <mergeCell ref="G32:AE32"/>
    <mergeCell ref="AF32:AJ32"/>
    <mergeCell ref="AK32:AT32"/>
    <mergeCell ref="AU32:BD32"/>
    <mergeCell ref="BE32:BN32"/>
    <mergeCell ref="A29:F29"/>
    <mergeCell ref="G29:AE29"/>
    <mergeCell ref="AF29:AJ29"/>
    <mergeCell ref="AK29:AT29"/>
    <mergeCell ref="AU29:BD29"/>
    <mergeCell ref="BE29:BN29"/>
    <mergeCell ref="A30:F30"/>
    <mergeCell ref="G30:AE30"/>
    <mergeCell ref="AF30:AJ30"/>
    <mergeCell ref="AK30:AT30"/>
    <mergeCell ref="A56:F56"/>
    <mergeCell ref="G56:AE56"/>
    <mergeCell ref="AF56:AJ56"/>
    <mergeCell ref="AK56:AT56"/>
    <mergeCell ref="AU56:AZ56"/>
    <mergeCell ref="BA56:BF56"/>
    <mergeCell ref="BG56:BL56"/>
    <mergeCell ref="BM56:BR56"/>
    <mergeCell ref="A57:F57"/>
    <mergeCell ref="G57:AE57"/>
    <mergeCell ref="AF57:AJ57"/>
    <mergeCell ref="AK57:AT57"/>
    <mergeCell ref="AU57:AZ57"/>
    <mergeCell ref="BA57:BF57"/>
    <mergeCell ref="BG57:BL57"/>
    <mergeCell ref="BM57:BR57"/>
    <mergeCell ref="A54:F54"/>
    <mergeCell ref="G54:AE54"/>
    <mergeCell ref="AF54:AJ54"/>
    <mergeCell ref="AK54:AT54"/>
    <mergeCell ref="AU54:AZ54"/>
    <mergeCell ref="BA54:BF54"/>
    <mergeCell ref="BG54:BL54"/>
    <mergeCell ref="BM54:BR54"/>
    <mergeCell ref="A55:F55"/>
    <mergeCell ref="G55:AE55"/>
    <mergeCell ref="AF55:AJ55"/>
    <mergeCell ref="AK55:AT55"/>
    <mergeCell ref="AU55:AZ55"/>
    <mergeCell ref="BA55:BF55"/>
    <mergeCell ref="BG55:BL55"/>
    <mergeCell ref="BM55:BR55"/>
  </mergeCells>
  <conditionalFormatting sqref="A32:F32">
    <cfRule type="cellIs" dxfId="26" priority="12" stopIfTrue="1" operator="equal">
      <formula>0</formula>
    </cfRule>
  </conditionalFormatting>
  <conditionalFormatting sqref="A31:F31">
    <cfRule type="cellIs" dxfId="25" priority="11" stopIfTrue="1" operator="equal">
      <formula>0</formula>
    </cfRule>
  </conditionalFormatting>
  <conditionalFormatting sqref="A30:F30">
    <cfRule type="cellIs" dxfId="24" priority="10" stopIfTrue="1" operator="equal">
      <formula>0</formula>
    </cfRule>
  </conditionalFormatting>
  <conditionalFormatting sqref="A29:F29">
    <cfRule type="cellIs" dxfId="23" priority="9" stopIfTrue="1" operator="equal">
      <formula>0</formula>
    </cfRule>
  </conditionalFormatting>
  <conditionalFormatting sqref="A57:F57">
    <cfRule type="cellIs" dxfId="22" priority="4" stopIfTrue="1" operator="equal">
      <formula>0</formula>
    </cfRule>
  </conditionalFormatting>
  <conditionalFormatting sqref="A56:F56">
    <cfRule type="cellIs" dxfId="21" priority="3" stopIfTrue="1" operator="equal">
      <formula>0</formula>
    </cfRule>
  </conditionalFormatting>
  <conditionalFormatting sqref="A55:F55">
    <cfRule type="cellIs" dxfId="20" priority="2" stopIfTrue="1" operator="equal">
      <formula>0</formula>
    </cfRule>
  </conditionalFormatting>
  <conditionalFormatting sqref="A54:F54">
    <cfRule type="cellIs" dxfId="19" priority="1" stopIfTrue="1" operator="equal">
      <formula>0</formula>
    </cfRule>
  </conditionalFormatting>
  <pageMargins left="0.32" right="0.33" top="0.39370078740157499" bottom="0.39370078740157499" header="0" footer="0"/>
  <pageSetup paperSize="9" scale="70" fitToHeight="500" orientation="landscape" r:id="rId1"/>
  <headerFooter alignWithMargins="0"/>
  <rowBreaks count="1" manualBreakCount="1">
    <brk id="40"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12</vt:i4>
      </vt:variant>
    </vt:vector>
  </HeadingPairs>
  <TitlesOfParts>
    <vt:vector size="24" baseType="lpstr">
      <vt:lpstr>Додаток3 КПК0710160</vt:lpstr>
      <vt:lpstr>Додаток3 КПК0712010</vt:lpstr>
      <vt:lpstr>Додаток3 КПК0712020</vt:lpstr>
      <vt:lpstr>Додаток3 КПК0712030</vt:lpstr>
      <vt:lpstr>Додаток3 КПК0712080</vt:lpstr>
      <vt:lpstr>Додаток3 КПК0712100</vt:lpstr>
      <vt:lpstr>Додаток3 КПК0712111</vt:lpstr>
      <vt:lpstr>Додаток3 КПК0712113</vt:lpstr>
      <vt:lpstr>Додаток3 КПК0712144</vt:lpstr>
      <vt:lpstr>Додаток3 КПК0712152</vt:lpstr>
      <vt:lpstr>Додаток3 КПК0717340</vt:lpstr>
      <vt:lpstr>Додаток3 КПК0717530</vt:lpstr>
      <vt:lpstr>'Додаток3 КПК0710160'!Область_друку</vt:lpstr>
      <vt:lpstr>'Додаток3 КПК0712010'!Область_друку</vt:lpstr>
      <vt:lpstr>'Додаток3 КПК0712020'!Область_друку</vt:lpstr>
      <vt:lpstr>'Додаток3 КПК0712030'!Область_друку</vt:lpstr>
      <vt:lpstr>'Додаток3 КПК0712080'!Область_друку</vt:lpstr>
      <vt:lpstr>'Додаток3 КПК0712100'!Область_друку</vt:lpstr>
      <vt:lpstr>'Додаток3 КПК0712111'!Область_друку</vt:lpstr>
      <vt:lpstr>'Додаток3 КПК0712113'!Область_друку</vt:lpstr>
      <vt:lpstr>'Додаток3 КПК0712144'!Область_друку</vt:lpstr>
      <vt:lpstr>'Додаток3 КПК0712152'!Область_друку</vt:lpstr>
      <vt:lpstr>'Додаток3 КПК0717340'!Область_друку</vt:lpstr>
      <vt:lpstr>'Додаток3 КПК0717530'!Область_друку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 Windows</cp:lastModifiedBy>
  <cp:lastPrinted>2019-11-14T12:17:31Z</cp:lastPrinted>
  <dcterms:created xsi:type="dcterms:W3CDTF">2016-07-02T12:27:50Z</dcterms:created>
  <dcterms:modified xsi:type="dcterms:W3CDTF">2019-11-19T15:18:39Z</dcterms:modified>
</cp:coreProperties>
</file>