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C:\Users\User\Desktop\ДОКУМЕНТИ\Бюджет\Бюджетний запит\2020\Бюджетний запит на 2020 рік\БЮДЖЕТНИЙ ЗАПИТ 2020\"/>
    </mc:Choice>
  </mc:AlternateContent>
  <bookViews>
    <workbookView xWindow="396" yWindow="1008" windowWidth="19440" windowHeight="8376" tabRatio="522"/>
  </bookViews>
  <sheets>
    <sheet name="Додаток2 КПК0710160" sheetId="17" r:id="rId1"/>
    <sheet name="Додаток2 КПК0712010" sheetId="7" r:id="rId2"/>
    <sheet name="Додаток2 КПК0712020" sheetId="8" r:id="rId3"/>
    <sheet name="Додаток2 КПК0712030" sheetId="9" r:id="rId4"/>
    <sheet name="Додаток2 КПК0712080" sheetId="10" r:id="rId5"/>
    <sheet name="Додаток2 КПК0712100" sheetId="11" r:id="rId6"/>
    <sheet name="Додаток2 КПК0712111" sheetId="12" r:id="rId7"/>
    <sheet name="Додаток2 КПК0712113" sheetId="13" r:id="rId8"/>
    <sheet name="Додаток2 КПК0712152" sheetId="16" r:id="rId9"/>
  </sheets>
  <definedNames>
    <definedName name="_xlnm.Print_Area" localSheetId="0">'Додаток2 КПК0710160'!$A$1:$BY$439</definedName>
    <definedName name="_xlnm.Print_Area" localSheetId="1">'Додаток2 КПК0712010'!$A$1:$BY$541</definedName>
    <definedName name="_xlnm.Print_Area" localSheetId="2">'Додаток2 КПК0712020'!$A$1:$BY$452</definedName>
    <definedName name="_xlnm.Print_Area" localSheetId="3">'Додаток2 КПК0712030'!$A$1:$BY$512</definedName>
    <definedName name="_xlnm.Print_Area" localSheetId="4">'Додаток2 КПК0712080'!$A$1:$BY$513</definedName>
    <definedName name="_xlnm.Print_Area" localSheetId="5">'Додаток2 КПК0712100'!$A$1:$BY$465</definedName>
    <definedName name="_xlnm.Print_Area" localSheetId="6">'Додаток2 КПК0712111'!$A$1:$BY$463</definedName>
    <definedName name="_xlnm.Print_Area" localSheetId="7">'Додаток2 КПК0712113'!$A$1:$BY$437</definedName>
    <definedName name="_xlnm.Print_Area" localSheetId="8">'Додаток2 КПК0712152'!$A$1:$BY$409</definedName>
  </definedNames>
  <calcPr calcId="152511"/>
</workbook>
</file>

<file path=xl/calcChain.xml><?xml version="1.0" encoding="utf-8"?>
<calcChain xmlns="http://schemas.openxmlformats.org/spreadsheetml/2006/main">
  <c r="AU423" i="17" l="1"/>
  <c r="AL423" i="17"/>
  <c r="AC423" i="17"/>
  <c r="BH393" i="17"/>
  <c r="AT393" i="17"/>
  <c r="AJ393" i="17"/>
  <c r="BH392" i="17"/>
  <c r="AT392" i="17"/>
  <c r="AJ392" i="17"/>
  <c r="BH391" i="17"/>
  <c r="AT391" i="17"/>
  <c r="AJ391" i="17"/>
  <c r="BH390" i="17"/>
  <c r="AT390" i="17"/>
  <c r="AJ390" i="17"/>
  <c r="BH389" i="17"/>
  <c r="AT389" i="17"/>
  <c r="AJ389" i="17"/>
  <c r="BH388" i="17"/>
  <c r="AT388" i="17"/>
  <c r="AJ388" i="17"/>
  <c r="BH387" i="17"/>
  <c r="AT387" i="17"/>
  <c r="AJ387" i="17"/>
  <c r="BH386" i="17"/>
  <c r="AT386" i="17"/>
  <c r="AJ386" i="17"/>
  <c r="AQ376" i="17"/>
  <c r="T376" i="17"/>
  <c r="AQ375" i="17"/>
  <c r="Z375" i="17"/>
  <c r="BG375" i="17" s="1"/>
  <c r="AQ374" i="17"/>
  <c r="Z374" i="17"/>
  <c r="BG374" i="17" s="1"/>
  <c r="AQ373" i="17"/>
  <c r="Z373" i="17"/>
  <c r="BG373" i="17" s="1"/>
  <c r="AQ372" i="17"/>
  <c r="Z372" i="17"/>
  <c r="BG372" i="17" s="1"/>
  <c r="AQ371" i="17"/>
  <c r="Z371" i="17"/>
  <c r="BG371" i="17" s="1"/>
  <c r="AQ370" i="17"/>
  <c r="Z370" i="17"/>
  <c r="BG370" i="17" s="1"/>
  <c r="AQ369" i="17"/>
  <c r="Z369" i="17"/>
  <c r="Z376" i="17" s="1"/>
  <c r="BG376" i="17" s="1"/>
  <c r="AZ343" i="17"/>
  <c r="AK343" i="17"/>
  <c r="BO332" i="17"/>
  <c r="AZ332" i="17"/>
  <c r="AK332" i="17"/>
  <c r="AQ285" i="17"/>
  <c r="AH285" i="17"/>
  <c r="AQ284" i="17"/>
  <c r="AQ283" i="17"/>
  <c r="AQ282" i="17"/>
  <c r="AQ281" i="17"/>
  <c r="Z281" i="17"/>
  <c r="AQ280" i="17"/>
  <c r="Z280" i="17"/>
  <c r="AQ279" i="17"/>
  <c r="Z279" i="17"/>
  <c r="Y236" i="17"/>
  <c r="BE148" i="17"/>
  <c r="AU148" i="17"/>
  <c r="AP148" i="17"/>
  <c r="AF148" i="17"/>
  <c r="BE147" i="17"/>
  <c r="AP147" i="17"/>
  <c r="BE146" i="17"/>
  <c r="AP146" i="17"/>
  <c r="BE145" i="17"/>
  <c r="AP145" i="17"/>
  <c r="BE144" i="17"/>
  <c r="AP144" i="17"/>
  <c r="BE143" i="17"/>
  <c r="AP143" i="17"/>
  <c r="BE142" i="17"/>
  <c r="AP142" i="17"/>
  <c r="BE141" i="17"/>
  <c r="AP141" i="17"/>
  <c r="BE140" i="17"/>
  <c r="AP140" i="17"/>
  <c r="BT132" i="17"/>
  <c r="BJ132" i="17"/>
  <c r="BE132" i="17"/>
  <c r="AU132" i="17"/>
  <c r="AP132" i="17"/>
  <c r="AF132" i="17"/>
  <c r="BT131" i="17"/>
  <c r="BE131" i="17"/>
  <c r="AP131" i="17"/>
  <c r="BT130" i="17"/>
  <c r="BE130" i="17"/>
  <c r="AP130" i="17"/>
  <c r="BT129" i="17"/>
  <c r="BE129" i="17"/>
  <c r="AP129" i="17"/>
  <c r="BT128" i="17"/>
  <c r="BE128" i="17"/>
  <c r="AP128" i="17"/>
  <c r="BT127" i="17"/>
  <c r="BE127" i="17"/>
  <c r="AP127" i="17"/>
  <c r="BT126" i="17"/>
  <c r="BE126" i="17"/>
  <c r="AP126" i="17"/>
  <c r="BT125" i="17"/>
  <c r="BE125" i="17"/>
  <c r="AP125" i="17"/>
  <c r="BT124" i="17"/>
  <c r="BE124" i="17"/>
  <c r="AP124" i="17"/>
  <c r="AY114" i="17"/>
  <c r="AG114" i="17"/>
  <c r="AY113" i="17"/>
  <c r="AG113" i="17"/>
  <c r="BQ104" i="17"/>
  <c r="AY104" i="17"/>
  <c r="AG104" i="17"/>
  <c r="BQ103" i="17"/>
  <c r="AY103" i="17"/>
  <c r="AG103" i="17"/>
  <c r="BC92" i="17"/>
  <c r="AK92" i="17"/>
  <c r="BC83" i="17"/>
  <c r="AK83" i="17"/>
  <c r="BC82" i="17"/>
  <c r="AK82" i="17"/>
  <c r="BC81" i="17"/>
  <c r="AK81" i="17"/>
  <c r="BC80" i="17"/>
  <c r="AK80" i="17"/>
  <c r="BC79" i="17"/>
  <c r="AK79" i="17"/>
  <c r="BC78" i="17"/>
  <c r="AK78" i="17"/>
  <c r="BC77" i="17"/>
  <c r="AK77" i="17"/>
  <c r="BC76" i="17"/>
  <c r="AK76" i="17"/>
  <c r="BU67" i="17"/>
  <c r="BC67" i="17"/>
  <c r="AK67" i="17"/>
  <c r="BU58" i="17"/>
  <c r="BC58" i="17"/>
  <c r="AK58" i="17"/>
  <c r="BU57" i="17"/>
  <c r="BC57" i="17"/>
  <c r="AK57" i="17"/>
  <c r="BU56" i="17"/>
  <c r="BC56" i="17"/>
  <c r="AK56" i="17"/>
  <c r="BU55" i="17"/>
  <c r="BC55" i="17"/>
  <c r="AK55" i="17"/>
  <c r="BU54" i="17"/>
  <c r="BC54" i="17"/>
  <c r="AK54" i="17"/>
  <c r="BU53" i="17"/>
  <c r="BC53" i="17"/>
  <c r="AK53" i="17"/>
  <c r="BU52" i="17"/>
  <c r="BC52" i="17"/>
  <c r="AK52" i="17"/>
  <c r="BU51" i="17"/>
  <c r="BC51" i="17"/>
  <c r="AK51" i="17"/>
  <c r="BC41" i="17"/>
  <c r="AK41" i="17"/>
  <c r="BC40" i="17"/>
  <c r="AK40" i="17"/>
  <c r="BU31" i="17"/>
  <c r="BC31" i="17"/>
  <c r="AK31" i="17"/>
  <c r="BU30" i="17"/>
  <c r="BC30" i="17"/>
  <c r="AK30" i="17"/>
  <c r="BG369" i="17" l="1"/>
  <c r="Z381" i="16"/>
  <c r="T381" i="16"/>
  <c r="Z344" i="16"/>
  <c r="Z343" i="16"/>
  <c r="T344" i="16"/>
  <c r="BG343" i="16"/>
  <c r="AQ343" i="16"/>
  <c r="X60" i="16"/>
  <c r="BU59" i="16"/>
  <c r="BC59" i="16"/>
  <c r="AK59" i="16"/>
  <c r="AL497" i="10" l="1"/>
  <c r="AU497" i="10"/>
  <c r="AC497" i="10"/>
  <c r="AU490" i="10"/>
  <c r="AC496" i="10"/>
  <c r="AL480" i="10" l="1"/>
  <c r="AU494" i="10"/>
  <c r="AL485" i="9"/>
  <c r="AU494" i="9"/>
  <c r="AU496" i="9"/>
  <c r="AU487" i="9"/>
  <c r="AU485" i="9" s="1"/>
  <c r="AU497" i="9" s="1"/>
  <c r="AL395" i="16" l="1"/>
  <c r="AU390" i="16"/>
  <c r="AC390" i="16"/>
  <c r="AQ245" i="16"/>
  <c r="AQ247" i="16"/>
  <c r="AQ248" i="16"/>
  <c r="AH245" i="16"/>
  <c r="Z245" i="16" s="1"/>
  <c r="AH246" i="16"/>
  <c r="AQ246" i="16" s="1"/>
  <c r="P246" i="16"/>
  <c r="P244" i="16"/>
  <c r="AQ187" i="16"/>
  <c r="AF186" i="16"/>
  <c r="AF184" i="16"/>
  <c r="AL510" i="7"/>
  <c r="AL526" i="7" s="1"/>
  <c r="AC521" i="7"/>
  <c r="AC522" i="7"/>
  <c r="AC513" i="7"/>
  <c r="T164" i="7"/>
  <c r="BN254" i="7"/>
  <c r="BD254" i="7"/>
  <c r="AT254" i="7"/>
  <c r="AJ254" i="7"/>
  <c r="Z254" i="7"/>
  <c r="AZ401" i="7"/>
  <c r="AK401" i="7"/>
  <c r="BO387" i="7"/>
  <c r="AZ387" i="7"/>
  <c r="AK387" i="7"/>
  <c r="BE236" i="7"/>
  <c r="AP236" i="7"/>
  <c r="BE237" i="7"/>
  <c r="AP237" i="7"/>
  <c r="Z246" i="16" l="1"/>
  <c r="AC490" i="10"/>
  <c r="AC491" i="10"/>
  <c r="AC483" i="10"/>
  <c r="AF387" i="10"/>
  <c r="AP387" i="10"/>
  <c r="AU387" i="10"/>
  <c r="AA387" i="10"/>
  <c r="AF372" i="10"/>
  <c r="AP372" i="10"/>
  <c r="AU372" i="10"/>
  <c r="BE372" i="10"/>
  <c r="BJ372" i="10"/>
  <c r="AA372" i="10"/>
  <c r="AZ386" i="10"/>
  <c r="AK386" i="10"/>
  <c r="BO371" i="10"/>
  <c r="AZ371" i="10"/>
  <c r="AK371" i="10"/>
  <c r="Z313" i="10"/>
  <c r="Z311" i="10"/>
  <c r="BE219" i="10"/>
  <c r="AP219" i="10"/>
  <c r="AU214" i="10"/>
  <c r="BE214" i="10" s="1"/>
  <c r="AF214" i="10"/>
  <c r="AP214" i="10" s="1"/>
  <c r="BJ187" i="10"/>
  <c r="BT187" i="10" s="1"/>
  <c r="AU187" i="10"/>
  <c r="BE187" i="10" s="1"/>
  <c r="AF187" i="10"/>
  <c r="AL497" i="9" l="1"/>
  <c r="AC494" i="9"/>
  <c r="AC495" i="9"/>
  <c r="AC488" i="9"/>
  <c r="AF388" i="9"/>
  <c r="AP388" i="9"/>
  <c r="AU388" i="9"/>
  <c r="AA388" i="9"/>
  <c r="AF374" i="9"/>
  <c r="AP374" i="9"/>
  <c r="AU374" i="9"/>
  <c r="BE374" i="9"/>
  <c r="BJ374" i="9"/>
  <c r="AA374" i="9"/>
  <c r="AZ387" i="9"/>
  <c r="AK387" i="9"/>
  <c r="BO373" i="9"/>
  <c r="AZ373" i="9"/>
  <c r="AK373" i="9"/>
  <c r="Z332" i="7" l="1"/>
  <c r="Z330" i="7"/>
  <c r="Z331" i="7"/>
  <c r="Z329" i="7"/>
  <c r="AQ330" i="7"/>
  <c r="AQ331" i="7"/>
  <c r="AQ332" i="7"/>
  <c r="AQ329" i="7"/>
  <c r="AQ316" i="10"/>
  <c r="AQ312" i="10"/>
  <c r="AQ313" i="10"/>
  <c r="AQ314" i="10"/>
  <c r="AQ311" i="10"/>
  <c r="Z317" i="9" l="1"/>
  <c r="Z315" i="9"/>
  <c r="Z316" i="9"/>
  <c r="Z314" i="9"/>
  <c r="AQ315" i="9"/>
  <c r="AQ316" i="9"/>
  <c r="AQ317" i="9"/>
  <c r="AQ314" i="9"/>
  <c r="BT204" i="7"/>
  <c r="BE204" i="7"/>
  <c r="AP204" i="7"/>
  <c r="BT205" i="7"/>
  <c r="BE205" i="7"/>
  <c r="AP205" i="7"/>
  <c r="AP187" i="10"/>
  <c r="BT192" i="10"/>
  <c r="BE192" i="10"/>
  <c r="AP192" i="10"/>
  <c r="BE219" i="9" l="1"/>
  <c r="AP219" i="9"/>
  <c r="BT185" i="9"/>
  <c r="BE185" i="9"/>
  <c r="AP185" i="9"/>
  <c r="BJ180" i="9"/>
  <c r="BT180" i="9" s="1"/>
  <c r="AU180" i="9"/>
  <c r="AF180" i="9"/>
  <c r="BE180" i="9"/>
  <c r="AP180" i="9"/>
  <c r="BE200" i="9"/>
  <c r="AP200" i="9"/>
  <c r="BT166" i="9"/>
  <c r="BE166" i="9"/>
  <c r="AP166" i="9"/>
  <c r="AL437" i="11"/>
  <c r="AL449" i="11"/>
  <c r="AC440" i="11"/>
  <c r="AC447" i="11"/>
  <c r="AC446" i="11"/>
  <c r="AF357" i="11"/>
  <c r="AP357" i="11"/>
  <c r="AU357" i="11"/>
  <c r="AA357" i="11"/>
  <c r="AF344" i="11"/>
  <c r="AP344" i="11"/>
  <c r="AU344" i="11"/>
  <c r="BE344" i="11"/>
  <c r="BJ344" i="11"/>
  <c r="AA344" i="11"/>
  <c r="AZ356" i="11"/>
  <c r="AK356" i="11"/>
  <c r="BO343" i="11"/>
  <c r="AZ343" i="11"/>
  <c r="AK343" i="11"/>
  <c r="AQ287" i="11"/>
  <c r="AQ288" i="11"/>
  <c r="AQ286" i="11"/>
  <c r="Z287" i="11"/>
  <c r="Z288" i="11"/>
  <c r="Z286" i="11"/>
  <c r="BE195" i="11"/>
  <c r="AP195" i="11"/>
  <c r="BT170" i="11"/>
  <c r="BE170" i="11"/>
  <c r="AP170" i="11"/>
  <c r="BE187" i="11"/>
  <c r="AP187" i="11"/>
  <c r="BT163" i="11" l="1"/>
  <c r="BE163" i="11"/>
  <c r="AP163" i="11"/>
  <c r="AL438" i="12"/>
  <c r="AL447" i="12" s="1"/>
  <c r="AC444" i="12"/>
  <c r="AF348" i="12"/>
  <c r="AP348" i="12"/>
  <c r="AU348" i="12"/>
  <c r="AA348" i="12"/>
  <c r="AF335" i="12"/>
  <c r="AP335" i="12"/>
  <c r="AU335" i="12"/>
  <c r="BE335" i="12"/>
  <c r="BJ335" i="12"/>
  <c r="AA335" i="12"/>
  <c r="BO334" i="12"/>
  <c r="AZ334" i="12"/>
  <c r="AK334" i="12"/>
  <c r="Z284" i="12"/>
  <c r="Z282" i="12"/>
  <c r="AQ283" i="12"/>
  <c r="AQ284" i="12"/>
  <c r="AQ285" i="12"/>
  <c r="AQ282" i="12"/>
  <c r="AU425" i="13"/>
  <c r="AL416" i="13"/>
  <c r="AL425" i="13" s="1"/>
  <c r="AU416" i="13"/>
  <c r="AC421" i="13"/>
  <c r="AC422" i="13"/>
  <c r="AF337" i="13"/>
  <c r="AP337" i="13"/>
  <c r="AU337" i="13"/>
  <c r="AA337" i="13"/>
  <c r="AF324" i="13"/>
  <c r="AP324" i="13"/>
  <c r="AU324" i="13"/>
  <c r="BE324" i="13"/>
  <c r="BJ324" i="13"/>
  <c r="AA324" i="13"/>
  <c r="AZ336" i="13"/>
  <c r="AK336" i="13"/>
  <c r="BO323" i="13"/>
  <c r="AZ323" i="13"/>
  <c r="AK323" i="13"/>
  <c r="AL426" i="8"/>
  <c r="AL437" i="8" s="1"/>
  <c r="AU426" i="8"/>
  <c r="AU437" i="8" s="1"/>
  <c r="AC433" i="8"/>
  <c r="AC434" i="8"/>
  <c r="AC429" i="8"/>
  <c r="BJ327" i="8"/>
  <c r="BD327" i="8"/>
  <c r="AX327" i="8"/>
  <c r="AR327" i="8"/>
  <c r="AO327" i="8"/>
  <c r="U286" i="8"/>
  <c r="U285" i="8"/>
  <c r="U284" i="8"/>
  <c r="AQ287" i="8"/>
  <c r="AQ288" i="8"/>
  <c r="AH289" i="8"/>
  <c r="AQ289" i="8" s="1"/>
  <c r="AH285" i="8"/>
  <c r="Z285" i="8" s="1"/>
  <c r="AH286" i="8"/>
  <c r="Z286" i="8" s="1"/>
  <c r="AH284" i="8"/>
  <c r="Z284" i="8" s="1"/>
  <c r="P286" i="8"/>
  <c r="P284" i="8"/>
  <c r="AQ285" i="8" l="1"/>
  <c r="AQ284" i="8"/>
  <c r="AQ286" i="8"/>
  <c r="BE194" i="8"/>
  <c r="AP194" i="8"/>
  <c r="BT169" i="8"/>
  <c r="BE169" i="8"/>
  <c r="AP169" i="8"/>
  <c r="BE187" i="8"/>
  <c r="AP187" i="8"/>
  <c r="BT162" i="8"/>
  <c r="BE162" i="8"/>
  <c r="AP162" i="8"/>
  <c r="BE186" i="8" l="1"/>
  <c r="AP186" i="8"/>
  <c r="BT161" i="8"/>
  <c r="BE161" i="8"/>
  <c r="AP161" i="8"/>
  <c r="AC394" i="16" l="1"/>
  <c r="AC393" i="16"/>
  <c r="AC392" i="16"/>
  <c r="AC391" i="16"/>
  <c r="AC420" i="13"/>
  <c r="AC419" i="13"/>
  <c r="AC418" i="13"/>
  <c r="AC443" i="12"/>
  <c r="AC442" i="12"/>
  <c r="AC441" i="12"/>
  <c r="AC440" i="12"/>
  <c r="AC441" i="11"/>
  <c r="AC442" i="11"/>
  <c r="AC443" i="11"/>
  <c r="AC444" i="11"/>
  <c r="AC495" i="10"/>
  <c r="AC488" i="10"/>
  <c r="AC484" i="10"/>
  <c r="AC485" i="10"/>
  <c r="AC486" i="10"/>
  <c r="AC487" i="10"/>
  <c r="AC489" i="9"/>
  <c r="AC490" i="9"/>
  <c r="AC491" i="9"/>
  <c r="AC492" i="9"/>
  <c r="AC432" i="8"/>
  <c r="AC436" i="8"/>
  <c r="AC431" i="8"/>
  <c r="AC430" i="8"/>
  <c r="AC518" i="7"/>
  <c r="AC517" i="7"/>
  <c r="AC516" i="7"/>
  <c r="AC515" i="7"/>
  <c r="AC514" i="7"/>
  <c r="AC519" i="7" l="1"/>
  <c r="AU389" i="16"/>
  <c r="AC438" i="11"/>
  <c r="AC481" i="10"/>
  <c r="AC486" i="9"/>
  <c r="AC427" i="8"/>
  <c r="AC511" i="7"/>
  <c r="AC389" i="16" l="1"/>
  <c r="AU395" i="16"/>
  <c r="AC493" i="9"/>
  <c r="AU489" i="10"/>
  <c r="AC489" i="10" s="1"/>
  <c r="AC445" i="11"/>
  <c r="AC424" i="13"/>
  <c r="AC446" i="12"/>
  <c r="AC494" i="10"/>
  <c r="AC520" i="7"/>
  <c r="AU525" i="7"/>
  <c r="AC525" i="7" s="1"/>
  <c r="AC423" i="13" l="1"/>
  <c r="AC417" i="13"/>
  <c r="AC416" i="13" s="1"/>
  <c r="AC425" i="13" s="1"/>
  <c r="AU439" i="12"/>
  <c r="AU438" i="12" s="1"/>
  <c r="AU447" i="12" s="1"/>
  <c r="AC445" i="12"/>
  <c r="AC439" i="12"/>
  <c r="AC438" i="12" s="1"/>
  <c r="AU439" i="11"/>
  <c r="AU437" i="11" s="1"/>
  <c r="AU449" i="11" s="1"/>
  <c r="AU493" i="10"/>
  <c r="AU482" i="10"/>
  <c r="AC496" i="9"/>
  <c r="AC448" i="11"/>
  <c r="AC493" i="10"/>
  <c r="AC492" i="10"/>
  <c r="AC487" i="9"/>
  <c r="AC485" i="9" s="1"/>
  <c r="AC428" i="8"/>
  <c r="AC524" i="7"/>
  <c r="AC523" i="7"/>
  <c r="AU512" i="7"/>
  <c r="AU510" i="7" s="1"/>
  <c r="AC482" i="10" l="1"/>
  <c r="AC480" i="10" s="1"/>
  <c r="AU480" i="10"/>
  <c r="AC512" i="7"/>
  <c r="AC510" i="7" s="1"/>
  <c r="AC426" i="8"/>
  <c r="AC439" i="11"/>
  <c r="AC437" i="11" s="1"/>
  <c r="AC447" i="12"/>
  <c r="AC434" i="11"/>
  <c r="AC481" i="9"/>
  <c r="AC506" i="7"/>
  <c r="AC480" i="9"/>
  <c r="AC423" i="8"/>
  <c r="AU505" i="7"/>
  <c r="AC505" i="7" s="1"/>
  <c r="AC504" i="7"/>
  <c r="AC477" i="10"/>
  <c r="AC482" i="9"/>
  <c r="AC507" i="7"/>
  <c r="AU526" i="7" l="1"/>
  <c r="AC436" i="11" l="1"/>
  <c r="AC479" i="10"/>
  <c r="AC484" i="9"/>
  <c r="AC425" i="8"/>
  <c r="AC509" i="7"/>
  <c r="AC435" i="11" l="1"/>
  <c r="AC478" i="10"/>
  <c r="AC483" i="9"/>
  <c r="AC424" i="8"/>
  <c r="AC508" i="7"/>
  <c r="AC388" i="16"/>
  <c r="AC433" i="11"/>
  <c r="AC476" i="10"/>
  <c r="AC479" i="9"/>
  <c r="AC422" i="8"/>
  <c r="AC503" i="7"/>
  <c r="AC387" i="16"/>
  <c r="AC395" i="16" s="1"/>
  <c r="AC432" i="11"/>
  <c r="AC449" i="11" s="1"/>
  <c r="AC475" i="10"/>
  <c r="AC478" i="9"/>
  <c r="AC497" i="9" s="1"/>
  <c r="AC421" i="8"/>
  <c r="AC437" i="8" s="1"/>
  <c r="AC502" i="7"/>
  <c r="AC526" i="7" s="1"/>
  <c r="BJ193" i="7" l="1"/>
  <c r="BJ199" i="7" s="1"/>
  <c r="BT199" i="7" s="1"/>
  <c r="AU219" i="7"/>
  <c r="AF219" i="7"/>
  <c r="BE219" i="7"/>
  <c r="AP219" i="7"/>
  <c r="BJ187" i="7"/>
  <c r="BT187" i="7" s="1"/>
  <c r="AU187" i="7"/>
  <c r="AU198" i="7" s="1"/>
  <c r="BE198" i="7" s="1"/>
  <c r="AF187" i="7"/>
  <c r="AF198" i="7" s="1"/>
  <c r="AP198" i="7" s="1"/>
  <c r="BE187" i="7"/>
  <c r="AP187" i="7"/>
  <c r="BJ181" i="10"/>
  <c r="AF208" i="10" s="1"/>
  <c r="AF213" i="10" s="1"/>
  <c r="AP213" i="10" s="1"/>
  <c r="AU205" i="10"/>
  <c r="AF205" i="10"/>
  <c r="BE205" i="10"/>
  <c r="AP205" i="10"/>
  <c r="BJ178" i="10"/>
  <c r="BT178" i="10" s="1"/>
  <c r="AU178" i="10"/>
  <c r="BE178" i="10" s="1"/>
  <c r="AF178" i="10"/>
  <c r="AP178" i="10" s="1"/>
  <c r="AF209" i="9"/>
  <c r="AU203" i="9"/>
  <c r="AU217" i="9" s="1"/>
  <c r="BE217" i="9" s="1"/>
  <c r="AF203" i="9"/>
  <c r="AF217" i="9" s="1"/>
  <c r="AP217" i="9" s="1"/>
  <c r="BE203" i="9"/>
  <c r="AP203" i="9"/>
  <c r="BJ169" i="9"/>
  <c r="BT169" i="9" s="1"/>
  <c r="AU169" i="9"/>
  <c r="AU183" i="9" s="1"/>
  <c r="BE183" i="9" s="1"/>
  <c r="AF169" i="9"/>
  <c r="AP169" i="9" s="1"/>
  <c r="BE169" i="9"/>
  <c r="AU157" i="8"/>
  <c r="BE157" i="8" s="1"/>
  <c r="AF157" i="8"/>
  <c r="AU166" i="8"/>
  <c r="BE166" i="8" s="1"/>
  <c r="AF166" i="8"/>
  <c r="AP166" i="8" s="1"/>
  <c r="AU158" i="11"/>
  <c r="AU167" i="11" s="1"/>
  <c r="BE167" i="11" s="1"/>
  <c r="AF158" i="11"/>
  <c r="AF167" i="11" s="1"/>
  <c r="AP167" i="11" s="1"/>
  <c r="AU182" i="8"/>
  <c r="AU191" i="8" s="1"/>
  <c r="BE191" i="8" s="1"/>
  <c r="AF182" i="8"/>
  <c r="AF191" i="8" s="1"/>
  <c r="AP191" i="8" s="1"/>
  <c r="BE182" i="8"/>
  <c r="AP182" i="8"/>
  <c r="BJ157" i="8"/>
  <c r="BT157" i="8" s="1"/>
  <c r="AP157" i="8"/>
  <c r="AU182" i="11"/>
  <c r="AF182" i="11"/>
  <c r="BE182" i="11"/>
  <c r="AP182" i="11"/>
  <c r="BJ158" i="11"/>
  <c r="BT158" i="11" s="1"/>
  <c r="AU191" i="11"/>
  <c r="AF191" i="11"/>
  <c r="BJ162" i="11"/>
  <c r="BJ161" i="11"/>
  <c r="BJ166" i="11" s="1"/>
  <c r="BJ160" i="11"/>
  <c r="BJ165" i="11" s="1"/>
  <c r="AO362" i="16"/>
  <c r="BH55" i="16"/>
  <c r="Q362" i="16"/>
  <c r="BH361" i="16"/>
  <c r="AT361" i="16"/>
  <c r="AJ361" i="16"/>
  <c r="AL164" i="7"/>
  <c r="BH60" i="16" l="1"/>
  <c r="AH244" i="16"/>
  <c r="BE158" i="11"/>
  <c r="AF225" i="7"/>
  <c r="AU225" i="7" s="1"/>
  <c r="AU231" i="7" s="1"/>
  <c r="BE231" i="7" s="1"/>
  <c r="AF215" i="10"/>
  <c r="AP215" i="10" s="1"/>
  <c r="BJ186" i="10"/>
  <c r="AU209" i="9"/>
  <c r="AF214" i="9"/>
  <c r="AP214" i="9" s="1"/>
  <c r="AU214" i="9" s="1"/>
  <c r="BE214" i="9" s="1"/>
  <c r="AP158" i="11"/>
  <c r="AF184" i="11"/>
  <c r="AU184" i="11" s="1"/>
  <c r="AU190" i="11" s="1"/>
  <c r="BJ166" i="8"/>
  <c r="BT166" i="8" s="1"/>
  <c r="AF190" i="11"/>
  <c r="BJ167" i="11"/>
  <c r="BT167" i="11" s="1"/>
  <c r="BJ198" i="7"/>
  <c r="BT198" i="7" s="1"/>
  <c r="AF199" i="7"/>
  <c r="AP199" i="7" s="1"/>
  <c r="AF231" i="7"/>
  <c r="AP231" i="7" s="1"/>
  <c r="AU199" i="7"/>
  <c r="BE199" i="7" s="1"/>
  <c r="AF183" i="9"/>
  <c r="AP183" i="9" s="1"/>
  <c r="BJ183" i="9"/>
  <c r="BT183" i="9" s="1"/>
  <c r="AF188" i="10"/>
  <c r="AP188" i="10" s="1"/>
  <c r="BJ188" i="10"/>
  <c r="BT188" i="10" s="1"/>
  <c r="AU208" i="10"/>
  <c r="AU213" i="10" s="1"/>
  <c r="BE213" i="10" s="1"/>
  <c r="AU188" i="10"/>
  <c r="BE188" i="10" s="1"/>
  <c r="AQ147" i="7"/>
  <c r="AQ153" i="7" s="1"/>
  <c r="AQ137" i="9"/>
  <c r="AQ140" i="9" s="1"/>
  <c r="AQ148" i="10"/>
  <c r="AQ143" i="10"/>
  <c r="BJ169" i="12"/>
  <c r="AF182" i="12"/>
  <c r="AF184" i="12" s="1"/>
  <c r="AP184" i="12" s="1"/>
  <c r="AH35" i="9"/>
  <c r="AH38" i="9" s="1"/>
  <c r="AH36" i="9"/>
  <c r="AU31" i="10"/>
  <c r="AU40" i="10" s="1"/>
  <c r="AU33" i="11"/>
  <c r="AU31" i="11"/>
  <c r="AU37" i="11" s="1"/>
  <c r="X40" i="10"/>
  <c r="AP124" i="7"/>
  <c r="Z244" i="16" l="1"/>
  <c r="AQ244" i="16"/>
  <c r="AU192" i="11"/>
  <c r="BE192" i="11" s="1"/>
  <c r="AF192" i="11"/>
  <c r="AP192" i="11" s="1"/>
  <c r="AU215" i="10"/>
  <c r="BE215" i="10" s="1"/>
  <c r="AU182" i="12"/>
  <c r="AU184" i="12" s="1"/>
  <c r="BE184" i="12" s="1"/>
  <c r="Z273" i="13"/>
  <c r="Z271" i="13"/>
  <c r="Z272" i="13"/>
  <c r="AQ272" i="13"/>
  <c r="AQ273" i="13"/>
  <c r="AQ271" i="13"/>
  <c r="Y125" i="13"/>
  <c r="Y129" i="13" l="1"/>
  <c r="AQ334" i="7"/>
  <c r="AQ333" i="7"/>
  <c r="AQ319" i="9"/>
  <c r="AQ318" i="9"/>
  <c r="AQ287" i="12"/>
  <c r="AQ286" i="12"/>
  <c r="BJ157" i="13" l="1"/>
  <c r="AF170" i="13"/>
  <c r="AU170" i="13" s="1"/>
  <c r="AU172" i="13" s="1"/>
  <c r="AF172" i="13" l="1"/>
  <c r="AP86" i="16"/>
  <c r="X86" i="16"/>
  <c r="AP105" i="13"/>
  <c r="AP46" i="13" s="1"/>
  <c r="AP53" i="13" s="1"/>
  <c r="X105" i="13"/>
  <c r="AP115" i="12"/>
  <c r="AP47" i="12" s="1"/>
  <c r="AP55" i="12" s="1"/>
  <c r="X115" i="12"/>
  <c r="X47" i="12" s="1"/>
  <c r="X55" i="12" s="1"/>
  <c r="AP113" i="11"/>
  <c r="AL143" i="11" s="1"/>
  <c r="AL144" i="11" s="1"/>
  <c r="X113" i="11"/>
  <c r="T143" i="11" s="1"/>
  <c r="T144" i="11" s="1"/>
  <c r="AP122" i="10"/>
  <c r="AL158" i="10" s="1"/>
  <c r="AL163" i="10" s="1"/>
  <c r="X122" i="10"/>
  <c r="T158" i="10" s="1"/>
  <c r="T163" i="10" s="1"/>
  <c r="AP117" i="9"/>
  <c r="AL149" i="9" s="1"/>
  <c r="AL152" i="9" s="1"/>
  <c r="X117" i="9"/>
  <c r="T149" i="9" s="1"/>
  <c r="T152" i="9" s="1"/>
  <c r="AP111" i="8"/>
  <c r="AL141" i="8" s="1"/>
  <c r="AL142" i="8" s="1"/>
  <c r="X111" i="8"/>
  <c r="T141" i="8"/>
  <c r="T142" i="8" s="1"/>
  <c r="AL171" i="7"/>
  <c r="AL165" i="7" s="1"/>
  <c r="AU230" i="7" s="1"/>
  <c r="BE230" i="7" s="1"/>
  <c r="BI153" i="7"/>
  <c r="BI147" i="7" s="1"/>
  <c r="BD153" i="7"/>
  <c r="BD147" i="7" s="1"/>
  <c r="X46" i="13"/>
  <c r="X53" i="13" s="1"/>
  <c r="BH30" i="13"/>
  <c r="BH37" i="13" s="1"/>
  <c r="BH30" i="12"/>
  <c r="BH38" i="12" s="1"/>
  <c r="X46" i="11"/>
  <c r="X53" i="11" s="1"/>
  <c r="BH30" i="11"/>
  <c r="BH37" i="11" s="1"/>
  <c r="X49" i="10"/>
  <c r="X58" i="10" s="1"/>
  <c r="BH30" i="10"/>
  <c r="BH40" i="10" s="1"/>
  <c r="X47" i="9"/>
  <c r="X55" i="9" s="1"/>
  <c r="BH30" i="9"/>
  <c r="BH38" i="9" s="1"/>
  <c r="X47" i="8"/>
  <c r="X55" i="8" s="1"/>
  <c r="BR38" i="8"/>
  <c r="BM38" i="8"/>
  <c r="BH30" i="8"/>
  <c r="BH38" i="8" s="1"/>
  <c r="AZ58" i="7"/>
  <c r="AU58" i="7"/>
  <c r="AP49" i="7"/>
  <c r="AP58" i="7" s="1"/>
  <c r="AH58" i="7"/>
  <c r="AC58" i="7"/>
  <c r="BR40" i="7"/>
  <c r="BM40" i="7"/>
  <c r="BH30" i="7"/>
  <c r="BH40" i="7" s="1"/>
  <c r="BU40" i="7" s="1"/>
  <c r="X124" i="7"/>
  <c r="T171" i="7" s="1"/>
  <c r="T165" i="7" s="1"/>
  <c r="AF230" i="7" l="1"/>
  <c r="AP230" i="7" s="1"/>
  <c r="AP46" i="11"/>
  <c r="AP53" i="11" s="1"/>
  <c r="X49" i="7"/>
  <c r="X58" i="7" s="1"/>
  <c r="AP47" i="9"/>
  <c r="AP55" i="9" s="1"/>
  <c r="AP49" i="10"/>
  <c r="AP58" i="10" s="1"/>
  <c r="AP47" i="8"/>
  <c r="AP55" i="8" s="1"/>
  <c r="Z452" i="7"/>
  <c r="T452" i="7"/>
  <c r="BH362" i="16" l="1"/>
  <c r="AT362" i="16"/>
  <c r="AJ362" i="16"/>
  <c r="BH360" i="16"/>
  <c r="AT360" i="16"/>
  <c r="AJ360" i="16"/>
  <c r="BH359" i="16"/>
  <c r="AT359" i="16"/>
  <c r="AJ359" i="16"/>
  <c r="BH358" i="16"/>
  <c r="AT358" i="16"/>
  <c r="AJ358" i="16"/>
  <c r="BH357" i="16"/>
  <c r="AT357" i="16"/>
  <c r="AJ357" i="16"/>
  <c r="BH356" i="16"/>
  <c r="AT356" i="16"/>
  <c r="AJ356" i="16"/>
  <c r="BH355" i="16"/>
  <c r="AT355" i="16"/>
  <c r="AJ355" i="16"/>
  <c r="BH354" i="16"/>
  <c r="AT354" i="16"/>
  <c r="AJ354" i="16"/>
  <c r="BG344" i="16"/>
  <c r="AQ344" i="16"/>
  <c r="BG342" i="16"/>
  <c r="AQ342" i="16"/>
  <c r="BG341" i="16"/>
  <c r="AQ341" i="16"/>
  <c r="BG340" i="16"/>
  <c r="AQ340" i="16"/>
  <c r="BG339" i="16"/>
  <c r="AQ339" i="16"/>
  <c r="BG338" i="16"/>
  <c r="AQ338" i="16"/>
  <c r="BG337" i="16"/>
  <c r="AQ337" i="16"/>
  <c r="BG336" i="16"/>
  <c r="AQ336" i="16"/>
  <c r="BG335" i="16"/>
  <c r="AQ335" i="16"/>
  <c r="BG334" i="16"/>
  <c r="AQ334" i="16"/>
  <c r="AZ310" i="16"/>
  <c r="AK310" i="16"/>
  <c r="BO299" i="16"/>
  <c r="AZ299" i="16"/>
  <c r="AK299" i="16"/>
  <c r="BE149" i="16"/>
  <c r="AP149" i="16"/>
  <c r="BE148" i="16"/>
  <c r="AP148" i="16"/>
  <c r="BE147" i="16"/>
  <c r="AP147" i="16"/>
  <c r="BE146" i="16"/>
  <c r="AP146" i="16"/>
  <c r="BE145" i="16"/>
  <c r="AP145" i="16"/>
  <c r="BE144" i="16"/>
  <c r="AP144" i="16"/>
  <c r="BE143" i="16"/>
  <c r="AP143" i="16"/>
  <c r="BE142" i="16"/>
  <c r="AP142" i="16"/>
  <c r="BT134" i="16"/>
  <c r="BE134" i="16"/>
  <c r="AP134" i="16"/>
  <c r="BT133" i="16"/>
  <c r="BE133" i="16"/>
  <c r="AP133" i="16"/>
  <c r="BT132" i="16"/>
  <c r="BE132" i="16"/>
  <c r="AP132" i="16"/>
  <c r="BT131" i="16"/>
  <c r="BE131" i="16"/>
  <c r="AP131" i="16"/>
  <c r="BT130" i="16"/>
  <c r="BE130" i="16"/>
  <c r="AP130" i="16"/>
  <c r="BT129" i="16"/>
  <c r="BE129" i="16"/>
  <c r="AP129" i="16"/>
  <c r="BT128" i="16"/>
  <c r="BE128" i="16"/>
  <c r="AP128" i="16"/>
  <c r="BT127" i="16"/>
  <c r="BE127" i="16"/>
  <c r="AP127" i="16"/>
  <c r="AY117" i="16"/>
  <c r="AG117" i="16"/>
  <c r="AY116" i="16"/>
  <c r="AG116" i="16"/>
  <c r="BQ107" i="16"/>
  <c r="AY107" i="16"/>
  <c r="AG107" i="16"/>
  <c r="BQ106" i="16"/>
  <c r="AY106" i="16"/>
  <c r="AG106" i="16"/>
  <c r="BC95" i="16"/>
  <c r="AK95" i="16"/>
  <c r="BC86" i="16"/>
  <c r="AK86" i="16"/>
  <c r="BC85" i="16"/>
  <c r="AK85" i="16"/>
  <c r="BC84" i="16"/>
  <c r="AK84" i="16"/>
  <c r="BC83" i="16"/>
  <c r="AK83" i="16"/>
  <c r="BC82" i="16"/>
  <c r="AK82" i="16"/>
  <c r="BC81" i="16"/>
  <c r="AK81" i="16"/>
  <c r="BC80" i="16"/>
  <c r="AK80" i="16"/>
  <c r="BC79" i="16"/>
  <c r="AK79" i="16"/>
  <c r="BC78" i="16"/>
  <c r="AK78" i="16"/>
  <c r="BU69" i="16"/>
  <c r="BC69" i="16"/>
  <c r="AK69" i="16"/>
  <c r="BU60" i="16"/>
  <c r="BC60" i="16"/>
  <c r="AK60" i="16"/>
  <c r="BU58" i="16"/>
  <c r="BC58" i="16"/>
  <c r="AK58" i="16"/>
  <c r="BU57" i="16"/>
  <c r="BC57" i="16"/>
  <c r="AK57" i="16"/>
  <c r="BU56" i="16"/>
  <c r="BC56" i="16"/>
  <c r="AK56" i="16"/>
  <c r="BU55" i="16"/>
  <c r="BC55" i="16"/>
  <c r="AK55" i="16"/>
  <c r="BU54" i="16"/>
  <c r="BC54" i="16"/>
  <c r="AK54" i="16"/>
  <c r="BU53" i="16"/>
  <c r="BC53" i="16"/>
  <c r="AK53" i="16"/>
  <c r="BU52" i="16"/>
  <c r="BC52" i="16"/>
  <c r="AK52" i="16"/>
  <c r="BU51" i="16"/>
  <c r="BC51" i="16"/>
  <c r="AK51" i="16"/>
  <c r="BC41" i="16"/>
  <c r="AK41" i="16"/>
  <c r="BC40" i="16"/>
  <c r="AK40" i="16"/>
  <c r="BU31" i="16"/>
  <c r="BC31" i="16"/>
  <c r="AK31" i="16"/>
  <c r="BU30" i="16"/>
  <c r="BC30" i="16"/>
  <c r="AK30" i="16"/>
  <c r="BH392" i="13"/>
  <c r="AT392" i="13"/>
  <c r="AJ392" i="13"/>
  <c r="BH391" i="13"/>
  <c r="AT391" i="13"/>
  <c r="AJ391" i="13"/>
  <c r="BH390" i="13"/>
  <c r="AT390" i="13"/>
  <c r="AJ390" i="13"/>
  <c r="BH389" i="13"/>
  <c r="AT389" i="13"/>
  <c r="AJ389" i="13"/>
  <c r="BH388" i="13"/>
  <c r="AT388" i="13"/>
  <c r="AJ388" i="13"/>
  <c r="BH387" i="13"/>
  <c r="AT387" i="13"/>
  <c r="AJ387" i="13"/>
  <c r="BH386" i="13"/>
  <c r="AT386" i="13"/>
  <c r="AJ386" i="13"/>
  <c r="BH385" i="13"/>
  <c r="AT385" i="13"/>
  <c r="AJ385" i="13"/>
  <c r="BH384" i="13"/>
  <c r="AT384" i="13"/>
  <c r="AJ384" i="13"/>
  <c r="BH383" i="13"/>
  <c r="AT383" i="13"/>
  <c r="AJ383" i="13"/>
  <c r="BG373" i="13"/>
  <c r="AQ373" i="13"/>
  <c r="BG372" i="13"/>
  <c r="AQ372" i="13"/>
  <c r="BG371" i="13"/>
  <c r="AQ371" i="13"/>
  <c r="BG370" i="13"/>
  <c r="AQ370" i="13"/>
  <c r="BG369" i="13"/>
  <c r="AQ369" i="13"/>
  <c r="BG368" i="13"/>
  <c r="AQ368" i="13"/>
  <c r="BG367" i="13"/>
  <c r="AQ367" i="13"/>
  <c r="BG366" i="13"/>
  <c r="AQ366" i="13"/>
  <c r="BG365" i="13"/>
  <c r="AQ365" i="13"/>
  <c r="BG364" i="13"/>
  <c r="AQ364" i="13"/>
  <c r="BG363" i="13"/>
  <c r="AQ363" i="13"/>
  <c r="BG362" i="13"/>
  <c r="AQ362" i="13"/>
  <c r="AZ335" i="13"/>
  <c r="AK335" i="13"/>
  <c r="AZ334" i="13"/>
  <c r="AK334" i="13"/>
  <c r="BO322" i="13"/>
  <c r="AZ322" i="13"/>
  <c r="AK322" i="13"/>
  <c r="BO321" i="13"/>
  <c r="BO324" i="13" s="1"/>
  <c r="AZ321" i="13"/>
  <c r="AK321" i="13"/>
  <c r="AK324" i="13" s="1"/>
  <c r="BE174" i="13"/>
  <c r="AP174" i="13"/>
  <c r="BE173" i="13"/>
  <c r="AP173" i="13"/>
  <c r="BE172" i="13"/>
  <c r="AP172" i="13"/>
  <c r="BE171" i="13"/>
  <c r="AP171" i="13"/>
  <c r="BE170" i="13"/>
  <c r="AP170" i="13"/>
  <c r="BE169" i="13"/>
  <c r="AP169" i="13"/>
  <c r="BE168" i="13"/>
  <c r="AP168" i="13"/>
  <c r="BE167" i="13"/>
  <c r="AP167" i="13"/>
  <c r="BT159" i="13"/>
  <c r="BE159" i="13"/>
  <c r="AP159" i="13"/>
  <c r="BT158" i="13"/>
  <c r="BE158" i="13"/>
  <c r="AP158" i="13"/>
  <c r="BT157" i="13"/>
  <c r="BE157" i="13"/>
  <c r="AP157" i="13"/>
  <c r="BT156" i="13"/>
  <c r="BE156" i="13"/>
  <c r="AP156" i="13"/>
  <c r="BT155" i="13"/>
  <c r="BE155" i="13"/>
  <c r="AP155" i="13"/>
  <c r="BT154" i="13"/>
  <c r="BE154" i="13"/>
  <c r="AP154" i="13"/>
  <c r="BT153" i="13"/>
  <c r="BE153" i="13"/>
  <c r="AP153" i="13"/>
  <c r="BT152" i="13"/>
  <c r="BE152" i="13"/>
  <c r="AP152" i="13"/>
  <c r="AY142" i="13"/>
  <c r="AG142" i="13"/>
  <c r="AY141" i="13"/>
  <c r="AG141" i="13"/>
  <c r="AY140" i="13"/>
  <c r="AG140" i="13"/>
  <c r="AY139" i="13"/>
  <c r="AG139" i="13"/>
  <c r="AY138" i="13"/>
  <c r="AG138" i="13"/>
  <c r="BQ129" i="13"/>
  <c r="AY129" i="13"/>
  <c r="AG129" i="13"/>
  <c r="BQ128" i="13"/>
  <c r="AY128" i="13"/>
  <c r="AG128" i="13"/>
  <c r="BQ127" i="13"/>
  <c r="AY127" i="13"/>
  <c r="AG127" i="13"/>
  <c r="BQ126" i="13"/>
  <c r="AY126" i="13"/>
  <c r="AG126" i="13"/>
  <c r="BQ125" i="13"/>
  <c r="AY125" i="13"/>
  <c r="AG125" i="13"/>
  <c r="BC114" i="13"/>
  <c r="AK114" i="13"/>
  <c r="BC105" i="13"/>
  <c r="AK105" i="13"/>
  <c r="BC104" i="13"/>
  <c r="AK104" i="13"/>
  <c r="BC103" i="13"/>
  <c r="AK103" i="13"/>
  <c r="BC102" i="13"/>
  <c r="AK102" i="13"/>
  <c r="BC101" i="13"/>
  <c r="AK101" i="13"/>
  <c r="BC100" i="13"/>
  <c r="AK100" i="13"/>
  <c r="BC99" i="13"/>
  <c r="AK99" i="13"/>
  <c r="BC98" i="13"/>
  <c r="AK98" i="13"/>
  <c r="BC97" i="13"/>
  <c r="AK97" i="13"/>
  <c r="BC96" i="13"/>
  <c r="AK96" i="13"/>
  <c r="BC95" i="13"/>
  <c r="AK95" i="13"/>
  <c r="BC94" i="13"/>
  <c r="AK94" i="13"/>
  <c r="BC93" i="13"/>
  <c r="AK93" i="13"/>
  <c r="BU84" i="13"/>
  <c r="BC84" i="13"/>
  <c r="AK84" i="13"/>
  <c r="BU75" i="13"/>
  <c r="BC75" i="13"/>
  <c r="AK75" i="13"/>
  <c r="BU74" i="13"/>
  <c r="BC74" i="13"/>
  <c r="AK74" i="13"/>
  <c r="BU73" i="13"/>
  <c r="BC73" i="13"/>
  <c r="AK73" i="13"/>
  <c r="BU72" i="13"/>
  <c r="BC72" i="13"/>
  <c r="AK72" i="13"/>
  <c r="BU71" i="13"/>
  <c r="BC71" i="13"/>
  <c r="AK71" i="13"/>
  <c r="BU70" i="13"/>
  <c r="BC70" i="13"/>
  <c r="AK70" i="13"/>
  <c r="BU69" i="13"/>
  <c r="BC69" i="13"/>
  <c r="AK69" i="13"/>
  <c r="BU68" i="13"/>
  <c r="BC68" i="13"/>
  <c r="AK68" i="13"/>
  <c r="BU67" i="13"/>
  <c r="BC67" i="13"/>
  <c r="AK67" i="13"/>
  <c r="BU66" i="13"/>
  <c r="BC66" i="13"/>
  <c r="AK66" i="13"/>
  <c r="BU65" i="13"/>
  <c r="BC65" i="13"/>
  <c r="AK65" i="13"/>
  <c r="BU64" i="13"/>
  <c r="BC64" i="13"/>
  <c r="AK64" i="13"/>
  <c r="BU63" i="13"/>
  <c r="BC63" i="13"/>
  <c r="AK63" i="13"/>
  <c r="BC53" i="13"/>
  <c r="AK53" i="13"/>
  <c r="BC52" i="13"/>
  <c r="AK52" i="13"/>
  <c r="BC51" i="13"/>
  <c r="AK51" i="13"/>
  <c r="BC50" i="13"/>
  <c r="AK50" i="13"/>
  <c r="BC49" i="13"/>
  <c r="AK49" i="13"/>
  <c r="BC48" i="13"/>
  <c r="AK48" i="13"/>
  <c r="BC47" i="13"/>
  <c r="AK47" i="13"/>
  <c r="BC46" i="13"/>
  <c r="AK46" i="13"/>
  <c r="BU37" i="13"/>
  <c r="BC37" i="13"/>
  <c r="AK37" i="13"/>
  <c r="BU36" i="13"/>
  <c r="BC36" i="13"/>
  <c r="AK36" i="13"/>
  <c r="BU35" i="13"/>
  <c r="BC35" i="13"/>
  <c r="AK35" i="13"/>
  <c r="BU34" i="13"/>
  <c r="BC34" i="13"/>
  <c r="AK34" i="13"/>
  <c r="BU33" i="13"/>
  <c r="BC33" i="13"/>
  <c r="AK33" i="13"/>
  <c r="BU32" i="13"/>
  <c r="BC32" i="13"/>
  <c r="AK32" i="13"/>
  <c r="BU31" i="13"/>
  <c r="BC31" i="13"/>
  <c r="AK31" i="13"/>
  <c r="BU30" i="13"/>
  <c r="BC30" i="13"/>
  <c r="AK30" i="13"/>
  <c r="BH410" i="12"/>
  <c r="AT410" i="12"/>
  <c r="AJ410" i="12"/>
  <c r="BH409" i="12"/>
  <c r="AT409" i="12"/>
  <c r="AJ409" i="12"/>
  <c r="BH408" i="12"/>
  <c r="AT408" i="12"/>
  <c r="AJ408" i="12"/>
  <c r="BH407" i="12"/>
  <c r="AT407" i="12"/>
  <c r="AJ407" i="12"/>
  <c r="BH406" i="12"/>
  <c r="AT406" i="12"/>
  <c r="AJ406" i="12"/>
  <c r="BH405" i="12"/>
  <c r="AT405" i="12"/>
  <c r="AJ405" i="12"/>
  <c r="BH404" i="12"/>
  <c r="AT404" i="12"/>
  <c r="AJ404" i="12"/>
  <c r="BH403" i="12"/>
  <c r="AT403" i="12"/>
  <c r="AJ403" i="12"/>
  <c r="BH402" i="12"/>
  <c r="AT402" i="12"/>
  <c r="AJ402" i="12"/>
  <c r="BH401" i="12"/>
  <c r="AT401" i="12"/>
  <c r="AJ401" i="12"/>
  <c r="BH400" i="12"/>
  <c r="AT400" i="12"/>
  <c r="AJ400" i="12"/>
  <c r="BH399" i="12"/>
  <c r="AT399" i="12"/>
  <c r="AJ399" i="12"/>
  <c r="BH398" i="12"/>
  <c r="AT398" i="12"/>
  <c r="AJ398" i="12"/>
  <c r="BH397" i="12"/>
  <c r="AT397" i="12"/>
  <c r="AJ397" i="12"/>
  <c r="BG387" i="12"/>
  <c r="AQ387" i="12"/>
  <c r="BG386" i="12"/>
  <c r="AQ386" i="12"/>
  <c r="BG385" i="12"/>
  <c r="AQ385" i="12"/>
  <c r="BG384" i="12"/>
  <c r="AQ384" i="12"/>
  <c r="BG382" i="12"/>
  <c r="AQ382" i="12"/>
  <c r="BG381" i="12"/>
  <c r="AQ381" i="12"/>
  <c r="BG380" i="12"/>
  <c r="AQ380" i="12"/>
  <c r="BG379" i="12"/>
  <c r="AQ379" i="12"/>
  <c r="BG378" i="12"/>
  <c r="AQ378" i="12"/>
  <c r="BG377" i="12"/>
  <c r="AQ377" i="12"/>
  <c r="BG376" i="12"/>
  <c r="AQ376" i="12"/>
  <c r="BG375" i="12"/>
  <c r="AQ375" i="12"/>
  <c r="BG374" i="12"/>
  <c r="AQ374" i="12"/>
  <c r="BG373" i="12"/>
  <c r="AQ373" i="12"/>
  <c r="AZ347" i="12"/>
  <c r="AK347" i="12"/>
  <c r="AZ346" i="12"/>
  <c r="AK346" i="12"/>
  <c r="AZ345" i="12"/>
  <c r="AZ348" i="12" s="1"/>
  <c r="AK345" i="12"/>
  <c r="AK348" i="12" s="1"/>
  <c r="BO333" i="12"/>
  <c r="AZ333" i="12"/>
  <c r="AK333" i="12"/>
  <c r="BO332" i="12"/>
  <c r="AZ332" i="12"/>
  <c r="AK332" i="12"/>
  <c r="BO331" i="12"/>
  <c r="BO335" i="12" s="1"/>
  <c r="AZ331" i="12"/>
  <c r="AK331" i="12"/>
  <c r="AK335" i="12" s="1"/>
  <c r="BE186" i="12"/>
  <c r="AP186" i="12"/>
  <c r="BE185" i="12"/>
  <c r="AP185" i="12"/>
  <c r="BE183" i="12"/>
  <c r="AP183" i="12"/>
  <c r="BE182" i="12"/>
  <c r="AP182" i="12"/>
  <c r="BE181" i="12"/>
  <c r="AP181" i="12"/>
  <c r="BE180" i="12"/>
  <c r="AP180" i="12"/>
  <c r="BE179" i="12"/>
  <c r="AP179" i="12"/>
  <c r="BT171" i="12"/>
  <c r="BE171" i="12"/>
  <c r="AP171" i="12"/>
  <c r="BT170" i="12"/>
  <c r="BE170" i="12"/>
  <c r="AP170" i="12"/>
  <c r="BT169" i="12"/>
  <c r="BE169" i="12"/>
  <c r="AP169" i="12"/>
  <c r="BT168" i="12"/>
  <c r="BE168" i="12"/>
  <c r="AP168" i="12"/>
  <c r="BT167" i="12"/>
  <c r="BE167" i="12"/>
  <c r="AP167" i="12"/>
  <c r="BT166" i="12"/>
  <c r="BE166" i="12"/>
  <c r="AP166" i="12"/>
  <c r="BT165" i="12"/>
  <c r="BE165" i="12"/>
  <c r="AP165" i="12"/>
  <c r="BT164" i="12"/>
  <c r="BE164" i="12"/>
  <c r="AP164" i="12"/>
  <c r="AY154" i="12"/>
  <c r="AG154" i="12"/>
  <c r="AY153" i="12"/>
  <c r="AG153" i="12"/>
  <c r="AY152" i="12"/>
  <c r="AG152" i="12"/>
  <c r="AY151" i="12"/>
  <c r="AG151" i="12"/>
  <c r="AY150" i="12"/>
  <c r="AG150" i="12"/>
  <c r="AY149" i="12"/>
  <c r="AG149" i="12"/>
  <c r="BQ140" i="12"/>
  <c r="AY140" i="12"/>
  <c r="AG140" i="12"/>
  <c r="BQ139" i="12"/>
  <c r="AY139" i="12"/>
  <c r="AG139" i="12"/>
  <c r="BQ138" i="12"/>
  <c r="AY138" i="12"/>
  <c r="AG138" i="12"/>
  <c r="BQ137" i="12"/>
  <c r="AY137" i="12"/>
  <c r="AG137" i="12"/>
  <c r="BQ136" i="12"/>
  <c r="AY136" i="12"/>
  <c r="AG136" i="12"/>
  <c r="BQ135" i="12"/>
  <c r="AY135" i="12"/>
  <c r="AG135" i="12"/>
  <c r="BC124" i="12"/>
  <c r="AK124" i="12"/>
  <c r="BC115" i="12"/>
  <c r="AK115" i="12"/>
  <c r="BC114" i="12"/>
  <c r="AK114" i="12"/>
  <c r="BC113" i="12"/>
  <c r="AK113" i="12"/>
  <c r="BC112" i="12"/>
  <c r="AK112" i="12"/>
  <c r="BC111" i="12"/>
  <c r="AK111" i="12"/>
  <c r="BC110" i="12"/>
  <c r="AK110" i="12"/>
  <c r="BC109" i="12"/>
  <c r="AK109" i="12"/>
  <c r="BC108" i="12"/>
  <c r="AK108" i="12"/>
  <c r="BC107" i="12"/>
  <c r="AK107" i="12"/>
  <c r="BC106" i="12"/>
  <c r="AK106" i="12"/>
  <c r="BC105" i="12"/>
  <c r="AK105" i="12"/>
  <c r="BC104" i="12"/>
  <c r="AK104" i="12"/>
  <c r="BC103" i="12"/>
  <c r="AK103" i="12"/>
  <c r="BC102" i="12"/>
  <c r="AK102" i="12"/>
  <c r="BC101" i="12"/>
  <c r="AK101" i="12"/>
  <c r="BC100" i="12"/>
  <c r="AK100" i="12"/>
  <c r="BC99" i="12"/>
  <c r="AK99" i="12"/>
  <c r="BU90" i="12"/>
  <c r="BC90" i="12"/>
  <c r="AK90" i="12"/>
  <c r="BU81" i="12"/>
  <c r="BC81" i="12"/>
  <c r="AK81" i="12"/>
  <c r="BU80" i="12"/>
  <c r="BC80" i="12"/>
  <c r="AK80" i="12"/>
  <c r="BU79" i="12"/>
  <c r="BC79" i="12"/>
  <c r="AK79" i="12"/>
  <c r="BU78" i="12"/>
  <c r="BC78" i="12"/>
  <c r="AK78" i="12"/>
  <c r="BU77" i="12"/>
  <c r="BC77" i="12"/>
  <c r="AK77" i="12"/>
  <c r="BU76" i="12"/>
  <c r="BC76" i="12"/>
  <c r="AK76" i="12"/>
  <c r="BU75" i="12"/>
  <c r="BC75" i="12"/>
  <c r="AK75" i="12"/>
  <c r="BU74" i="12"/>
  <c r="BC74" i="12"/>
  <c r="AK74" i="12"/>
  <c r="BU73" i="12"/>
  <c r="BC73" i="12"/>
  <c r="AK73" i="12"/>
  <c r="BU72" i="12"/>
  <c r="BC72" i="12"/>
  <c r="AK72" i="12"/>
  <c r="BU71" i="12"/>
  <c r="BC71" i="12"/>
  <c r="AK71" i="12"/>
  <c r="BU70" i="12"/>
  <c r="BC70" i="12"/>
  <c r="AK70" i="12"/>
  <c r="BU69" i="12"/>
  <c r="BC69" i="12"/>
  <c r="AK69" i="12"/>
  <c r="BU68" i="12"/>
  <c r="BC68" i="12"/>
  <c r="AK68" i="12"/>
  <c r="BU67" i="12"/>
  <c r="BC67" i="12"/>
  <c r="AK67" i="12"/>
  <c r="BU66" i="12"/>
  <c r="BC66" i="12"/>
  <c r="AK66" i="12"/>
  <c r="BU65" i="12"/>
  <c r="BC65" i="12"/>
  <c r="AK65" i="12"/>
  <c r="BC55" i="12"/>
  <c r="AK55" i="12"/>
  <c r="BC54" i="12"/>
  <c r="AK54" i="12"/>
  <c r="BC53" i="12"/>
  <c r="AK53" i="12"/>
  <c r="BC52" i="12"/>
  <c r="AK52" i="12"/>
  <c r="BC51" i="12"/>
  <c r="AK51" i="12"/>
  <c r="BC50" i="12"/>
  <c r="AK50" i="12"/>
  <c r="BC49" i="12"/>
  <c r="AK49" i="12"/>
  <c r="BC48" i="12"/>
  <c r="AK48" i="12"/>
  <c r="BC47" i="12"/>
  <c r="AK47" i="12"/>
  <c r="BU38" i="12"/>
  <c r="BC38" i="12"/>
  <c r="AK38" i="12"/>
  <c r="BU37" i="12"/>
  <c r="BC37" i="12"/>
  <c r="AK37" i="12"/>
  <c r="BU36" i="12"/>
  <c r="BC36" i="12"/>
  <c r="AK36" i="12"/>
  <c r="BU35" i="12"/>
  <c r="BC35" i="12"/>
  <c r="AK35" i="12"/>
  <c r="BU34" i="12"/>
  <c r="BC34" i="12"/>
  <c r="AK34" i="12"/>
  <c r="BU33" i="12"/>
  <c r="BC33" i="12"/>
  <c r="AK33" i="12"/>
  <c r="BU32" i="12"/>
  <c r="BC32" i="12"/>
  <c r="AK32" i="12"/>
  <c r="BU31" i="12"/>
  <c r="BC31" i="12"/>
  <c r="AK31" i="12"/>
  <c r="BU30" i="12"/>
  <c r="BC30" i="12"/>
  <c r="AK30" i="12"/>
  <c r="BH410" i="11"/>
  <c r="AT410" i="11"/>
  <c r="AJ410" i="11"/>
  <c r="BH409" i="11"/>
  <c r="AT409" i="11"/>
  <c r="AJ409" i="11"/>
  <c r="BH408" i="11"/>
  <c r="AT408" i="11"/>
  <c r="AJ408" i="11"/>
  <c r="BH407" i="11"/>
  <c r="AT407" i="11"/>
  <c r="AJ407" i="11"/>
  <c r="BH406" i="11"/>
  <c r="AT406" i="11"/>
  <c r="AJ406" i="11"/>
  <c r="BH405" i="11"/>
  <c r="AT405" i="11"/>
  <c r="AJ405" i="11"/>
  <c r="BH404" i="11"/>
  <c r="AT404" i="11"/>
  <c r="AJ404" i="11"/>
  <c r="BH403" i="11"/>
  <c r="AT403" i="11"/>
  <c r="AJ403" i="11"/>
  <c r="BG393" i="11"/>
  <c r="AQ393" i="11"/>
  <c r="BG392" i="11"/>
  <c r="AQ392" i="11"/>
  <c r="BG391" i="11"/>
  <c r="AQ391" i="11"/>
  <c r="BG390" i="11"/>
  <c r="AQ390" i="11"/>
  <c r="BG389" i="11"/>
  <c r="AQ389" i="11"/>
  <c r="BG388" i="11"/>
  <c r="AQ388" i="11"/>
  <c r="BG387" i="11"/>
  <c r="AQ387" i="11"/>
  <c r="BG386" i="11"/>
  <c r="AQ386" i="11"/>
  <c r="BG385" i="11"/>
  <c r="AQ385" i="11"/>
  <c r="BG384" i="11"/>
  <c r="AQ384" i="11"/>
  <c r="BG383" i="11"/>
  <c r="AQ383" i="11"/>
  <c r="BG382" i="11"/>
  <c r="AQ382" i="11"/>
  <c r="AZ355" i="11"/>
  <c r="AK355" i="11"/>
  <c r="AZ354" i="11"/>
  <c r="AZ357" i="11" s="1"/>
  <c r="AK354" i="11"/>
  <c r="AK357" i="11" s="1"/>
  <c r="BO342" i="11"/>
  <c r="AZ342" i="11"/>
  <c r="AK342" i="11"/>
  <c r="BO341" i="11"/>
  <c r="AZ341" i="11"/>
  <c r="AK341" i="11"/>
  <c r="BE194" i="11"/>
  <c r="AP194" i="11"/>
  <c r="BE193" i="11"/>
  <c r="AP193" i="11"/>
  <c r="BE191" i="11"/>
  <c r="AP191" i="11"/>
  <c r="BE190" i="11"/>
  <c r="AP190" i="11"/>
  <c r="BE189" i="11"/>
  <c r="AP189" i="11"/>
  <c r="BE186" i="11"/>
  <c r="AP186" i="11"/>
  <c r="BE185" i="11"/>
  <c r="AP185" i="11"/>
  <c r="BE184" i="11"/>
  <c r="AP184" i="11"/>
  <c r="BE183" i="11"/>
  <c r="AP183" i="11"/>
  <c r="BE181" i="11"/>
  <c r="AP181" i="11"/>
  <c r="BE180" i="11"/>
  <c r="AP180" i="11"/>
  <c r="BE179" i="11"/>
  <c r="AP179" i="11"/>
  <c r="BE178" i="11"/>
  <c r="AP178" i="11"/>
  <c r="BT169" i="11"/>
  <c r="BE169" i="11"/>
  <c r="AP169" i="11"/>
  <c r="BT168" i="11"/>
  <c r="BE168" i="11"/>
  <c r="AP168" i="11"/>
  <c r="BT166" i="11"/>
  <c r="BE166" i="11"/>
  <c r="AP166" i="11"/>
  <c r="BT165" i="11"/>
  <c r="BE165" i="11"/>
  <c r="AP165" i="11"/>
  <c r="BT164" i="11"/>
  <c r="BE164" i="11"/>
  <c r="AP164" i="11"/>
  <c r="BT162" i="11"/>
  <c r="BE162" i="11"/>
  <c r="AP162" i="11"/>
  <c r="BT161" i="11"/>
  <c r="BE161" i="11"/>
  <c r="AP161" i="11"/>
  <c r="BT160" i="11"/>
  <c r="BE160" i="11"/>
  <c r="AP160" i="11"/>
  <c r="BT159" i="11"/>
  <c r="BE159" i="11"/>
  <c r="AP159" i="11"/>
  <c r="BT157" i="11"/>
  <c r="BE157" i="11"/>
  <c r="AP157" i="11"/>
  <c r="BT156" i="11"/>
  <c r="BE156" i="11"/>
  <c r="AP156" i="11"/>
  <c r="BT155" i="11"/>
  <c r="BE155" i="11"/>
  <c r="AP155" i="11"/>
  <c r="BT154" i="11"/>
  <c r="BE154" i="11"/>
  <c r="AP154" i="11"/>
  <c r="AY144" i="11"/>
  <c r="AG144" i="11"/>
  <c r="AY143" i="11"/>
  <c r="AG143" i="11"/>
  <c r="BQ134" i="11"/>
  <c r="AY134" i="11"/>
  <c r="AG134" i="11"/>
  <c r="BQ133" i="11"/>
  <c r="AY133" i="11"/>
  <c r="AG133" i="11"/>
  <c r="BC122" i="11"/>
  <c r="AK122" i="11"/>
  <c r="BC113" i="11"/>
  <c r="AK113" i="11"/>
  <c r="BC112" i="11"/>
  <c r="AK112" i="11"/>
  <c r="BC111" i="11"/>
  <c r="AK111" i="11"/>
  <c r="BC110" i="11"/>
  <c r="AK110" i="11"/>
  <c r="BC109" i="11"/>
  <c r="AK109" i="11"/>
  <c r="BC108" i="11"/>
  <c r="AK108" i="11"/>
  <c r="BC107" i="11"/>
  <c r="AK107" i="11"/>
  <c r="BC106" i="11"/>
  <c r="AK106" i="11"/>
  <c r="BC105" i="11"/>
  <c r="AK105" i="11"/>
  <c r="BC104" i="11"/>
  <c r="AK104" i="11"/>
  <c r="BC103" i="11"/>
  <c r="AK103" i="11"/>
  <c r="BC102" i="11"/>
  <c r="AK102" i="11"/>
  <c r="BC101" i="11"/>
  <c r="AK101" i="11"/>
  <c r="BC100" i="11"/>
  <c r="AK100" i="11"/>
  <c r="BC99" i="11"/>
  <c r="AK99" i="11"/>
  <c r="BC98" i="11"/>
  <c r="AK98" i="11"/>
  <c r="BC97" i="11"/>
  <c r="AK97" i="11"/>
  <c r="BU88" i="11"/>
  <c r="BC88" i="11"/>
  <c r="AK88" i="11"/>
  <c r="BU79" i="11"/>
  <c r="BC79" i="11"/>
  <c r="AK79" i="11"/>
  <c r="BU78" i="11"/>
  <c r="BC78" i="11"/>
  <c r="AK78" i="11"/>
  <c r="BU77" i="11"/>
  <c r="BC77" i="11"/>
  <c r="AK77" i="11"/>
  <c r="BU76" i="11"/>
  <c r="BC76" i="11"/>
  <c r="AK76" i="11"/>
  <c r="BU75" i="11"/>
  <c r="BC75" i="11"/>
  <c r="AK75" i="11"/>
  <c r="BU74" i="11"/>
  <c r="BC74" i="11"/>
  <c r="AK74" i="11"/>
  <c r="BU73" i="11"/>
  <c r="BC73" i="11"/>
  <c r="AK73" i="11"/>
  <c r="BU72" i="11"/>
  <c r="BC72" i="11"/>
  <c r="AK72" i="11"/>
  <c r="BU71" i="11"/>
  <c r="BC71" i="11"/>
  <c r="AK71" i="11"/>
  <c r="BU70" i="11"/>
  <c r="BC70" i="11"/>
  <c r="AK70" i="11"/>
  <c r="BU69" i="11"/>
  <c r="BC69" i="11"/>
  <c r="AK69" i="11"/>
  <c r="BU68" i="11"/>
  <c r="BC68" i="11"/>
  <c r="AK68" i="11"/>
  <c r="BU67" i="11"/>
  <c r="BC67" i="11"/>
  <c r="AK67" i="11"/>
  <c r="BU66" i="11"/>
  <c r="BC66" i="11"/>
  <c r="AK66" i="11"/>
  <c r="BU65" i="11"/>
  <c r="BC65" i="11"/>
  <c r="AK65" i="11"/>
  <c r="BU64" i="11"/>
  <c r="BC64" i="11"/>
  <c r="AK64" i="11"/>
  <c r="BU63" i="11"/>
  <c r="BC63" i="11"/>
  <c r="AK63" i="11"/>
  <c r="BC53" i="11"/>
  <c r="AK53" i="11"/>
  <c r="BC52" i="11"/>
  <c r="AK52" i="11"/>
  <c r="BC51" i="11"/>
  <c r="AK51" i="11"/>
  <c r="BC50" i="11"/>
  <c r="AK50" i="11"/>
  <c r="BC49" i="11"/>
  <c r="AK49" i="11"/>
  <c r="BC48" i="11"/>
  <c r="AK48" i="11"/>
  <c r="BC47" i="11"/>
  <c r="AK47" i="11"/>
  <c r="BC46" i="11"/>
  <c r="AK46" i="11"/>
  <c r="BU37" i="11"/>
  <c r="BC37" i="11"/>
  <c r="AK37" i="11"/>
  <c r="BU36" i="11"/>
  <c r="BC36" i="11"/>
  <c r="AK36" i="11"/>
  <c r="BU35" i="11"/>
  <c r="BC35" i="11"/>
  <c r="AK35" i="11"/>
  <c r="BU34" i="11"/>
  <c r="BC34" i="11"/>
  <c r="AK34" i="11"/>
  <c r="BU33" i="11"/>
  <c r="BC33" i="11"/>
  <c r="AK33" i="11"/>
  <c r="BU32" i="11"/>
  <c r="BC32" i="11"/>
  <c r="AK32" i="11"/>
  <c r="BU31" i="11"/>
  <c r="BC31" i="11"/>
  <c r="AK31" i="11"/>
  <c r="BU30" i="11"/>
  <c r="BC30" i="11"/>
  <c r="AK30" i="11"/>
  <c r="BH450" i="10"/>
  <c r="AT450" i="10"/>
  <c r="AJ450" i="10"/>
  <c r="BH449" i="10"/>
  <c r="AT449" i="10"/>
  <c r="AJ449" i="10"/>
  <c r="BH448" i="10"/>
  <c r="AT448" i="10"/>
  <c r="AJ448" i="10"/>
  <c r="BH447" i="10"/>
  <c r="AT447" i="10"/>
  <c r="AJ447" i="10"/>
  <c r="BH446" i="10"/>
  <c r="AT446" i="10"/>
  <c r="AJ446" i="10"/>
  <c r="BH445" i="10"/>
  <c r="AT445" i="10"/>
  <c r="AJ445" i="10"/>
  <c r="BH444" i="10"/>
  <c r="AT444" i="10"/>
  <c r="AJ444" i="10"/>
  <c r="BH443" i="10"/>
  <c r="AT443" i="10"/>
  <c r="AJ443" i="10"/>
  <c r="BH442" i="10"/>
  <c r="AT442" i="10"/>
  <c r="AJ442" i="10"/>
  <c r="BH441" i="10"/>
  <c r="AT441" i="10"/>
  <c r="AJ441" i="10"/>
  <c r="BH440" i="10"/>
  <c r="AT440" i="10"/>
  <c r="AJ440" i="10"/>
  <c r="BH439" i="10"/>
  <c r="AT439" i="10"/>
  <c r="AJ439" i="10"/>
  <c r="BH438" i="10"/>
  <c r="AT438" i="10"/>
  <c r="AJ438" i="10"/>
  <c r="BH437" i="10"/>
  <c r="AT437" i="10"/>
  <c r="AJ437" i="10"/>
  <c r="BG427" i="10"/>
  <c r="AQ427" i="10"/>
  <c r="BG426" i="10"/>
  <c r="AQ426" i="10"/>
  <c r="BG425" i="10"/>
  <c r="AQ425" i="10"/>
  <c r="BG424" i="10"/>
  <c r="AQ424" i="10"/>
  <c r="BG423" i="10"/>
  <c r="AQ423" i="10"/>
  <c r="BG422" i="10"/>
  <c r="AQ422" i="10"/>
  <c r="BG421" i="10"/>
  <c r="AQ421" i="10"/>
  <c r="BG420" i="10"/>
  <c r="AQ420" i="10"/>
  <c r="BG419" i="10"/>
  <c r="AQ419" i="10"/>
  <c r="BG418" i="10"/>
  <c r="AQ418" i="10"/>
  <c r="BG417" i="10"/>
  <c r="AQ417" i="10"/>
  <c r="BG416" i="10"/>
  <c r="AQ416" i="10"/>
  <c r="BG415" i="10"/>
  <c r="AQ415" i="10"/>
  <c r="BG414" i="10"/>
  <c r="AQ414" i="10"/>
  <c r="AZ385" i="10"/>
  <c r="AK385" i="10"/>
  <c r="AZ384" i="10"/>
  <c r="AK384" i="10"/>
  <c r="AZ383" i="10"/>
  <c r="AK383" i="10"/>
  <c r="BO370" i="10"/>
  <c r="AZ370" i="10"/>
  <c r="AK370" i="10"/>
  <c r="BO369" i="10"/>
  <c r="AZ369" i="10"/>
  <c r="AK369" i="10"/>
  <c r="BO368" i="10"/>
  <c r="AZ368" i="10"/>
  <c r="AZ372" i="10" s="1"/>
  <c r="AK368" i="10"/>
  <c r="BE218" i="10"/>
  <c r="AP218" i="10"/>
  <c r="BE217" i="10"/>
  <c r="AP217" i="10"/>
  <c r="BE216" i="10"/>
  <c r="AP216" i="10"/>
  <c r="BE212" i="10"/>
  <c r="AP212" i="10"/>
  <c r="BE211" i="10"/>
  <c r="AP211" i="10"/>
  <c r="BE210" i="10"/>
  <c r="AP210" i="10"/>
  <c r="BE209" i="10"/>
  <c r="AP209" i="10"/>
  <c r="BE208" i="10"/>
  <c r="AP208" i="10"/>
  <c r="BE207" i="10"/>
  <c r="AP207" i="10"/>
  <c r="BE206" i="10"/>
  <c r="AP206" i="10"/>
  <c r="BE204" i="10"/>
  <c r="AP204" i="10"/>
  <c r="BE203" i="10"/>
  <c r="AP203" i="10"/>
  <c r="BE202" i="10"/>
  <c r="AP202" i="10"/>
  <c r="BE201" i="10"/>
  <c r="AP201" i="10"/>
  <c r="BE200" i="10"/>
  <c r="AP200" i="10"/>
  <c r="BT191" i="10"/>
  <c r="BE191" i="10"/>
  <c r="AP191" i="10"/>
  <c r="BT190" i="10"/>
  <c r="BE190" i="10"/>
  <c r="AP190" i="10"/>
  <c r="BT189" i="10"/>
  <c r="BE189" i="10"/>
  <c r="AP189" i="10"/>
  <c r="BT186" i="10"/>
  <c r="BE186" i="10"/>
  <c r="AP186" i="10"/>
  <c r="BT185" i="10"/>
  <c r="BE185" i="10"/>
  <c r="AP185" i="10"/>
  <c r="BT184" i="10"/>
  <c r="BE184" i="10"/>
  <c r="AP184" i="10"/>
  <c r="BT183" i="10"/>
  <c r="BE183" i="10"/>
  <c r="AP183" i="10"/>
  <c r="BT182" i="10"/>
  <c r="BE182" i="10"/>
  <c r="AP182" i="10"/>
  <c r="BT181" i="10"/>
  <c r="BE181" i="10"/>
  <c r="AP181" i="10"/>
  <c r="BT180" i="10"/>
  <c r="BE180" i="10"/>
  <c r="AP180" i="10"/>
  <c r="BT179" i="10"/>
  <c r="BE179" i="10"/>
  <c r="AP179" i="10"/>
  <c r="BT177" i="10"/>
  <c r="BE177" i="10"/>
  <c r="AP177" i="10"/>
  <c r="BT176" i="10"/>
  <c r="BE176" i="10"/>
  <c r="AP176" i="10"/>
  <c r="BT175" i="10"/>
  <c r="BE175" i="10"/>
  <c r="AP175" i="10"/>
  <c r="BT174" i="10"/>
  <c r="BE174" i="10"/>
  <c r="AP174" i="10"/>
  <c r="BT173" i="10"/>
  <c r="BE173" i="10"/>
  <c r="AP173" i="10"/>
  <c r="AY163" i="10"/>
  <c r="AG163" i="10"/>
  <c r="AY162" i="10"/>
  <c r="AG162" i="10"/>
  <c r="AY161" i="10"/>
  <c r="AG161" i="10"/>
  <c r="AY160" i="10"/>
  <c r="AG160" i="10"/>
  <c r="AY159" i="10"/>
  <c r="AG159" i="10"/>
  <c r="AY158" i="10"/>
  <c r="AG158" i="10"/>
  <c r="AY157" i="10"/>
  <c r="AG157" i="10"/>
  <c r="BQ148" i="10"/>
  <c r="AY148" i="10"/>
  <c r="AG148" i="10"/>
  <c r="BQ147" i="10"/>
  <c r="AY147" i="10"/>
  <c r="AG147" i="10"/>
  <c r="BQ146" i="10"/>
  <c r="AY146" i="10"/>
  <c r="AG146" i="10"/>
  <c r="BQ145" i="10"/>
  <c r="AY145" i="10"/>
  <c r="AG145" i="10"/>
  <c r="BQ144" i="10"/>
  <c r="AY144" i="10"/>
  <c r="AG144" i="10"/>
  <c r="BQ143" i="10"/>
  <c r="AY143" i="10"/>
  <c r="AG143" i="10"/>
  <c r="BQ142" i="10"/>
  <c r="AY142" i="10"/>
  <c r="AG142" i="10"/>
  <c r="BC131" i="10"/>
  <c r="AK131" i="10"/>
  <c r="BC122" i="10"/>
  <c r="AK122" i="10"/>
  <c r="BC121" i="10"/>
  <c r="AK121" i="10"/>
  <c r="BC120" i="10"/>
  <c r="AK120" i="10"/>
  <c r="BC119" i="10"/>
  <c r="AK119" i="10"/>
  <c r="BC118" i="10"/>
  <c r="AK118" i="10"/>
  <c r="BC117" i="10"/>
  <c r="AK117" i="10"/>
  <c r="BC116" i="10"/>
  <c r="AK116" i="10"/>
  <c r="BC115" i="10"/>
  <c r="AK115" i="10"/>
  <c r="BC114" i="10"/>
  <c r="AK114" i="10"/>
  <c r="BC113" i="10"/>
  <c r="AK113" i="10"/>
  <c r="BC112" i="10"/>
  <c r="AK112" i="10"/>
  <c r="BC111" i="10"/>
  <c r="AK111" i="10"/>
  <c r="BC110" i="10"/>
  <c r="AK110" i="10"/>
  <c r="BC109" i="10"/>
  <c r="AK109" i="10"/>
  <c r="BC108" i="10"/>
  <c r="AK108" i="10"/>
  <c r="BC107" i="10"/>
  <c r="AK107" i="10"/>
  <c r="BC106" i="10"/>
  <c r="AK106" i="10"/>
  <c r="BC105" i="10"/>
  <c r="AK105" i="10"/>
  <c r="BC104" i="10"/>
  <c r="AK104" i="10"/>
  <c r="BU95" i="10"/>
  <c r="BC95" i="10"/>
  <c r="AK95" i="10"/>
  <c r="BU86" i="10"/>
  <c r="BC86" i="10"/>
  <c r="AK86" i="10"/>
  <c r="BU85" i="10"/>
  <c r="BC85" i="10"/>
  <c r="AK85" i="10"/>
  <c r="BU84" i="10"/>
  <c r="BC84" i="10"/>
  <c r="AK84" i="10"/>
  <c r="BU83" i="10"/>
  <c r="BC83" i="10"/>
  <c r="AK83" i="10"/>
  <c r="BU82" i="10"/>
  <c r="BC82" i="10"/>
  <c r="AK82" i="10"/>
  <c r="BU81" i="10"/>
  <c r="BC81" i="10"/>
  <c r="AK81" i="10"/>
  <c r="BU80" i="10"/>
  <c r="BC80" i="10"/>
  <c r="AK80" i="10"/>
  <c r="BU79" i="10"/>
  <c r="BC79" i="10"/>
  <c r="AK79" i="10"/>
  <c r="BU78" i="10"/>
  <c r="BC78" i="10"/>
  <c r="AK78" i="10"/>
  <c r="BU77" i="10"/>
  <c r="BC77" i="10"/>
  <c r="AK77" i="10"/>
  <c r="BU76" i="10"/>
  <c r="BC76" i="10"/>
  <c r="AK76" i="10"/>
  <c r="BU75" i="10"/>
  <c r="BC75" i="10"/>
  <c r="AK75" i="10"/>
  <c r="BU74" i="10"/>
  <c r="BC74" i="10"/>
  <c r="AK74" i="10"/>
  <c r="BU73" i="10"/>
  <c r="BC73" i="10"/>
  <c r="AK73" i="10"/>
  <c r="BU72" i="10"/>
  <c r="BC72" i="10"/>
  <c r="AK72" i="10"/>
  <c r="BU71" i="10"/>
  <c r="BC71" i="10"/>
  <c r="AK71" i="10"/>
  <c r="BU70" i="10"/>
  <c r="BC70" i="10"/>
  <c r="AK70" i="10"/>
  <c r="BU69" i="10"/>
  <c r="BC69" i="10"/>
  <c r="AK69" i="10"/>
  <c r="BU68" i="10"/>
  <c r="BC68" i="10"/>
  <c r="AK68" i="10"/>
  <c r="BC58" i="10"/>
  <c r="AK58" i="10"/>
  <c r="BC57" i="10"/>
  <c r="AK57" i="10"/>
  <c r="BC56" i="10"/>
  <c r="AK56" i="10"/>
  <c r="BC55" i="10"/>
  <c r="AK55" i="10"/>
  <c r="BC54" i="10"/>
  <c r="AK54" i="10"/>
  <c r="BC53" i="10"/>
  <c r="AK53" i="10"/>
  <c r="BC52" i="10"/>
  <c r="AK52" i="10"/>
  <c r="BC51" i="10"/>
  <c r="AK51" i="10"/>
  <c r="BC50" i="10"/>
  <c r="AK50" i="10"/>
  <c r="BC49" i="10"/>
  <c r="AK49" i="10"/>
  <c r="BU40" i="10"/>
  <c r="BC40" i="10"/>
  <c r="AK40" i="10"/>
  <c r="BU39" i="10"/>
  <c r="BC39" i="10"/>
  <c r="AK39" i="10"/>
  <c r="BU38" i="10"/>
  <c r="BC38" i="10"/>
  <c r="AK38" i="10"/>
  <c r="BU37" i="10"/>
  <c r="BC37" i="10"/>
  <c r="AK37" i="10"/>
  <c r="BU35" i="10"/>
  <c r="BC35" i="10"/>
  <c r="AK35" i="10"/>
  <c r="BU34" i="10"/>
  <c r="BC34" i="10"/>
  <c r="AK34" i="10"/>
  <c r="BU33" i="10"/>
  <c r="BC33" i="10"/>
  <c r="AK33" i="10"/>
  <c r="BU32" i="10"/>
  <c r="BC32" i="10"/>
  <c r="AK32" i="10"/>
  <c r="BU31" i="10"/>
  <c r="BC31" i="10"/>
  <c r="AK31" i="10"/>
  <c r="BU30" i="10"/>
  <c r="BC30" i="10"/>
  <c r="AK30" i="10"/>
  <c r="BH454" i="9"/>
  <c r="AT454" i="9"/>
  <c r="AJ454" i="9"/>
  <c r="BH453" i="9"/>
  <c r="AT453" i="9"/>
  <c r="AJ453" i="9"/>
  <c r="BH452" i="9"/>
  <c r="AT452" i="9"/>
  <c r="AJ452" i="9"/>
  <c r="BH451" i="9"/>
  <c r="AT451" i="9"/>
  <c r="AJ451" i="9"/>
  <c r="BH450" i="9"/>
  <c r="AT450" i="9"/>
  <c r="AJ450" i="9"/>
  <c r="BH449" i="9"/>
  <c r="AT449" i="9"/>
  <c r="AJ449" i="9"/>
  <c r="BH448" i="9"/>
  <c r="AT448" i="9"/>
  <c r="AJ448" i="9"/>
  <c r="BH446" i="9"/>
  <c r="AT446" i="9"/>
  <c r="AJ446" i="9"/>
  <c r="BH445" i="9"/>
  <c r="AT445" i="9"/>
  <c r="AJ445" i="9"/>
  <c r="BG435" i="9"/>
  <c r="AQ435" i="9"/>
  <c r="BG434" i="9"/>
  <c r="AQ434" i="9"/>
  <c r="BG433" i="9"/>
  <c r="AQ433" i="9"/>
  <c r="BG432" i="9"/>
  <c r="AQ432" i="9"/>
  <c r="BG431" i="9"/>
  <c r="AQ431" i="9"/>
  <c r="BG430" i="9"/>
  <c r="AQ430" i="9"/>
  <c r="BG429" i="9"/>
  <c r="AQ429" i="9"/>
  <c r="BG428" i="9"/>
  <c r="AQ428" i="9"/>
  <c r="BG427" i="9"/>
  <c r="AQ427" i="9"/>
  <c r="BG426" i="9"/>
  <c r="AQ426" i="9"/>
  <c r="BG425" i="9"/>
  <c r="AQ425" i="9"/>
  <c r="BG424" i="9"/>
  <c r="AQ424" i="9"/>
  <c r="BG423" i="9"/>
  <c r="AQ423" i="9"/>
  <c r="AZ386" i="9"/>
  <c r="AK386" i="9"/>
  <c r="AZ385" i="9"/>
  <c r="AK385" i="9"/>
  <c r="AZ384" i="9"/>
  <c r="AK384" i="9"/>
  <c r="BO372" i="9"/>
  <c r="AZ372" i="9"/>
  <c r="AK372" i="9"/>
  <c r="BO371" i="9"/>
  <c r="AZ371" i="9"/>
  <c r="AK371" i="9"/>
  <c r="BO370" i="9"/>
  <c r="BO374" i="9" s="1"/>
  <c r="AZ370" i="9"/>
  <c r="AZ374" i="9" s="1"/>
  <c r="AK370" i="9"/>
  <c r="AK374" i="9" s="1"/>
  <c r="BE222" i="9"/>
  <c r="AP222" i="9"/>
  <c r="BE221" i="9"/>
  <c r="AP221" i="9"/>
  <c r="BE220" i="9"/>
  <c r="AP220" i="9"/>
  <c r="BE218" i="9"/>
  <c r="AP218" i="9"/>
  <c r="BE216" i="9"/>
  <c r="AP216" i="9"/>
  <c r="BE215" i="9"/>
  <c r="AP215" i="9"/>
  <c r="BE213" i="9"/>
  <c r="AP213" i="9"/>
  <c r="BE212" i="9"/>
  <c r="AP212" i="9"/>
  <c r="BE211" i="9"/>
  <c r="AP211" i="9"/>
  <c r="BE210" i="9"/>
  <c r="AP210" i="9"/>
  <c r="BE209" i="9"/>
  <c r="AP209" i="9"/>
  <c r="BE208" i="9"/>
  <c r="AP208" i="9"/>
  <c r="BE207" i="9"/>
  <c r="AP207" i="9"/>
  <c r="BE206" i="9"/>
  <c r="AP206" i="9"/>
  <c r="BE205" i="9"/>
  <c r="AP205" i="9"/>
  <c r="BE204" i="9"/>
  <c r="AP204" i="9"/>
  <c r="BE202" i="9"/>
  <c r="AP202" i="9"/>
  <c r="BE201" i="9"/>
  <c r="AP201" i="9"/>
  <c r="BE199" i="9"/>
  <c r="AP199" i="9"/>
  <c r="BE198" i="9"/>
  <c r="AP198" i="9"/>
  <c r="BE197" i="9"/>
  <c r="AP197" i="9"/>
  <c r="BE196" i="9"/>
  <c r="AP196" i="9"/>
  <c r="BT188" i="9"/>
  <c r="BE188" i="9"/>
  <c r="AP188" i="9"/>
  <c r="BT187" i="9"/>
  <c r="BE187" i="9"/>
  <c r="AP187" i="9"/>
  <c r="BT186" i="9"/>
  <c r="BE186" i="9"/>
  <c r="AP186" i="9"/>
  <c r="BT184" i="9"/>
  <c r="BE184" i="9"/>
  <c r="AP184" i="9"/>
  <c r="BT182" i="9"/>
  <c r="BE182" i="9"/>
  <c r="AP182" i="9"/>
  <c r="BT181" i="9"/>
  <c r="BE181" i="9"/>
  <c r="AP181" i="9"/>
  <c r="BT179" i="9"/>
  <c r="BE179" i="9"/>
  <c r="AP179" i="9"/>
  <c r="BT178" i="9"/>
  <c r="BE178" i="9"/>
  <c r="AP178" i="9"/>
  <c r="BT177" i="9"/>
  <c r="BE177" i="9"/>
  <c r="AP177" i="9"/>
  <c r="BT176" i="9"/>
  <c r="BE176" i="9"/>
  <c r="AP176" i="9"/>
  <c r="BT175" i="9"/>
  <c r="BE175" i="9"/>
  <c r="AP175" i="9"/>
  <c r="BT174" i="9"/>
  <c r="BE174" i="9"/>
  <c r="AP174" i="9"/>
  <c r="BT173" i="9"/>
  <c r="BE173" i="9"/>
  <c r="AP173" i="9"/>
  <c r="BT172" i="9"/>
  <c r="BE172" i="9"/>
  <c r="AP172" i="9"/>
  <c r="BT171" i="9"/>
  <c r="BE171" i="9"/>
  <c r="AP171" i="9"/>
  <c r="BT170" i="9"/>
  <c r="BE170" i="9"/>
  <c r="AP170" i="9"/>
  <c r="BT168" i="9"/>
  <c r="BE168" i="9"/>
  <c r="AP168" i="9"/>
  <c r="BT167" i="9"/>
  <c r="BE167" i="9"/>
  <c r="AP167" i="9"/>
  <c r="BT165" i="9"/>
  <c r="BE165" i="9"/>
  <c r="AP165" i="9"/>
  <c r="BT164" i="9"/>
  <c r="BE164" i="9"/>
  <c r="AP164" i="9"/>
  <c r="BT163" i="9"/>
  <c r="BE163" i="9"/>
  <c r="AP163" i="9"/>
  <c r="BT162" i="9"/>
  <c r="BE162" i="9"/>
  <c r="AP162" i="9"/>
  <c r="AY152" i="9"/>
  <c r="AG152" i="9"/>
  <c r="AY151" i="9"/>
  <c r="AG151" i="9"/>
  <c r="AY150" i="9"/>
  <c r="AG150" i="9"/>
  <c r="AY149" i="9"/>
  <c r="AG149" i="9"/>
  <c r="BQ140" i="9"/>
  <c r="AY140" i="9"/>
  <c r="AG140" i="9"/>
  <c r="BQ139" i="9"/>
  <c r="AY139" i="9"/>
  <c r="AG139" i="9"/>
  <c r="BQ138" i="9"/>
  <c r="AY138" i="9"/>
  <c r="AG138" i="9"/>
  <c r="BQ137" i="9"/>
  <c r="AY137" i="9"/>
  <c r="AG137" i="9"/>
  <c r="BC126" i="9"/>
  <c r="AK126" i="9"/>
  <c r="BC117" i="9"/>
  <c r="AK117" i="9"/>
  <c r="BC116" i="9"/>
  <c r="AK116" i="9"/>
  <c r="BC115" i="9"/>
  <c r="AK115" i="9"/>
  <c r="BC114" i="9"/>
  <c r="AK114" i="9"/>
  <c r="BC113" i="9"/>
  <c r="AK113" i="9"/>
  <c r="BC112" i="9"/>
  <c r="AK112" i="9"/>
  <c r="BC111" i="9"/>
  <c r="AK111" i="9"/>
  <c r="BC110" i="9"/>
  <c r="AK110" i="9"/>
  <c r="BC109" i="9"/>
  <c r="AK109" i="9"/>
  <c r="BC108" i="9"/>
  <c r="AK108" i="9"/>
  <c r="BC107" i="9"/>
  <c r="AK107" i="9"/>
  <c r="BC106" i="9"/>
  <c r="AK106" i="9"/>
  <c r="BC105" i="9"/>
  <c r="AK105" i="9"/>
  <c r="BC104" i="9"/>
  <c r="AK104" i="9"/>
  <c r="BC103" i="9"/>
  <c r="AK103" i="9"/>
  <c r="BC102" i="9"/>
  <c r="AK102" i="9"/>
  <c r="BC101" i="9"/>
  <c r="AK101" i="9"/>
  <c r="BC100" i="9"/>
  <c r="AK100" i="9"/>
  <c r="BU91" i="9"/>
  <c r="BC91" i="9"/>
  <c r="AK91" i="9"/>
  <c r="BU82" i="9"/>
  <c r="BC82" i="9"/>
  <c r="AK82" i="9"/>
  <c r="BU81" i="9"/>
  <c r="BC81" i="9"/>
  <c r="AK81" i="9"/>
  <c r="BU80" i="9"/>
  <c r="BC80" i="9"/>
  <c r="AK80" i="9"/>
  <c r="BU79" i="9"/>
  <c r="BC79" i="9"/>
  <c r="AK79" i="9"/>
  <c r="BU78" i="9"/>
  <c r="BC78" i="9"/>
  <c r="AK78" i="9"/>
  <c r="BU77" i="9"/>
  <c r="BC77" i="9"/>
  <c r="AK77" i="9"/>
  <c r="BU76" i="9"/>
  <c r="BC76" i="9"/>
  <c r="AK76" i="9"/>
  <c r="BU75" i="9"/>
  <c r="BC75" i="9"/>
  <c r="AK75" i="9"/>
  <c r="BU74" i="9"/>
  <c r="BC74" i="9"/>
  <c r="AK74" i="9"/>
  <c r="BU73" i="9"/>
  <c r="BC73" i="9"/>
  <c r="AK73" i="9"/>
  <c r="BU72" i="9"/>
  <c r="BC72" i="9"/>
  <c r="AK72" i="9"/>
  <c r="BU71" i="9"/>
  <c r="BC71" i="9"/>
  <c r="AK71" i="9"/>
  <c r="BU70" i="9"/>
  <c r="BC70" i="9"/>
  <c r="AK70" i="9"/>
  <c r="BU69" i="9"/>
  <c r="BC69" i="9"/>
  <c r="AK69" i="9"/>
  <c r="BU68" i="9"/>
  <c r="BC68" i="9"/>
  <c r="AK68" i="9"/>
  <c r="BU67" i="9"/>
  <c r="BC67" i="9"/>
  <c r="AK67" i="9"/>
  <c r="BU66" i="9"/>
  <c r="BC66" i="9"/>
  <c r="AK66" i="9"/>
  <c r="BU65" i="9"/>
  <c r="BC65" i="9"/>
  <c r="AK65" i="9"/>
  <c r="BC55" i="9"/>
  <c r="AK55" i="9"/>
  <c r="BC54" i="9"/>
  <c r="AK54" i="9"/>
  <c r="BC53" i="9"/>
  <c r="AK53" i="9"/>
  <c r="BC52" i="9"/>
  <c r="AK52" i="9"/>
  <c r="BC51" i="9"/>
  <c r="AK51" i="9"/>
  <c r="BC50" i="9"/>
  <c r="AK50" i="9"/>
  <c r="BC49" i="9"/>
  <c r="AK49" i="9"/>
  <c r="BC48" i="9"/>
  <c r="AK48" i="9"/>
  <c r="BC47" i="9"/>
  <c r="AK47" i="9"/>
  <c r="BU38" i="9"/>
  <c r="BC38" i="9"/>
  <c r="AK38" i="9"/>
  <c r="BU37" i="9"/>
  <c r="BC37" i="9"/>
  <c r="AK37" i="9"/>
  <c r="BU36" i="9"/>
  <c r="BC36" i="9"/>
  <c r="AK36" i="9"/>
  <c r="BU35" i="9"/>
  <c r="BC35" i="9"/>
  <c r="AK35" i="9"/>
  <c r="BU34" i="9"/>
  <c r="BC34" i="9"/>
  <c r="AK34" i="9"/>
  <c r="BU33" i="9"/>
  <c r="BC33" i="9"/>
  <c r="AK33" i="9"/>
  <c r="BU32" i="9"/>
  <c r="BC32" i="9"/>
  <c r="AK32" i="9"/>
  <c r="BU31" i="9"/>
  <c r="BC31" i="9"/>
  <c r="AK31" i="9"/>
  <c r="BU30" i="9"/>
  <c r="BC30" i="9"/>
  <c r="AK30" i="9"/>
  <c r="BH401" i="8"/>
  <c r="AT401" i="8"/>
  <c r="AJ401" i="8"/>
  <c r="BH400" i="8"/>
  <c r="AT400" i="8"/>
  <c r="AJ400" i="8"/>
  <c r="BH399" i="8"/>
  <c r="AT399" i="8"/>
  <c r="AJ399" i="8"/>
  <c r="BH398" i="8"/>
  <c r="AT398" i="8"/>
  <c r="AJ398" i="8"/>
  <c r="BH397" i="8"/>
  <c r="AT397" i="8"/>
  <c r="AJ397" i="8"/>
  <c r="BH396" i="8"/>
  <c r="AT396" i="8"/>
  <c r="AJ396" i="8"/>
  <c r="BH395" i="8"/>
  <c r="AT395" i="8"/>
  <c r="AJ395" i="8"/>
  <c r="BH394" i="8"/>
  <c r="AT394" i="8"/>
  <c r="AJ394" i="8"/>
  <c r="BG384" i="8"/>
  <c r="AQ384" i="8"/>
  <c r="BG383" i="8"/>
  <c r="AQ383" i="8"/>
  <c r="BG382" i="8"/>
  <c r="AQ382" i="8"/>
  <c r="BG381" i="8"/>
  <c r="AQ381" i="8"/>
  <c r="BG380" i="8"/>
  <c r="AQ380" i="8"/>
  <c r="BG379" i="8"/>
  <c r="AQ379" i="8"/>
  <c r="BG378" i="8"/>
  <c r="AQ378" i="8"/>
  <c r="AZ353" i="8"/>
  <c r="AK353" i="8"/>
  <c r="AZ352" i="8"/>
  <c r="AK352" i="8"/>
  <c r="BO341" i="8"/>
  <c r="AZ341" i="8"/>
  <c r="AK341" i="8"/>
  <c r="BO340" i="8"/>
  <c r="AZ340" i="8"/>
  <c r="AK340" i="8"/>
  <c r="BE193" i="8"/>
  <c r="AP193" i="8"/>
  <c r="BE192" i="8"/>
  <c r="AP192" i="8"/>
  <c r="BE190" i="8"/>
  <c r="AP190" i="8"/>
  <c r="BE189" i="8"/>
  <c r="AP189" i="8"/>
  <c r="BE188" i="8"/>
  <c r="AP188" i="8"/>
  <c r="BE185" i="8"/>
  <c r="AP185" i="8"/>
  <c r="BE184" i="8"/>
  <c r="AP184" i="8"/>
  <c r="BE183" i="8"/>
  <c r="AP183" i="8"/>
  <c r="BE181" i="8"/>
  <c r="AP181" i="8"/>
  <c r="BE180" i="8"/>
  <c r="AP180" i="8"/>
  <c r="BE179" i="8"/>
  <c r="AP179" i="8"/>
  <c r="BE178" i="8"/>
  <c r="AP178" i="8"/>
  <c r="BE177" i="8"/>
  <c r="AP177" i="8"/>
  <c r="BT168" i="8"/>
  <c r="BE168" i="8"/>
  <c r="AP168" i="8"/>
  <c r="BT167" i="8"/>
  <c r="BE167" i="8"/>
  <c r="AP167" i="8"/>
  <c r="BT165" i="8"/>
  <c r="BE165" i="8"/>
  <c r="AP165" i="8"/>
  <c r="BT164" i="8"/>
  <c r="BE164" i="8"/>
  <c r="AP164" i="8"/>
  <c r="BT163" i="8"/>
  <c r="BE163" i="8"/>
  <c r="AP163" i="8"/>
  <c r="BT160" i="8"/>
  <c r="BE160" i="8"/>
  <c r="AP160" i="8"/>
  <c r="BT159" i="8"/>
  <c r="BE159" i="8"/>
  <c r="AP159" i="8"/>
  <c r="BT158" i="8"/>
  <c r="BE158" i="8"/>
  <c r="AP158" i="8"/>
  <c r="BT156" i="8"/>
  <c r="BE156" i="8"/>
  <c r="AP156" i="8"/>
  <c r="BT155" i="8"/>
  <c r="BE155" i="8"/>
  <c r="AP155" i="8"/>
  <c r="BT154" i="8"/>
  <c r="BE154" i="8"/>
  <c r="AP154" i="8"/>
  <c r="BT153" i="8"/>
  <c r="BE153" i="8"/>
  <c r="AP153" i="8"/>
  <c r="BT152" i="8"/>
  <c r="BE152" i="8"/>
  <c r="AP152" i="8"/>
  <c r="AY142" i="8"/>
  <c r="AG142" i="8"/>
  <c r="AY141" i="8"/>
  <c r="AG141" i="8"/>
  <c r="BQ132" i="8"/>
  <c r="AY132" i="8"/>
  <c r="AG132" i="8"/>
  <c r="BQ131" i="8"/>
  <c r="AY131" i="8"/>
  <c r="AG131" i="8"/>
  <c r="BC120" i="8"/>
  <c r="AK120" i="8"/>
  <c r="BC111" i="8"/>
  <c r="AK111" i="8"/>
  <c r="BC110" i="8"/>
  <c r="AK110" i="8"/>
  <c r="BC109" i="8"/>
  <c r="AK109" i="8"/>
  <c r="BC108" i="8"/>
  <c r="AK108" i="8"/>
  <c r="BC107" i="8"/>
  <c r="AK107" i="8"/>
  <c r="BC106" i="8"/>
  <c r="AK106" i="8"/>
  <c r="BC105" i="8"/>
  <c r="AK105" i="8"/>
  <c r="BC104" i="8"/>
  <c r="AK104" i="8"/>
  <c r="BC103" i="8"/>
  <c r="AK103" i="8"/>
  <c r="BC102" i="8"/>
  <c r="AK102" i="8"/>
  <c r="BC101" i="8"/>
  <c r="AK101" i="8"/>
  <c r="BC100" i="8"/>
  <c r="AK100" i="8"/>
  <c r="BC99" i="8"/>
  <c r="AK99" i="8"/>
  <c r="BC98" i="8"/>
  <c r="AK98" i="8"/>
  <c r="BC97" i="8"/>
  <c r="AK97" i="8"/>
  <c r="BU88" i="8"/>
  <c r="BC88" i="8"/>
  <c r="AK88" i="8"/>
  <c r="BU79" i="8"/>
  <c r="BC79" i="8"/>
  <c r="AK79" i="8"/>
  <c r="BU78" i="8"/>
  <c r="BC78" i="8"/>
  <c r="AK78" i="8"/>
  <c r="BU77" i="8"/>
  <c r="BC77" i="8"/>
  <c r="AK77" i="8"/>
  <c r="BU76" i="8"/>
  <c r="BC76" i="8"/>
  <c r="AK76" i="8"/>
  <c r="BU75" i="8"/>
  <c r="BC75" i="8"/>
  <c r="AK75" i="8"/>
  <c r="BU74" i="8"/>
  <c r="BC74" i="8"/>
  <c r="AK74" i="8"/>
  <c r="BU73" i="8"/>
  <c r="BC73" i="8"/>
  <c r="AK73" i="8"/>
  <c r="BU72" i="8"/>
  <c r="BC72" i="8"/>
  <c r="AK72" i="8"/>
  <c r="BU71" i="8"/>
  <c r="BC71" i="8"/>
  <c r="AK71" i="8"/>
  <c r="BU70" i="8"/>
  <c r="BC70" i="8"/>
  <c r="AK70" i="8"/>
  <c r="BU69" i="8"/>
  <c r="BC69" i="8"/>
  <c r="AK69" i="8"/>
  <c r="BU68" i="8"/>
  <c r="BC68" i="8"/>
  <c r="AK68" i="8"/>
  <c r="BU67" i="8"/>
  <c r="BC67" i="8"/>
  <c r="AK67" i="8"/>
  <c r="BU66" i="8"/>
  <c r="BC66" i="8"/>
  <c r="AK66" i="8"/>
  <c r="BU65" i="8"/>
  <c r="BC65" i="8"/>
  <c r="AK65" i="8"/>
  <c r="BC55" i="8"/>
  <c r="AK55" i="8"/>
  <c r="BC54" i="8"/>
  <c r="AK54" i="8"/>
  <c r="BC53" i="8"/>
  <c r="AK53" i="8"/>
  <c r="BC52" i="8"/>
  <c r="AK52" i="8"/>
  <c r="BC51" i="8"/>
  <c r="AK51" i="8"/>
  <c r="BC50" i="8"/>
  <c r="AK50" i="8"/>
  <c r="BC49" i="8"/>
  <c r="AK49" i="8"/>
  <c r="BC48" i="8"/>
  <c r="AK48" i="8"/>
  <c r="BC47" i="8"/>
  <c r="AK47" i="8"/>
  <c r="BU38" i="8"/>
  <c r="BC38" i="8"/>
  <c r="AK38" i="8"/>
  <c r="BU37" i="8"/>
  <c r="BC37" i="8"/>
  <c r="AK37" i="8"/>
  <c r="BU36" i="8"/>
  <c r="BC36" i="8"/>
  <c r="AK36" i="8"/>
  <c r="BU35" i="8"/>
  <c r="BC35" i="8"/>
  <c r="AK35" i="8"/>
  <c r="BU34" i="8"/>
  <c r="BC34" i="8"/>
  <c r="AK34" i="8"/>
  <c r="BU33" i="8"/>
  <c r="BC33" i="8"/>
  <c r="AK33" i="8"/>
  <c r="BU32" i="8"/>
  <c r="BC32" i="8"/>
  <c r="AK32" i="8"/>
  <c r="BU31" i="8"/>
  <c r="BC31" i="8"/>
  <c r="AK31" i="8"/>
  <c r="BU30" i="8"/>
  <c r="BC30" i="8"/>
  <c r="AK30" i="8"/>
  <c r="BH474" i="7"/>
  <c r="AT474" i="7"/>
  <c r="AJ474" i="7"/>
  <c r="BH473" i="7"/>
  <c r="AT473" i="7"/>
  <c r="AJ473" i="7"/>
  <c r="BH472" i="7"/>
  <c r="AT472" i="7"/>
  <c r="AJ472" i="7"/>
  <c r="BH471" i="7"/>
  <c r="AT471" i="7"/>
  <c r="AJ471" i="7"/>
  <c r="BH470" i="7"/>
  <c r="AT470" i="7"/>
  <c r="AJ470" i="7"/>
  <c r="BH469" i="7"/>
  <c r="AT469" i="7"/>
  <c r="AJ469" i="7"/>
  <c r="BH468" i="7"/>
  <c r="AT468" i="7"/>
  <c r="AJ468" i="7"/>
  <c r="BH467" i="7"/>
  <c r="AT467" i="7"/>
  <c r="AJ467" i="7"/>
  <c r="BH466" i="7"/>
  <c r="AT466" i="7"/>
  <c r="AJ466" i="7"/>
  <c r="BH465" i="7"/>
  <c r="AT465" i="7"/>
  <c r="AJ465" i="7"/>
  <c r="BH464" i="7"/>
  <c r="AT464" i="7"/>
  <c r="AJ464" i="7"/>
  <c r="BH463" i="7"/>
  <c r="AT463" i="7"/>
  <c r="AJ463" i="7"/>
  <c r="BH462" i="7"/>
  <c r="AT462" i="7"/>
  <c r="AJ462" i="7"/>
  <c r="BG452" i="7"/>
  <c r="AQ452" i="7"/>
  <c r="BG451" i="7"/>
  <c r="AQ451" i="7"/>
  <c r="BG450" i="7"/>
  <c r="AQ450" i="7"/>
  <c r="BG449" i="7"/>
  <c r="AQ449" i="7"/>
  <c r="BG448" i="7"/>
  <c r="AQ448" i="7"/>
  <c r="BG447" i="7"/>
  <c r="AQ447" i="7"/>
  <c r="BG446" i="7"/>
  <c r="AQ446" i="7"/>
  <c r="BG445" i="7"/>
  <c r="AQ445" i="7"/>
  <c r="BG444" i="7"/>
  <c r="AQ444" i="7"/>
  <c r="BG443" i="7"/>
  <c r="AQ443" i="7"/>
  <c r="BG442" i="7"/>
  <c r="AQ442" i="7"/>
  <c r="BG441" i="7"/>
  <c r="AQ441" i="7"/>
  <c r="BG440" i="7"/>
  <c r="AQ440" i="7"/>
  <c r="BG439" i="7"/>
  <c r="AQ439" i="7"/>
  <c r="BG438" i="7"/>
  <c r="AQ438" i="7"/>
  <c r="BG437" i="7"/>
  <c r="AQ437" i="7"/>
  <c r="AZ402" i="7"/>
  <c r="AK402" i="7"/>
  <c r="AZ400" i="7"/>
  <c r="AK400" i="7"/>
  <c r="AZ399" i="7"/>
  <c r="AK399" i="7"/>
  <c r="AZ398" i="7"/>
  <c r="AK398" i="7"/>
  <c r="BO388" i="7"/>
  <c r="AZ388" i="7"/>
  <c r="AK388" i="7"/>
  <c r="BO386" i="7"/>
  <c r="AZ386" i="7"/>
  <c r="AK386" i="7"/>
  <c r="BO385" i="7"/>
  <c r="AZ385" i="7"/>
  <c r="AK385" i="7"/>
  <c r="BO384" i="7"/>
  <c r="AZ384" i="7"/>
  <c r="AK384" i="7"/>
  <c r="BE235" i="7"/>
  <c r="AP235" i="7"/>
  <c r="BE234" i="7"/>
  <c r="AP234" i="7"/>
  <c r="BE233" i="7"/>
  <c r="AP233" i="7"/>
  <c r="BE232" i="7"/>
  <c r="AP232" i="7"/>
  <c r="BE229" i="7"/>
  <c r="AP229" i="7"/>
  <c r="BE228" i="7"/>
  <c r="AP228" i="7"/>
  <c r="BE227" i="7"/>
  <c r="AP227" i="7"/>
  <c r="BE226" i="7"/>
  <c r="AP226" i="7"/>
  <c r="BE225" i="7"/>
  <c r="AP225" i="7"/>
  <c r="BE224" i="7"/>
  <c r="AP224" i="7"/>
  <c r="BE223" i="7"/>
  <c r="AP223" i="7"/>
  <c r="BE222" i="7"/>
  <c r="AP222" i="7"/>
  <c r="BE221" i="7"/>
  <c r="AP221" i="7"/>
  <c r="BE220" i="7"/>
  <c r="AP220" i="7"/>
  <c r="BE218" i="7"/>
  <c r="AP218" i="7"/>
  <c r="BE217" i="7"/>
  <c r="AP217" i="7"/>
  <c r="BE216" i="7"/>
  <c r="AP216" i="7"/>
  <c r="BE215" i="7"/>
  <c r="AP215" i="7"/>
  <c r="BE214" i="7"/>
  <c r="AP214" i="7"/>
  <c r="BE213" i="7"/>
  <c r="AP213" i="7"/>
  <c r="BT203" i="7"/>
  <c r="BE203" i="7"/>
  <c r="AP203" i="7"/>
  <c r="BT202" i="7"/>
  <c r="BE202" i="7"/>
  <c r="AP202" i="7"/>
  <c r="BT201" i="7"/>
  <c r="BE201" i="7"/>
  <c r="AP201" i="7"/>
  <c r="BT200" i="7"/>
  <c r="BE200" i="7"/>
  <c r="AP200" i="7"/>
  <c r="BT197" i="7"/>
  <c r="BE197" i="7"/>
  <c r="AP197" i="7"/>
  <c r="BT196" i="7"/>
  <c r="BE196" i="7"/>
  <c r="AP196" i="7"/>
  <c r="BT195" i="7"/>
  <c r="BE195" i="7"/>
  <c r="AP195" i="7"/>
  <c r="BT194" i="7"/>
  <c r="BE194" i="7"/>
  <c r="AP194" i="7"/>
  <c r="BT193" i="7"/>
  <c r="BE193" i="7"/>
  <c r="AP193" i="7"/>
  <c r="BT192" i="7"/>
  <c r="BE192" i="7"/>
  <c r="AP192" i="7"/>
  <c r="BT191" i="7"/>
  <c r="BE191" i="7"/>
  <c r="AP191" i="7"/>
  <c r="BT190" i="7"/>
  <c r="BE190" i="7"/>
  <c r="AP190" i="7"/>
  <c r="BT189" i="7"/>
  <c r="BE189" i="7"/>
  <c r="AP189" i="7"/>
  <c r="BT188" i="7"/>
  <c r="BE188" i="7"/>
  <c r="AP188" i="7"/>
  <c r="BT186" i="7"/>
  <c r="BE186" i="7"/>
  <c r="AP186" i="7"/>
  <c r="BT185" i="7"/>
  <c r="BE185" i="7"/>
  <c r="AP185" i="7"/>
  <c r="BT184" i="7"/>
  <c r="BE184" i="7"/>
  <c r="AP184" i="7"/>
  <c r="BT183" i="7"/>
  <c r="BE183" i="7"/>
  <c r="AP183" i="7"/>
  <c r="BT182" i="7"/>
  <c r="BE182" i="7"/>
  <c r="AP182" i="7"/>
  <c r="BT181" i="7"/>
  <c r="BE181" i="7"/>
  <c r="AP181" i="7"/>
  <c r="AY171" i="7"/>
  <c r="AG171" i="7"/>
  <c r="AY170" i="7"/>
  <c r="AG170" i="7"/>
  <c r="AY169" i="7"/>
  <c r="AG169" i="7"/>
  <c r="AY168" i="7"/>
  <c r="AG168" i="7"/>
  <c r="AY167" i="7"/>
  <c r="AG167" i="7"/>
  <c r="AY166" i="7"/>
  <c r="AG166" i="7"/>
  <c r="AY165" i="7"/>
  <c r="AG165" i="7"/>
  <c r="AY164" i="7"/>
  <c r="AG164" i="7"/>
  <c r="AY163" i="7"/>
  <c r="AG163" i="7"/>
  <c r="AY162" i="7"/>
  <c r="AG162" i="7"/>
  <c r="BQ153" i="7"/>
  <c r="AY153" i="7"/>
  <c r="AG153" i="7"/>
  <c r="BQ152" i="7"/>
  <c r="AY152" i="7"/>
  <c r="AG152" i="7"/>
  <c r="BQ151" i="7"/>
  <c r="AY151" i="7"/>
  <c r="AG151" i="7"/>
  <c r="BQ150" i="7"/>
  <c r="AY150" i="7"/>
  <c r="AG150" i="7"/>
  <c r="BQ149" i="7"/>
  <c r="AY149" i="7"/>
  <c r="AG149" i="7"/>
  <c r="BQ148" i="7"/>
  <c r="AY148" i="7"/>
  <c r="AG148" i="7"/>
  <c r="BQ147" i="7"/>
  <c r="AY147" i="7"/>
  <c r="AG147" i="7"/>
  <c r="BQ146" i="7"/>
  <c r="AY146" i="7"/>
  <c r="AG146" i="7"/>
  <c r="BQ145" i="7"/>
  <c r="AY145" i="7"/>
  <c r="AG145" i="7"/>
  <c r="BQ144" i="7"/>
  <c r="AY144" i="7"/>
  <c r="AG144" i="7"/>
  <c r="BC133" i="7"/>
  <c r="AK133" i="7"/>
  <c r="BC124" i="7"/>
  <c r="AK124" i="7"/>
  <c r="BC123" i="7"/>
  <c r="AK123" i="7"/>
  <c r="BC122" i="7"/>
  <c r="AK122" i="7"/>
  <c r="BC121" i="7"/>
  <c r="AK121" i="7"/>
  <c r="BC120" i="7"/>
  <c r="AK120" i="7"/>
  <c r="BC119" i="7"/>
  <c r="AK119" i="7"/>
  <c r="BC118" i="7"/>
  <c r="AK118" i="7"/>
  <c r="BC117" i="7"/>
  <c r="AK117" i="7"/>
  <c r="BC116" i="7"/>
  <c r="AK116" i="7"/>
  <c r="BC115" i="7"/>
  <c r="AK115" i="7"/>
  <c r="BC114" i="7"/>
  <c r="AK114" i="7"/>
  <c r="BC113" i="7"/>
  <c r="AK113" i="7"/>
  <c r="BC112" i="7"/>
  <c r="AK112" i="7"/>
  <c r="BC111" i="7"/>
  <c r="AK111" i="7"/>
  <c r="BC110" i="7"/>
  <c r="AK110" i="7"/>
  <c r="BC109" i="7"/>
  <c r="AK109" i="7"/>
  <c r="BC108" i="7"/>
  <c r="AK108" i="7"/>
  <c r="BC107" i="7"/>
  <c r="AK107" i="7"/>
  <c r="BC106" i="7"/>
  <c r="AK106" i="7"/>
  <c r="BC105" i="7"/>
  <c r="AK105" i="7"/>
  <c r="BU96" i="7"/>
  <c r="BC96" i="7"/>
  <c r="AK96" i="7"/>
  <c r="BU87" i="7"/>
  <c r="BC87" i="7"/>
  <c r="AK87" i="7"/>
  <c r="BU86" i="7"/>
  <c r="BC86" i="7"/>
  <c r="AK86" i="7"/>
  <c r="BU85" i="7"/>
  <c r="BC85" i="7"/>
  <c r="AK85" i="7"/>
  <c r="BU84" i="7"/>
  <c r="BC84" i="7"/>
  <c r="AK84" i="7"/>
  <c r="BU83" i="7"/>
  <c r="BC83" i="7"/>
  <c r="AK83" i="7"/>
  <c r="BU82" i="7"/>
  <c r="BC82" i="7"/>
  <c r="AK82" i="7"/>
  <c r="BU81" i="7"/>
  <c r="BC81" i="7"/>
  <c r="AK81" i="7"/>
  <c r="BU80" i="7"/>
  <c r="BC80" i="7"/>
  <c r="AK80" i="7"/>
  <c r="BU79" i="7"/>
  <c r="BC79" i="7"/>
  <c r="AK79" i="7"/>
  <c r="BU78" i="7"/>
  <c r="BC78" i="7"/>
  <c r="AK78" i="7"/>
  <c r="BU77" i="7"/>
  <c r="BC77" i="7"/>
  <c r="AK77" i="7"/>
  <c r="BU76" i="7"/>
  <c r="BC76" i="7"/>
  <c r="AK76" i="7"/>
  <c r="BU75" i="7"/>
  <c r="BC75" i="7"/>
  <c r="AK75" i="7"/>
  <c r="BU74" i="7"/>
  <c r="BC74" i="7"/>
  <c r="AK74" i="7"/>
  <c r="BU73" i="7"/>
  <c r="BC73" i="7"/>
  <c r="AK73" i="7"/>
  <c r="BU72" i="7"/>
  <c r="BC72" i="7"/>
  <c r="AK72" i="7"/>
  <c r="BU71" i="7"/>
  <c r="BC71" i="7"/>
  <c r="AK71" i="7"/>
  <c r="BU70" i="7"/>
  <c r="BC70" i="7"/>
  <c r="AK70" i="7"/>
  <c r="BU69" i="7"/>
  <c r="BC69" i="7"/>
  <c r="AK69" i="7"/>
  <c r="BU68" i="7"/>
  <c r="BC68" i="7"/>
  <c r="AK68" i="7"/>
  <c r="BC58" i="7"/>
  <c r="AK58" i="7"/>
  <c r="BC57" i="7"/>
  <c r="AK57" i="7"/>
  <c r="BC56" i="7"/>
  <c r="AK56" i="7"/>
  <c r="BC55" i="7"/>
  <c r="AK55" i="7"/>
  <c r="BC54" i="7"/>
  <c r="AK54" i="7"/>
  <c r="BC53" i="7"/>
  <c r="AK53" i="7"/>
  <c r="BC52" i="7"/>
  <c r="AK52" i="7"/>
  <c r="BC51" i="7"/>
  <c r="AK51" i="7"/>
  <c r="BC50" i="7"/>
  <c r="AK50" i="7"/>
  <c r="BC49" i="7"/>
  <c r="AK49" i="7"/>
  <c r="BC40" i="7"/>
  <c r="AK40" i="7"/>
  <c r="BU39" i="7"/>
  <c r="BC39" i="7"/>
  <c r="AK39" i="7"/>
  <c r="BU38" i="7"/>
  <c r="BC38" i="7"/>
  <c r="AK38" i="7"/>
  <c r="BU37" i="7"/>
  <c r="BC37" i="7"/>
  <c r="AK37" i="7"/>
  <c r="BU36" i="7"/>
  <c r="BC36" i="7"/>
  <c r="AK36" i="7"/>
  <c r="BU35" i="7"/>
  <c r="BC35" i="7"/>
  <c r="AK35" i="7"/>
  <c r="BU33" i="7"/>
  <c r="BC33" i="7"/>
  <c r="AK33" i="7"/>
  <c r="BU32" i="7"/>
  <c r="BC32" i="7"/>
  <c r="AK32" i="7"/>
  <c r="BU31" i="7"/>
  <c r="BC31" i="7"/>
  <c r="AK31" i="7"/>
  <c r="BU30" i="7"/>
  <c r="BC30" i="7"/>
  <c r="AK30" i="7"/>
  <c r="AK372" i="10" l="1"/>
  <c r="BO372" i="10"/>
  <c r="AK387" i="10"/>
  <c r="AZ387" i="10"/>
  <c r="AK388" i="9"/>
  <c r="AZ388" i="9"/>
  <c r="AK344" i="11"/>
  <c r="BO344" i="11"/>
  <c r="AZ344" i="11"/>
  <c r="AZ335" i="12"/>
  <c r="AK337" i="13"/>
  <c r="AZ324" i="13"/>
  <c r="AZ337" i="13"/>
</calcChain>
</file>

<file path=xl/sharedStrings.xml><?xml version="1.0" encoding="utf-8"?>
<sst xmlns="http://schemas.openxmlformats.org/spreadsheetml/2006/main" count="9928" uniqueCount="690">
  <si>
    <t xml:space="preserve"> ______________________________</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</si>
  <si>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</si>
  <si>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</si>
  <si>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</si>
  <si>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</si>
  <si>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</si>
  <si>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</si>
  <si>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</si>
  <si>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</si>
  <si>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</si>
  <si>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</si>
  <si>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</si>
  <si>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</si>
  <si>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</si>
  <si>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</si>
  <si>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</si>
  <si>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</si>
  <si>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</si>
  <si>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</si>
  <si>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</si>
  <si>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</si>
  <si>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</si>
  <si>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</si>
  <si>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</si>
  <si>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</si>
  <si>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</si>
  <si>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</si>
  <si>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</si>
  <si>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</si>
  <si>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</si>
  <si>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</si>
  <si>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</si>
  <si>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</si>
  <si>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</si>
  <si>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</si>
  <si>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</si>
  <si>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</si>
  <si>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</si>
  <si>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</si>
  <si>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</si>
  <si>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</si>
  <si>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</si>
  <si>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</si>
  <si>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</si>
  <si>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</si>
  <si>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</si>
  <si>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</si>
  <si>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</si>
  <si>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</si>
  <si>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</si>
  <si>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</si>
  <si>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</si>
  <si>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</si>
  <si>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</si>
  <si>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</si>
  <si>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</si>
  <si>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</si>
  <si>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</si>
  <si>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</si>
  <si>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</si>
  <si>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</si>
  <si>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</si>
  <si>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</si>
  <si>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</si>
  <si>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</si>
  <si>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</si>
  <si>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</si>
  <si>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</si>
  <si>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</si>
  <si>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</si>
  <si>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</si>
  <si>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</si>
  <si>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</si>
  <si>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</si>
  <si>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</si>
  <si>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</si>
  <si>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</si>
  <si>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</si>
  <si>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</si>
  <si>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</si>
  <si>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</si>
  <si>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</si>
  <si>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</si>
  <si>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</si>
  <si>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</si>
  <si>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</si>
  <si>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</si>
  <si>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</si>
  <si>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</si>
  <si>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</si>
  <si>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</si>
  <si>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</si>
  <si>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</si>
  <si>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</si>
  <si>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</si>
  <si>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</si>
  <si>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</si>
  <si>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</si>
  <si>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</si>
  <si>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formula=IF(ISNUMBER(RC[-13]),RC[-13],0)+IF(ISNUMBER(RC[-8]),RC[-8],0)</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</si>
  <si>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</si>
  <si>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</si>
  <si>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</si>
  <si>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</si>
  <si>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</si>
  <si>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</si>
  <si>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</si>
  <si>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</si>
  <si>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</si>
  <si>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</si>
  <si>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</si>
  <si>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</si>
  <si>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</si>
  <si>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</si>
  <si>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</si>
  <si>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</si>
  <si>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у тому числі бюджет розвитку</t>
  </si>
  <si>
    <t>Код Економічної класифікації видатків бюджету</t>
  </si>
  <si>
    <t>Код Класифікації кредитування бюджету</t>
  </si>
  <si>
    <t>Напрями використання бюджетних коштів</t>
  </si>
  <si>
    <t>formula=IF(ISNUMBER(RC[-10]),RC[-10],0)+IF(ISNUMBER(RC[-5]),RC[-5],0)</t>
  </si>
  <si>
    <t xml:space="preserve">разом (5+6) </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</si>
  <si>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</si>
  <si>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</si>
  <si>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</si>
  <si>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</si>
  <si>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</si>
  <si>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</si>
  <si>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</si>
  <si>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</si>
  <si>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</si>
  <si>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</si>
  <si>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</si>
  <si>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</si>
  <si>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</si>
  <si>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</si>
  <si>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</si>
  <si>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</si>
  <si>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</si>
  <si>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</si>
  <si>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</si>
  <si>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</si>
  <si>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</si>
  <si>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</si>
  <si>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 xml:space="preserve"> (прізвище та ініціали)</t>
  </si>
  <si>
    <t>УСЬОГО</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</si>
  <si>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</si>
  <si>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</si>
  <si>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</si>
  <si>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</si>
  <si>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</si>
  <si>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</si>
  <si>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</si>
  <si>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</si>
  <si>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</si>
  <si>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</si>
  <si>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</si>
  <si>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</si>
  <si>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Оплата теплопостачання</t>
  </si>
  <si>
    <t>Оплата водопостачання та водовідведення</t>
  </si>
  <si>
    <t>Оплата електроенергії</t>
  </si>
  <si>
    <t>затрат</t>
  </si>
  <si>
    <t>кількість штатних одиниць</t>
  </si>
  <si>
    <t>од.</t>
  </si>
  <si>
    <t>Штатні розписи</t>
  </si>
  <si>
    <t>продукту</t>
  </si>
  <si>
    <t>кількість отриманих листів, звернень, заяв, скарг</t>
  </si>
  <si>
    <t>Книга реєстрації вхідної документації, кнага реєстрації звернень, заяв, скарг</t>
  </si>
  <si>
    <t>кількість прийнятих нормативно-правових актів</t>
  </si>
  <si>
    <t>Книга реєстрації наказів по управлінню</t>
  </si>
  <si>
    <t>ефективності</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</si>
  <si>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</si>
  <si>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</si>
  <si>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</si>
  <si>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</si>
  <si>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тис. грн</t>
  </si>
  <si>
    <t>Обов'язкові виплати</t>
  </si>
  <si>
    <t>у т.ч. За тарифами та посадовими окладами</t>
  </si>
  <si>
    <t>стимулюючі доплати та надбавки</t>
  </si>
  <si>
    <t>Премії</t>
  </si>
  <si>
    <t>Матеріальна допомога</t>
  </si>
  <si>
    <t>Інші виплати</t>
  </si>
  <si>
    <t>у т.ч. щомісячна надбавка за вислугу років</t>
  </si>
  <si>
    <t>у т.ч. щорічна грошова винагорода</t>
  </si>
  <si>
    <t>у т.ч. допомога на оздоровлення</t>
  </si>
  <si>
    <t>у тому числі оплата праці  штатних одиниць за загальним фондом, що враховані також у спеціальному фонді</t>
  </si>
  <si>
    <t>410 - Посадова особа місцевого самоврядування</t>
  </si>
  <si>
    <t>УСЬОГО штатних одиниць</t>
  </si>
  <si>
    <t>з них штатні одиниці за загальним фондом, що враховані також у спеціальному фонді</t>
  </si>
  <si>
    <t>Кредиторська та дебіторська заборгованість відсутня.</t>
  </si>
  <si>
    <t>(0)(7)</t>
  </si>
  <si>
    <t>1.   Управління охорони здоров`я Міської ради міста Кропивницького</t>
  </si>
  <si>
    <t>(грн)</t>
  </si>
  <si>
    <t>2018 рік (звіт)</t>
  </si>
  <si>
    <t>Дебіторська заборгованість на 01.01.2018</t>
  </si>
  <si>
    <t>2019 рік (затверджено)</t>
  </si>
  <si>
    <t>2019 рік (план)</t>
  </si>
  <si>
    <t>2019 рік</t>
  </si>
  <si>
    <t>Дебіторська заборгованість на 01.01.2019</t>
  </si>
  <si>
    <t>внаслідок використання коштів спеціального фонду бюджету у 2018 році, та очікувані результати у 2019 році.</t>
  </si>
  <si>
    <t>2020 рік (проект)</t>
  </si>
  <si>
    <t>2020 рік</t>
  </si>
  <si>
    <t>14. Бюджетні зобов’язання у 2018 - 2020 роках:</t>
  </si>
  <si>
    <t>Очікувана дебіторська заборгованость  на 01.01.2020</t>
  </si>
  <si>
    <t>2021 рік (прогноз)</t>
  </si>
  <si>
    <t>2021 рік</t>
  </si>
  <si>
    <t>БЮДЖЕТНИЙ ЗАПИТ на 2018-2022 РОКИ індивідуальний (Форма 2020-2)</t>
  </si>
  <si>
    <t>4. Мета та завдання бюджетної програми на 2018 - 2022 роки</t>
  </si>
  <si>
    <t>2022 рік (прогноз)</t>
  </si>
  <si>
    <t xml:space="preserve">2022 рік </t>
  </si>
  <si>
    <t>12. Об’єкти, які виконуються в межах бюджетної програми за рахунок коштів бюджету розвитку у 2018 - 2022 роках:</t>
  </si>
  <si>
    <t>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кредитів на 2020 - 2022 роки</t>
  </si>
  <si>
    <t xml:space="preserve"> 15. Підстави та обґрунтування видатків спеціального фонду на 2020 рік та на 2021 - 2022 роки за рахунок надходжень до спеціального фонду, аналіз результатів, досягнутих </t>
  </si>
  <si>
    <t>(0)(7)(1)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</si>
  <si>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</si>
  <si>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</si>
  <si>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</si>
  <si>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</si>
  <si>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</si>
  <si>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</si>
  <si>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На початок періоду</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</si>
  <si>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</si>
  <si>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</si>
  <si>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</si>
  <si>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Видатки на відрядження</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</si>
  <si>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</si>
  <si>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</si>
  <si>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</si>
  <si>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Виплата пенсій і допомоги</t>
  </si>
  <si>
    <t>Інші виплати населенню</t>
  </si>
  <si>
    <t>Інші поточні видатки</t>
  </si>
  <si>
    <t>Придбання обладнання і предметів довгострокового користування</t>
  </si>
  <si>
    <t>Капітальний ремонт інших об`єктів</t>
  </si>
  <si>
    <t>Реконструкція та реставрація інших об`єктів</t>
  </si>
  <si>
    <t>Виплата заохочувальних та стимулюючих надбавок молодим спеціалістам - лікарям, працівникам паліативного відділення та грошової компенсації молодим спеціалістам за піднайом (найом) житла</t>
  </si>
  <si>
    <t>Забезпечення задоволення потреб населення міста Кропивницького в наданні найсучаснішого лікування методом гемодіалізу, поліпшення стандартів життя хворих з хронічною нирковою недостатність</t>
  </si>
  <si>
    <t>Забезпечення надання населенню амбулаторно-поліклінічної допомоги</t>
  </si>
  <si>
    <t>Забезпечення надання населенню стаціонарної медичної допомоги</t>
  </si>
  <si>
    <t>Придбання матеріально-технічного оснащення для дитячого інфекційного відділення стаціонару № 1 КЗ "Центральна міська лікарня м. Кіровограда"</t>
  </si>
  <si>
    <t>Придбання обладнання і предметів довгострокового користуання</t>
  </si>
  <si>
    <t>Проведення капітальних ремонтів будівель, приміщень та інженерних мереж</t>
  </si>
  <si>
    <t>Проведення капітального ремонту медичного обладнання</t>
  </si>
  <si>
    <t>Проведення поточних ремонтів</t>
  </si>
  <si>
    <t>кількість установ</t>
  </si>
  <si>
    <t>рішення Виконавчого комітету</t>
  </si>
  <si>
    <t>у т. ч. лікарів</t>
  </si>
  <si>
    <t>форма № 3-4</t>
  </si>
  <si>
    <t>кількість ліжок у звичайних стаціонарах</t>
  </si>
  <si>
    <t>кількість ліжок у денних стаціонарах</t>
  </si>
  <si>
    <t>кількість ліжко-днів у звичайних стаціонарах</t>
  </si>
  <si>
    <t>кількість пролікованих хворих у стаціонарі</t>
  </si>
  <si>
    <t>осіб</t>
  </si>
  <si>
    <t>статистична звітна форма № 20</t>
  </si>
  <si>
    <t>кількість ліжко-днів у денних стаціонарах</t>
  </si>
  <si>
    <t>кількість пролікованих хворих у денному стаціонарі</t>
  </si>
  <si>
    <t>кількість лікарських відвідувань (у поліклінічних відділеннях лікарень)</t>
  </si>
  <si>
    <t>завантаженість ліжкового фонду у звичайних стаціонарах</t>
  </si>
  <si>
    <t>днів</t>
  </si>
  <si>
    <t>середня тривалість лікування в стаціонарі одного хворого</t>
  </si>
  <si>
    <t>завантаженість ліжкового фонду у денних стаціонарах</t>
  </si>
  <si>
    <t>якості</t>
  </si>
  <si>
    <t>зниження показника летальності</t>
  </si>
  <si>
    <t>%</t>
  </si>
  <si>
    <t>зниження показника післяопераційної летальності</t>
  </si>
  <si>
    <t>зниження рівня захворюваності порівняно з попереднім роком</t>
  </si>
  <si>
    <t>538 - Інші працівники</t>
  </si>
  <si>
    <t>559 - Спеціалісти</t>
  </si>
  <si>
    <t>560 - Лікарі</t>
  </si>
  <si>
    <t>561 - Середній медичний персонал</t>
  </si>
  <si>
    <t>562 - Молодший медичний персонал</t>
  </si>
  <si>
    <t>Програма розвитку галузі охорони здоров'я м. Кропивницького на 2017-2020 роки</t>
  </si>
  <si>
    <t>Програма "місцевих стимулів" для працівників охорони здоров'я м. Кропивницького на 2013-2018 роки</t>
  </si>
  <si>
    <t>Рішення міської ради від 07.11.2013 року № 2524</t>
  </si>
  <si>
    <t>Комплексна програма підтримки учасників антитерористичної операції в східних областях України та членів їх сімей на 2017-2019 роки</t>
  </si>
  <si>
    <t>Рішення міської ради від 17.01.2017 № 759</t>
  </si>
  <si>
    <t>Капітальний ремонт автоматичної пожежної сигналізації у інфекційному відділенні № 1 стаціонару № 1 КЗ "Центральна міська лікарня м. Кіровограда", Фортеця, 21</t>
  </si>
  <si>
    <t>Капітальний ремонт благоустрою дитячого інфекційного відділення стаціонару № 1 КЗ "Центральна міська лікарня м. Кіровограда", Фортеця, 21</t>
  </si>
  <si>
    <t>Капітальний ремонт входу до неврологічного відділення стаціонару № 1 КЗ "Центральна міська лікарня м. Кіровограда" з облаштуванням пандусу, Фортеця, 21</t>
  </si>
  <si>
    <t>Капітальний ремонт електричних мереж та введення другого вводу електропостачання КЗ "Міська лікарня № 2 ім. Святої Анни м. Кропивницького", вул. ганни Дмитрян, 1 (виготовлення ПКД)</t>
  </si>
  <si>
    <t>Капітальний ремонт пожежної водойми на території стаціонару № 1 КЗ "Центральна міська лікарня м. Кіровограда" та благоустрій під`їзду з твердого покриття з майданчиком біля неї, Фортеця, 21</t>
  </si>
  <si>
    <t>Капітальний ремонт пожежної сигналізації дитячого інфекційного відділення стаціонару № 1 КЗ "Центральна міська лікарня м. Кіровограда", Фортеця, 21</t>
  </si>
  <si>
    <t>Капітальний ремонт пожежної сигналізації у інфекційному відділенні № 1 стаціонару № 1 КЗ "Центральна міська лікарня м. Кіровограда", Фортеця, 21</t>
  </si>
  <si>
    <t>Капітальний ремонт пожежної сигналізації у неврологічному відділенні стаціонару № 1 КЗ "Центральна міська лікарня м Кіровограда", Фортеця, 21</t>
  </si>
  <si>
    <t>Капітальний ремонт покрівлі урологічного відділення КЗ "Кіровоградська міська лікарня швидкої медичної допомоги", вул. Короленка, 56</t>
  </si>
  <si>
    <t>Капітальний ремонт фасаду дитячого інфекційного відділення стаціонару № 1 КЗ "Центральна міська лікарня м. Кіровограда", Фортеця, 21</t>
  </si>
  <si>
    <t>1. Забезпечення надання населенню стаціонарної медичної допомоги_x000D_
2. Забезпечення надання населенню амбулаторно-поліклінічної допомоги</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</si>
  <si>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захист населення від інфекційних хвороб»;_x000D__x000D_
Закон України «Про наркотичні засоби, психотропні речовини і прекурсори»;_x000D__x000D_
Закон України «Про ліцензування видів господарської діяльності»;_x000D__x000D_
Закон України «Про статус ветеранів війни, гарантії їх соціального захисту»;_x000D__x000D_
Постанова Кабінету Міністрів України від 27.01.2016 № 34 «Про збільшення норм грошових витрат на харчування та медикаменти в закладах охорони здоров'я для ветеранів війни»;_x000D__x000D_
Постанова Кабінету Міністрів України від 17.08.1998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захворювань»;_x000D__x000D_
Постанова Кабінету Мінстрів України від 03.12.2009 № 1301 "Про затвердження Порядку забезпечення інвалідів і дітей-інвалідів технічними та іншими засобами";_x000D__x000D_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Наказ Міністрерства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змінами);_x000D__x000D_
Спільний наказ Міністрерства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місцуевих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допомоги»;_x000D__x000D_
Наказ Міністерства охорони здоров'я України від 24.03.1998 № 74 «Про орієнтовні нормативи потреби у стаціонарній медичній допомозі дітям, вагітним, роділлям, породіллям та гінекологічним хворим»;_x000D__x000D_
Наказ Міністерства охорони здоров'я України від 29.10.2013 року № 931 «Про удосконалення організації лікувального харчування та роботи дієтологічної системи в Україні»;_x000D__x000D_
Рішення Кіровоградської міської ради від 15.03.2017 № 833 "Про затвердження Програми розвитку галузі охорони здоров'я м. Кропивницького на 2017-2020 роки" (із змінами).</t>
  </si>
  <si>
    <t>Кредиторська та дебіторська заборгованість відсутня</t>
  </si>
  <si>
    <t>Оплата енергосервісу</t>
  </si>
  <si>
    <t>Забезпечення надання населенню спеціалізованої медичної допомоги</t>
  </si>
  <si>
    <t>у т.ч. лікарів</t>
  </si>
  <si>
    <t>Рішення міської ради від 15.03.2017 року № 833</t>
  </si>
  <si>
    <t>Кредиторська і дебіторська заборгованість відсутня</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</si>
  <si>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ліцензування видів господарської діяльності»;_x000D__x000D__x000D_
Постанова Кабінету Міністрів України від 27.01.2016 № 34 «Про збільшення норм грошових витрат на харчування та медикаменти в закладах охорони здоров'я для ветеранів війни»;_x000D__x000D_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t>
  </si>
  <si>
    <t>Забезпечення надання належної лікарсько-акушерської допомоги вагітним, роділлям, породіллям та новонародженим</t>
  </si>
  <si>
    <t>кількість ліжок у пологових будинках</t>
  </si>
  <si>
    <t>кількість ліжко-днів у цілодобових стаціонарах пологових будинків</t>
  </si>
  <si>
    <t>кількість породіль</t>
  </si>
  <si>
    <t>статистична звітна форма № 21</t>
  </si>
  <si>
    <t>кількість новонароджених</t>
  </si>
  <si>
    <t>завантаженість ліжкового фонду у цілододових стаціонарах</t>
  </si>
  <si>
    <t>середня тривалість перебування у стаціонарі</t>
  </si>
  <si>
    <t>кількість породіль на одного лікаря</t>
  </si>
  <si>
    <t>кількість жінок, які вчасно стали на облік в жіночих консультаціях по вагітності</t>
  </si>
  <si>
    <t>зниження кількості кесарських розтинів по відношенню до загальної чисельності пологів</t>
  </si>
  <si>
    <t>зменшення показника мертвонароджених на 1 тис. народжених</t>
  </si>
  <si>
    <t>зменшення показника перинатальної смертності на 1 тис. народжених</t>
  </si>
  <si>
    <t>Встановлення автоматичної пожежної сигналізації у приміщенні жіночої консультації № 1 КЗ "Міський пологовий будинок з функціями перинатального центру ІІ рівня", вул. Генерала Жадова, 23, корп. 2</t>
  </si>
  <si>
    <t>Капітальний ремонт благоустрою прилеглої території навколо жіночої консультації № 1 КЗ "міський пологовий будинок з функціями перинатального центру ІІ рівня", вул. Генерала Жадова, 23, корп. 2</t>
  </si>
  <si>
    <t>Капітальний ремонт відділення консервативної гінекології КЗ "Міський пологовий будинок з функціями перинатального центру ІІ рівня", вул. Олени Журливої, 1</t>
  </si>
  <si>
    <t>Капітальний ремонт другої частини приміщень жіночої консультації № 1 КЗ "Міський пологовий будинок з функціями перинатального центру ІІ рівня", вул. Генерала Жадова, 23, корп. 2</t>
  </si>
  <si>
    <t>Капітальний ремонт операційного відділення консервативної гінекології КЗ "Міський пологовий будинок з функціями перинатального центру ІІ рівня", вул. Олени Журливої, 1</t>
  </si>
  <si>
    <t>Капітальний ремонт системи опалення приміщення жіночої консультації № 1 КЗ "Міський пологовий будинок з функціями перинатального центру ІІ рівня", вул. Генерала Жадова, 23, корп. 2</t>
  </si>
  <si>
    <t>Капітальний ремонт третьої частини приміщень жіночої консультації № 2 КЗ "Міський пологовий будинок з функціями перинатального центру ІІ рівня", вул. Генерала Жадова, 23, корп. 2</t>
  </si>
  <si>
    <t>Капітальний ремонт фасаду жіночої консультації № 1 КЗ "Міський пологовий будинок з функціями перинатального ценнтру ІІ рівня", вул. Олена Журливої, 1</t>
  </si>
  <si>
    <t>Капітальний ремонт частини приміщення жіночої консультації № 1 КЗ "Міський пологовий будинок з функціями перинатального центру ІІ рівня", вул. Генерала Жадова, 23, корп. 2</t>
  </si>
  <si>
    <t>2018-2019</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</si>
  <si>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наркотичні засоби, психотропні речовини і прекурсори»;_x000D__x000D_
Закон України «Про ліцензування видів господарської діяльності»;_x000D__x000D_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змінами);_x000D__x000D_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допомоги»;_x000D__x000D_
Рішення Кіровоградської міської ради від 15.03.2017 № 833 "Про затвердження Програми розвитку галузі охорони здоров'я м. Кропивницького на 2017-2020 роки" (зі змінами).</t>
  </si>
  <si>
    <t>Виплата молодим спеціалістам - лікарям заохочувальної надбавки та грошової компенсації за піднайом (найом) ними жилих приміщень</t>
  </si>
  <si>
    <t>Реалізація проектів громадського бюджету (бюджет участі)</t>
  </si>
  <si>
    <t>кількість закладів</t>
  </si>
  <si>
    <t>кількість лікарських відвідувань</t>
  </si>
  <si>
    <t>середня тривалість лікування в денному стаціонарі одного хворого</t>
  </si>
  <si>
    <t>кількість відвідувань на одного лікаря</t>
  </si>
  <si>
    <t>зниження рівня захворюваності у дорослих порівняно з попереднім роком</t>
  </si>
  <si>
    <t>зниження рівня захворюваності у дітей порівняно з попереднім роком</t>
  </si>
  <si>
    <t>Капітальний ремонт КНП "Клінічна дитяча міська поліклініка" Міської ради міста Кропивницького" (заміна вікон), вул. Шевченка, 36 (з виготовлення ПКД)</t>
  </si>
  <si>
    <t>Капітальний ремонт КНП "Клінічна дитяча міська поліклініка" Міської ради міста Кропивницького" (теплова санація), вул. Шевченка, 36 (з виготовленням ПКД)</t>
  </si>
  <si>
    <t>Капітальний ремонт приміщення дитячої міської поліклініки № 1 , вул. Шевченка, 36</t>
  </si>
  <si>
    <t>Кредиторська заборгованість відсутня</t>
  </si>
  <si>
    <t>Забезпечення надання населенню амбулаторно-поліклічної допомоги</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</si>
  <si>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захист населення від інфекційних хвороб»;_x000D__x000D_
Закон України «Про наркотичні засоби, психотропні речовини і прекурсори»;_x000D__x000D_
Закон України «Про ліцензування видів господарської діяльності»;_x000D__x000D_
Закон України «Про статус ветеранів війни, гарантії їх соціального захисту»;_x000D__x000D__x000D_
Постанова Кабінету Міністрів України від 17.08.1998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захворювань»;_x000D__x000D_
Постанова Кабінету Міністрів України від 25.03.2009 № 1301 "Про затвердження Порядку забезпечення інвалідів і дітей-інвалідів технічними та іншими засобами";_x000D__x000D_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Наказ Міністерства фінансів України від 27.07.2011 № 945 "Про затвердження Примірного переліку результативних показників бюджетних програм для місецвих бюджетів за видатками, що можуть здійснюватися з усіх місцевих бюджетів" (зі змінами);_x000D__x000D_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їхт виконання для місцевих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допомоги»;_x000D__x000D_
Рішення Кіровоградської міської ради від 15.03.2017 року № 833 "Про затвердження Програми розвитку галузі охорони здоров'я м. Кропивницького на 2013-2018 роки" (зі змінами).</t>
  </si>
  <si>
    <t>Забезпечення надання належної лікувально-оздоровчої та профілактичної стоматологічної допомоги населенню</t>
  </si>
  <si>
    <t>кількість осіб, яким проведена планова санація</t>
  </si>
  <si>
    <t>кількість осіб, яким проведено протезування</t>
  </si>
  <si>
    <t>кількість відвідувань на одного лікаря-стоматолога</t>
  </si>
  <si>
    <t>кількість пролікованих пацієнтів на одного лікаря</t>
  </si>
  <si>
    <t>питома вага санованих з числа тих, що потребували санації в порядку планової санації</t>
  </si>
  <si>
    <t>Забезпечення надання належної лікувально-оздоровчої та профілактичної стоматологічної допомоги населеню</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</si>
  <si>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ліцензування видів господарської діяльності»;_x000D__x000D_
Закон України «Про статус ветеранів війни, гарантії їх соціального захисту»;_x000D__x000D_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Наказ Міністерства фінансів України від 27.07.2011 № 945 "Про затвердження Примірного переліку результативних показників бюджетних програм для місецвих бюджетів за видатками, що можуть здійснюватися з усіх місцевих бюджетів" (зі змінами);_x000D__x000D_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їхт виконання для місцевих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допомоги»;_x000D__x000D_
Наказ Міністерства охорони здоров'я України від 23.11.2004 № 566 «Про затвердження Протоколів надання медичної допомоги за спеціальностями «ортопедична стоматологія», «терапевтична стоматологія», «хірургічна стоматологія», «ортодонтія», «дитяча терапевтична стоматологія», «дитяча хірургічна стоматологія»;_x000D__x000D_
Рішення Кіровоградської міської ради від 15.03.2017 № 833 "Про затвердження Програми розвитку галузі охорони здоров'я м. Кропивницького на 2017-2020 роки" (зі змінами).</t>
  </si>
  <si>
    <t>Встановлення та виплата надбавки молодим спеціалістам-лікарям</t>
  </si>
  <si>
    <t>Забезпечення надання населенню первинної медичної допомоги за місцем проживання (перебування)</t>
  </si>
  <si>
    <t>Фінансова підтримка комунальних некомерційних підприємств</t>
  </si>
  <si>
    <t>грн</t>
  </si>
  <si>
    <t>план використання</t>
  </si>
  <si>
    <t>звіт про медичні послуги</t>
  </si>
  <si>
    <t>відсоток цільового використання видатків</t>
  </si>
  <si>
    <t>Капітальний ремонт приміщення гаражу КНП "Центр первинної медико-санітарної допомоги № 1 м. Кропивницького" Міської ради міста Кропивницького"</t>
  </si>
  <si>
    <t>Забезпечення надання населенню первиної медичної допомоги за місцем проживання (перебування)</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</si>
  <si>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захист населення від інфекційних хвороб»;_x000D__x000D_
Закон України «Про наркотичні засоби, психотропні речовини і прекурсори»;_x000D__x000D_
Закон України «Про ліцензування видів господарської діяльності»;_x000D__x000D_
Закон України «Про статус ветеранів війни, гарантії їх соціального захисту»;_x000D__x000D__x000D_
Постанова Кабінету Міністрів України від 17 серпня 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захворювань»;_x000D__x000D_
Постанова кабінету Міністрів України від 03.12.2009 № 1301 "Про затвердження Порядку забезпечення інвалідів і дітей-інвалідів технічними та іншими засобами";_x000D__x000D_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допомоги»;_x000D__x000D_
Рішення Кіровоградської міської ради від 15.03.2017 № 833 "Про затвердження Програми розвитку галузі охорони здоров'я м. Кропивницького на 2017-2020 роки" (зі змінами).</t>
  </si>
  <si>
    <t>Капітальний ремонт приміщення КНП "Амбулаторія загальної практики - сімейної медицини" Міської ради міста Кропивницького", сел. Гірниче, вул. Лінія 10-а, 61</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</si>
  <si>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захист населення від інфекційних хвороб»;_x000D__x000D_
Закон України «Про наркотичні засоби, психотропні речовини і прекурсори»;_x000D__x000D_
Закон України «Про ліцензування видів господарської діяльності»;_x000D__x000D_
Закон України «Про статус ветеранів війни, гарантії їх соціального захисту»;_x000D_
Постанова Кабінету Міністрів України від 17 серпня 1998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захворювань»;_x000D__x000D_
Постанова кабінету Міністрів України від 03.12.2009 № 1301 "Про затвердження Порядку забезпечення інвалідів і дітей-інвалідів технічними та іншими засобами";_x000D__x000D_
Постанова Кабінету Міністрів України від 25.03.2009 № 333 «Деякі питання державного регулювання цін на лікарські засоби і вироби медичного призначення»;_x000D__x000D_
Наказ Міністерства фінансів України від 06.06.2012 № 687 «Про затвердження Інструкції з підготовки бюджетних запитів»;_x000D__x000D_
Спільний наказ Міністерства фінансів України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здоров'я";_x000D__x000D_
Наказ Міністерства охорони здоров'я України від 02.11.2011 № 743 «Про затвердження Індикаторів якості медичної допомоги»;_x000D__x000D_
Рішення Кіровоградської міської ради від 15.03.2017 № 833 "Про затвердження Програми розвитку галузі охорони здоров'я м. Кропивницького на 2017-2020 роки" (зі змінами).</t>
  </si>
  <si>
    <t>Забезпечення обробки, аналізу та формування звітів по галузі охорони здоров'я по статсистичних та фінансово-економічних показниках</t>
  </si>
  <si>
    <t>у т.ч. лікарі</t>
  </si>
  <si>
    <t>кількість закладів, по яким здійснюєься узагальнення та обробка інформацій та звітності</t>
  </si>
  <si>
    <t>кількість звітних форм</t>
  </si>
  <si>
    <t>журнал реєстрації</t>
  </si>
  <si>
    <t>кількість звітних форм на одного працівника</t>
  </si>
  <si>
    <t>Кредиторська та дебіторська заборговність відсутня</t>
  </si>
  <si>
    <t>Забезпечення обробки, аналізу та формування зведених звітів по галузі охоронми здоров'я по статистичних та фінансово-економічних показниках</t>
  </si>
  <si>
    <t>Конституція України;_x000D__x000D_
Бюджетний кодекс України;_x000D__x000D_
Закон України «Основи законодавства України про охорону здоров'я»;_x000D__x000D_
Закон України «Про охорону праці»;_x000D__x000D_
Постанова Кабінету Міністрів України від 28.02.2002 № 228 «Про затвердження Порядку складання, розгляду, затвердження та основних вимог до виконання кошторисів бюджетних установ»;_x000D__x000D_
Наказ Міністерства фінансів України від 06.06.2012 № 687 «Про затвердження Інструкції з підготовки бюджетних запитів»;_x000D__x000D_
Наказ Міністерства охорони здоров'я України від 02.11.2011 № 743 «Про затвердження Індикаторів якості медичної допомоги»;_x000D__x000D_
Наказ Міністерства фінансів України від 28.01.2002 № 57 «Про затвердження документів, що застосовуються в процесі виконання бюджету»;_x000D__x000D_
Наказ Міністерства фінансів України від 12.03.2012 року № 333 «Про затвердження Інструкції щодо застосування економічної класифікації видатків бюджету»;_x000D__x000D_
Наказ Міністерства охорони здоров'я України від 10.07.2007 № 378 «Про затвердження форм звітності з питань охорони здоров’я та інструкцій щодо їхнього заповнення».</t>
  </si>
  <si>
    <t xml:space="preserve">                                (найменування головного розпорядника коштів бюджету міста)                                   </t>
  </si>
  <si>
    <t>(код Типової відомчої класифікації видатків та кредитування бюджету)</t>
  </si>
  <si>
    <t>(код за ЄРДПОУ)</t>
  </si>
  <si>
    <t>2.  Управління охорони здоров`я Міської ради міста Кропивницького</t>
  </si>
  <si>
    <t>(код Типової відомчої класифікації видатків та кредитування місцевих бюджетів та номер в системі головного розпорядника коштів бюджету міста)</t>
  </si>
  <si>
    <t>0710160</t>
  </si>
  <si>
    <t>0160</t>
  </si>
  <si>
    <t>0111</t>
  </si>
  <si>
    <t xml:space="preserve">Керівництво і управління у сфері охорони здоров'я </t>
  </si>
  <si>
    <t>(код Програмної класифікації видатків та кредитування бюджету)</t>
  </si>
  <si>
    <t>(код Типової програмної класифікації видатків та кредитування бюджету)</t>
  </si>
  <si>
    <t>(код Функціональної класифікації видатків та кредитування бюджету)</t>
  </si>
  <si>
    <t>(найменування бюджетної програми згідно з Типовою програмною класифікацією видатків та кредитування бюджету</t>
  </si>
  <si>
    <t>(код бюджету)</t>
  </si>
  <si>
    <t>0712010</t>
  </si>
  <si>
    <t>0731</t>
  </si>
  <si>
    <t>Багатопрофільна стаціонарна медична допомога населенню</t>
  </si>
  <si>
    <t>0712020</t>
  </si>
  <si>
    <t>0732</t>
  </si>
  <si>
    <t>Спеціалізована стаціонарна медична допомога населенню</t>
  </si>
  <si>
    <t>0712030</t>
  </si>
  <si>
    <t>0733</t>
  </si>
  <si>
    <t>Лікарсько-акушерська допомога вагітним, породіллям та новонародженим</t>
  </si>
  <si>
    <t>0712080</t>
  </si>
  <si>
    <t>0721</t>
  </si>
  <si>
    <t>0712100</t>
  </si>
  <si>
    <t>0722</t>
  </si>
  <si>
    <t>Стоматологічна допомога населенню</t>
  </si>
  <si>
    <t>0712111</t>
  </si>
  <si>
    <t>0726</t>
  </si>
  <si>
    <t>Первинна медична допомога населенню, що надається центрами первинної медичної (медико-санітарної) допомоги</t>
  </si>
  <si>
    <t>0712113</t>
  </si>
  <si>
    <t>Первинна медична допомога населенню, що надається амбулаторно-поліклінічними закладами (відділеннями)</t>
  </si>
  <si>
    <t>0712152</t>
  </si>
  <si>
    <t>0763</t>
  </si>
  <si>
    <t xml:space="preserve">Інші програми та заходи у сфері охорони здоров'я </t>
  </si>
  <si>
    <t>Забезпечення проведення інших заходів у галузі охорони здоров'я. забезпечення реалізації пиатнь по галузі охорони здоров'я м. Кропивницького з проведенням інформаційно-аналітичної роботи щодо медико-статистичної та фінансово-економічних показників, 2018-2022 роки</t>
  </si>
  <si>
    <t>Зміцнення та поліпшення здоров'я населення шляхом забезпечення потреб населення у первинній медичній допомозі, 2018-2022 роки</t>
  </si>
  <si>
    <t>Зміцнення та поліпшення здоров’я населення шляхом забезпечення потреб населення у первинній медичній допомозі, 2018-2022 роки</t>
  </si>
  <si>
    <t>Підвищення рівня надання медичної допомоги та збереження здоров'я населення, 2018-2022 роки</t>
  </si>
  <si>
    <t>Підвищення рівня надання медичної допомоги та збереження здоров’я населення, 2018-2022 роки</t>
  </si>
  <si>
    <t>Підвищення рівня надання медичної допомоги вагітним, роділлям, породіллям та новонародженим у лікувально-профілактичних закладах, 2018-2022 роки</t>
  </si>
  <si>
    <t>6. Видатки / надання кредитів за кодами економічної класифікації видатків / класифікації кредитування бюджету</t>
  </si>
  <si>
    <t>7. Видатки / надання кредитів за напрямами використання бюджетних коштів</t>
  </si>
  <si>
    <t>4.1. Мета бюджетної програми, строки її реалізації</t>
  </si>
  <si>
    <t>4.2. Завдання бюджетної програми</t>
  </si>
  <si>
    <t>4.3. Підстави реалізації бюджетної програми</t>
  </si>
  <si>
    <t>5.1. Надходження для виконання бюджетної програми у 2018 - 2020 роках:</t>
  </si>
  <si>
    <t>5.2. Надходження для виконання бюджетної програми  у 2021 - 2022 роках:</t>
  </si>
  <si>
    <t>6.1. Видатки за кодами економічної класифікації видатків бюджету у 2018 - 2020 роках:</t>
  </si>
  <si>
    <t>6.2. Надання кредитів за кодами класифікації кредитування бюджету у 2018 - 2020 роках:</t>
  </si>
  <si>
    <t>6.3. Видатки за кодами економічної класифікації видатків бюджету у 2021 - 2022 роках:</t>
  </si>
  <si>
    <t>6.4. Надання кредитів за кодами класифікації кредитування бюджету у 2021 - 2022 роках:</t>
  </si>
  <si>
    <t>7.1. Видатки / надання кредитів за напрямами використання бюджетних коштів у 2018-2020 роках</t>
  </si>
  <si>
    <t>7.2. Видатки / надання кредитів за напрямами використання бюджетних коштів у 2021 - 2022 роках:</t>
  </si>
  <si>
    <t>8.1. Результативні показники бюджетної програми у 2018 - 2020 роках:</t>
  </si>
  <si>
    <t>8.2. Результативні показники бюджетної програми у 2021 - 2022 роках:</t>
  </si>
  <si>
    <t>9. Деталізація видатків за кодами економічної класифікації видатків</t>
  </si>
  <si>
    <t>9.1. Структура видатків на оплату праці</t>
  </si>
  <si>
    <t>11.1. Місцеві/регіональні програми, які виконуються в межах бюджетної програми у 2018 - 2020 роках:</t>
  </si>
  <si>
    <t>11.2. Місцеві/регіональні програми, які виконуються в межах бюджетної програми у 2021 - 2022 роках:</t>
  </si>
  <si>
    <t>14.1. Кредиторська заборгованість за загальним фондом місцевого бюджету у 2018 році:</t>
  </si>
  <si>
    <t xml:space="preserve">14.2. Кредиторська заборгованість за загальним фондом місцевого бюджету у 2019 - 2020 роках: </t>
  </si>
  <si>
    <t>14.3. Дебіторська заборгованість у 2018 - 2019 роках:</t>
  </si>
  <si>
    <t>14.5. Аналіз управління бюджетними зобов'язаннями та пропозиції щодо упорядкування бюджетних зобов'язань у 2020 році.</t>
  </si>
  <si>
    <t>9.1.1 Розрахунок видатків на оплату праці з нарахуваннями по виконавчих органах місцевого самоврядування</t>
  </si>
  <si>
    <t>Видатки спеціального фонду  складають -  1 338,0 тис. грн.
Оплата праці  складає  - 23,5 тис. грн.
Нарахування на заробітну плату складає –  5,2 тис.грн.
Придбання товарів і послуг
Предмети, матеріали, обладнання та інвентар  складають – 471,5 тис.грн.
Придбання запасних частин для автомобіля – 50,0 тис.  грн;  
Придбання миючих засобів, господарчих товарів, канцелярських товарів, бланків статистичної та бухгалтерської звітності  - 19,9 тис. грн;
Придбання будівельних матеріалів – 161,9 тис. грн;                      
Придбання металопластикові вікна – 100,0 тис. грн;
Придбання пально мастильних матеріалів складає – 67,2 тис. грн; а саме:
Бензин А 92 1000 л. х 27,50 =27500 грн;
Дизельне пальне 1000 л. х 28,50 = 28500 грн; 
Гальмівна рідина 5 л. Х 157,0 = 785,0 грн.;
Моторне мастило 80 л. х 60,0 = 4800,0 грн.;
Дизельне масло для двигуна  25 л. х 80,0 =  2000,0 грн.;
Мінеральне масло 45 л. х 58,0 = 2610,0 грн;
Трансмісійне масло 15 л. х 67,0 = 1005,0 грн.
Придбання пожежних рукавів – 2,4 тис. грн;
Придбання пожежних кранів – 3,6 тис. грн;
Придбання пожежних щитів – 1,6 тис. грн;
Придбання вогнегасників – 6,0 тис. грн;
Придбання м’якого інвентарю та меблів – 48,7 тис. грн.;
Придбання ламп  енергозберігаючих – 10,2 тис. грн
Медикаменти та перев’язувальні матеріали  складають -  116,4 тис. грн.
Придбання витратних матеріалів  - 116,4 тис. грн.
Оплата послуг крім комунальних складають  – 401,7 тис.грн.
Гідравлічне випробування системи опалення  –    30,0 тис. грн;
Послуги інтернет, зв’язку та програми Медок – 100,2 тис. грн;</t>
  </si>
  <si>
    <t xml:space="preserve">Повірка контуру заземлення – 6,1 тис. грн;
Спостереження за сигналізацією термінового виклику охорони - 8,4 тис.грн;
Страхування водіїв транспортних засобів – 6,0 тис. грн;
Технічний огляд транспортних засобів   – 10,0 тис. грн; 
Метрологічна повірка ЗВТ – 37,4 тис. грн;
Поточний ремонт та обслуговування обладнання – 54,0 тис. грн;
Проведення випробування захисту від радіації – 7,7 тис. грн;
Обслуговування газових приладів – 1,4 тис. грн;
Обслуговування пожежної сигналізації – 40,0 тис. грн.
Випробування пожежного гідранту – 2,0 тис. грн;
Перезарядка та перевірка вогнегасників – 15,0 тис. грн;
Обслуговування ліфтів – 64,1 тис. грн.;
Знешкодження клінічних відходів – 5,0 тис. грн;
Тривожна сигналізація кімнати для зберігання наркотиків – 14,4 тис. грн.
Оплата комунальних послуг та енергоносіїв  - складають    63,2 тис.грн.
 Оплата теплопостачання складає  6,0 тис.грн: 
0,00289 тис.Гкал х 2089,51,01 грн.= 6,0 тис.грн
Оплата водопостачання та водовідведення складає – 1,6 тис.грн
0,05519 тис.куб.м х 28,68 грн. = 1,6 тис.грн.
Оплата електроенергії складає  - 2,0 тис.грн, 
0,683 тис.кВт/год. х 2,93= 2,0 тис.грн.
Оплата інших енергоносіїв та інших комунальних послуг  53,6 тис. грн.
Вивіз ТПВ –  53,6 тис. грн.
Інші виплати населенню складають - 1,5 тис. грн:
Страхування пожежної дружини
Інші видатки  складають – 24,0 тис.грн:
Обов'язкові платежі до бюджету, податки та збори (податок на землю).
</t>
  </si>
  <si>
    <t xml:space="preserve">Капітальні видатки  складають 231,0 тис.грн
Придбання обладнання довгострокового користування – 231,0 тис.грн 
КЗ "Кіровоградська міська лікарня швидкої медичної допомоги": комп'ютерна техніка (6 од.) - 90,0 тис. грн
КЗ "Центральна міська лікарня м. Кіровограда": тренажер (2 од.) - 21,5 тис. грн;
                                                                           апарат типу Корона С - 6,7 тис. грн;
                                                                           фотонові камери типу Барва-Фк - 6,1 тис. грн;
                                                                           апарат типу Тонус - 21,0 тис. грн;
                                                                           апарат УВЧ - 26,0 тис. грн;
                                                                           апарат УЗТ - 19,7 тис. грн;
                                                                           апарат типу Ампліпульс (2 од.) - 40,0 тис. грн. </t>
  </si>
  <si>
    <t xml:space="preserve">Видатки спеціального фонду  складають -  89,4 тис. грн.
Придбання товарів і послуг
Предмети, матеріали, обладнання та інвентар  складають – 8,0 тис.грн.
Придбання господарчих товарів –  7,0тис. грн;
Придбання бланків статистичної та бухгалтерської звітності  - 1,0 тис.  грн;                      
Оплата послуг (крім комунальних) складають)  – 75,5 тис.грн.
Оплата послуг по обслуговуванню та повірки медичного обладнання  – 10,0 тис. грн;
Ремонт та обслуговування ліфтів – 29,1 тис.грн грн;
Обслуговування  рентген обладнання – 13,2 тис. грн;
Дератизація – 5,2 тис. грн;
Послуги телефонного зв’язку – 18,0 тис. грн;
Оплата комунальних послуг та енергоносіїв  - складають    4,5 тис.грн.
Оплата інших енергоносіїв та інших комунальних послуг  4,5 тис. грн.
Вивіз ТПВ –  4,5 тис. грн.
Інші поточні видатки  складають – 1,4 тис грн.
Податки за використання  водних ресурсів та екологічні – 1,4 тис. грн.
Усього видатків від плати за послуги, що надаються бюджетними установами складають – 89,4  тис. грн.
</t>
  </si>
  <si>
    <t>Видатки спеціального фонду  складають –101,7 тис. грн.
Придбання товарів і послуг
Предмети, матеріали, обладнання та інвентар  складають –  2,0 тис.грн.
Придбання бухгалтерських та статистичних бланків –0,1 тис.грн;
Придбання економ ламп 20 шт. – 1,9  тис. грн
Оплата послуг (крім комунальних) складають –  43,8 тис.грн.
Дератизація приміщення – 8,0 тис. грн;
Технічне обслуговування ліфтів – 20,4  тис. грн;
Метрологічна повірка ЗВТ –11,0 тис. грн;
Тривожна сигналізація – 4,4  тис. грн;
Оплата комунальних послуг та енергоносіїв  - складають    55,3 тис.грн.
Оплата інших енергоносіїв та інших комунальних послуг  55,3 тис. грн.
Вивіз ТПВ –  55,3 тис. грн.
Інші видатки складають – 0,6 тис.грн.:
Обов'язкові платежі до бюджету (земельний податок) 
Усього видатків від плати за послуги, що надаються бюджетними установами складають – 101,7 тис. грн.</t>
  </si>
  <si>
    <t>9.1. Структура видатків на оплату праці                                                                                                                                                                                                                                                  (грн)</t>
  </si>
  <si>
    <t>Начальник фінансово-економічного відділу - головний бухгалтер</t>
  </si>
  <si>
    <t>Любов ПОТОЦЬКА</t>
  </si>
  <si>
    <t>Благоустрій прилеглої території біля лікувального корпусу № 2 КЗ "Міський пологовий будинок з функціями перинатального центру ІІ рівня", вул. Олени Журливої, 1</t>
  </si>
  <si>
    <t xml:space="preserve">ЗАТВЕРДЖЕНО
Наказ фінансовго управління 
Міської ради міста Кропивницького
від 25 вересня 2019 року № 12                                               </t>
  </si>
  <si>
    <t>9.1.2. Розрахунок видатків по оплаті праці з нарахуваннями (КЕКВ 2110, 2120, 2282) зведений та окремо за кожним кодом прогамної класифікації видатків (де застосовується ЄТС)</t>
  </si>
  <si>
    <t>Тариф. розр.</t>
  </si>
  <si>
    <t>Серед-ньоріч. чис.</t>
  </si>
  <si>
    <t>Сер. пос. оклад</t>
  </si>
  <si>
    <t>Заробітна плата по КЕКВ 2210, 2282 (тис. гр) на місяць</t>
  </si>
  <si>
    <t>Усього на місяць</t>
  </si>
  <si>
    <t>Оклад</t>
  </si>
  <si>
    <t>Підв. пос.оклад</t>
  </si>
  <si>
    <t>Надв. за престиж.</t>
  </si>
  <si>
    <t>Висл. Років</t>
  </si>
  <si>
    <t>Інші обов.</t>
  </si>
  <si>
    <t>Допл. до мін.</t>
  </si>
  <si>
    <t>Разом</t>
  </si>
  <si>
    <t>Інші випл. (розш)</t>
  </si>
  <si>
    <t>Доп. на оздор.</t>
  </si>
  <si>
    <t>Індес.</t>
  </si>
  <si>
    <t>Щор. грош. винаг.</t>
  </si>
  <si>
    <t>Доп. на соц./ побут.</t>
  </si>
  <si>
    <t>премія</t>
  </si>
  <si>
    <t>КЕКВ 210 тис. грн</t>
  </si>
  <si>
    <t>КЕКВ 2129 тис. грн</t>
  </si>
  <si>
    <t>Разом 2110+2120 На рік</t>
  </si>
  <si>
    <t>…</t>
  </si>
  <si>
    <t>9.2. Зведений розрахунок видатів на придбання товарів і послуг</t>
  </si>
  <si>
    <t>(грн.)</t>
  </si>
  <si>
    <t>КЕКВ</t>
  </si>
  <si>
    <t>Сума</t>
  </si>
  <si>
    <t>Медикаменти та пере'язувальні матеріали</t>
  </si>
  <si>
    <t>Інші видатки</t>
  </si>
  <si>
    <t>9.2.1. Розрахунок видатків по КЕКВ 2210 "Предмети, матеріали, обладнання та інвентар"</t>
  </si>
  <si>
    <t>№ п/п</t>
  </si>
  <si>
    <t>Найменування предмету закупівлі</t>
  </si>
  <si>
    <t>Очікуване використання за звітний рік (кількість)</t>
  </si>
  <si>
    <t>Ціна за одиницю</t>
  </si>
  <si>
    <t>Планується в кошторисі на 
2020 рік (кількість)</t>
  </si>
  <si>
    <t>Окремо наводяться розрахунки на придбання періодичних видань</t>
  </si>
  <si>
    <t>Окремо наводяться розрахунки придбання матеріалів для поточних ремонтів</t>
  </si>
  <si>
    <t>Найменування робіт / об'єкту</t>
  </si>
  <si>
    <t>Обгрунтування необхідності (дефектний акт, кошторис)</t>
  </si>
  <si>
    <t>Назва матеріалу</t>
  </si>
  <si>
    <t>Ціна</t>
  </si>
  <si>
    <t xml:space="preserve">9.2.2. Розрахунок видатків на медикаменти та перев'язувальні матеріали </t>
  </si>
  <si>
    <t>Перелік медикаментів та перев'язувальних матеріалів</t>
  </si>
  <si>
    <t>Кількість</t>
  </si>
  <si>
    <t>Підстава</t>
  </si>
  <si>
    <t>9.2.3. Розрахунок видатків на харчування</t>
  </si>
  <si>
    <t>КПКВ</t>
  </si>
  <si>
    <t>Назва установи</t>
  </si>
  <si>
    <t>Кількість дітей</t>
  </si>
  <si>
    <t>Кількість діто/днів</t>
  </si>
  <si>
    <t>Вартість 1 дітодня</t>
  </si>
  <si>
    <t>Інші види харчування (деталізувати)</t>
  </si>
  <si>
    <t>ВСЬОГО (к.6+к.7)</t>
  </si>
  <si>
    <t>9.2.4. Розрахунок видатків по КЕКВ 2240 "Оплата послуг (крім комунальних)"</t>
  </si>
  <si>
    <t>на утримання приміщень, прибудинкових територій та оренді</t>
  </si>
  <si>
    <t>Назва орендованого майна</t>
  </si>
  <si>
    <t>Кількість (кв.м)</t>
  </si>
  <si>
    <t>Розмір місячної орендної ставки</t>
  </si>
  <si>
    <t>Всього на рік</t>
  </si>
  <si>
    <t>Примітка (№ договору від _____)</t>
  </si>
  <si>
    <t>Утримання приміщень</t>
  </si>
  <si>
    <t>оренда</t>
  </si>
  <si>
    <t>на оплату транспортних послуг</t>
  </si>
  <si>
    <t>В розрахунку наводиться кількість одиниць автотранспорту, обсяги виконкуваних робіт за кожною оди ницею, середньодобовий пробіг, середні витрати пального по нормативу на 10 км пробігу, витрати пального в рік по кожній одиниці. Окремо наводяться розрахунки за іншими видами витрат (придбання запчастин, поточний ремонт, страхування та інші).</t>
  </si>
  <si>
    <t>на поточний ремонт обладнання, інвентарю та будівель, технічне обслуговування обладнання</t>
  </si>
  <si>
    <t>Найменування робіт (об'єкту)</t>
  </si>
  <si>
    <t>Обгрунтування необхідності (дефектний акт, угода)</t>
  </si>
  <si>
    <t>Термін виконання робіт</t>
  </si>
  <si>
    <t>Вартість</t>
  </si>
  <si>
    <t>Примітка</t>
  </si>
  <si>
    <t xml:space="preserve">на послуги зв'язку </t>
  </si>
  <si>
    <t>Назва</t>
  </si>
  <si>
    <t>Кількість точок</t>
  </si>
  <si>
    <t>Середні витрати на одну точку в місяць, грн.</t>
  </si>
  <si>
    <t>Сума витрат на рік, грн</t>
  </si>
  <si>
    <t>Абонплата</t>
  </si>
  <si>
    <t>Інтернет</t>
  </si>
  <si>
    <t>Міжміські розмови</t>
  </si>
  <si>
    <t>Радіо</t>
  </si>
  <si>
    <t>Мобільний зв'язок</t>
  </si>
  <si>
    <t>на оплату інших послуг та інші видатки</t>
  </si>
  <si>
    <t>У розрахунку наводиться детальний перелік послуг, з зазначенням назви, огрунтування необхідності у придбанні таких послуг, окремо, уразі закупівлі, зазначаються програмні продукти, які плануються придбати із розшифровкою кількості робочих місць для їх встановлення.</t>
  </si>
  <si>
    <t>9.2.5. Розрахунок видатків по КЕКВ 2250 - видатки на відрядження</t>
  </si>
  <si>
    <t>В розрахунку наводиться кількість відряджень за рік, обгрунтування необхідності, середні витрати на відрядження на загальні витрати на рік</t>
  </si>
  <si>
    <r>
      <t xml:space="preserve">9.2.6. </t>
    </r>
    <r>
      <rPr>
        <sz val="11"/>
        <rFont val="Times New Roman"/>
        <family val="1"/>
        <charset val="204"/>
      </rPr>
      <t>У разі наявності видатків окремо навести розрахунки по КЕКВ 2282 "Окремі заходи по реалізації державних (регіональних) програм, не віднесені до заходів розвитку" (окрім оплати праці) та КЕКВ 2800 "Інші видатки" у розрізі видів виплат.</t>
    </r>
  </si>
  <si>
    <t>9.4. Зведений розрахунок видатків для надання фінансової підтримки одержувачам коштів</t>
  </si>
  <si>
    <t>9.5. Розрахунок видатків на стипедії учнів професійно-технічних навчальних закладів</t>
  </si>
  <si>
    <t xml:space="preserve">Соціальна стипендія учням із числа дітей-сиріт та дітей, позбавлених батьківського піклування, особам з їх числа, а також учням, які в період навчання у віці від 18 до 23 р. залишились без батьків </t>
  </si>
  <si>
    <t>Стипендія учням малозабезпечених сімей</t>
  </si>
  <si>
    <t>Підвищена академічна стипендія учням, успішність яких становить 10-12 балів з кожного навчального предмета, отриманих під час семестрового контролю</t>
  </si>
  <si>
    <t>Розмір стип., грн</t>
  </si>
  <si>
    <t>К-ть учнів, зар. у Кроп., чол</t>
  </si>
  <si>
    <t>Сума, тис. грн</t>
  </si>
  <si>
    <t>К-ть учнів ін. нас. пункті в, чол.</t>
  </si>
  <si>
    <t>Разом сума, тис. грн</t>
  </si>
  <si>
    <t>Січ</t>
  </si>
  <si>
    <t>Лют</t>
  </si>
  <si>
    <t>На рік</t>
  </si>
  <si>
    <t>Академічна стипендія учням першого року навчання (до першого семестрового контролю) та які за результатами семестрового контролю мають середній бал успішності не нижчий ніж 7 балів</t>
  </si>
  <si>
    <t>Разом видатків на стипендії</t>
  </si>
  <si>
    <t>9.6. Розрахунок видатків по КЕКВ 2730 "Інші виплати населенню"</t>
  </si>
  <si>
    <t>Найменування виплат</t>
  </si>
  <si>
    <t>Кількість осіб</t>
  </si>
  <si>
    <t>Розмір виплат, грн</t>
  </si>
  <si>
    <t>9.3. Розрахунок видатків на енергоносії</t>
  </si>
  <si>
    <t>Назва видатків</t>
  </si>
  <si>
    <t>Фактично спожито у звітному році 
(в натур. та варт. показниках)</t>
  </si>
  <si>
    <t>По розрахунках на 2020 рік</t>
  </si>
  <si>
    <t>Натуральні показники</t>
  </si>
  <si>
    <t>Вартісні
 показники</t>
  </si>
  <si>
    <t>Ліміти
 (натур. показн.)</t>
  </si>
  <si>
    <t>Сума (к.2*к.4)</t>
  </si>
  <si>
    <t>Коефіц. Підвищ.</t>
  </si>
  <si>
    <t>Всього</t>
  </si>
  <si>
    <t>Оплата теплопостачання, Гкал.</t>
  </si>
  <si>
    <t>Оплата водопостачання і водовідведення, тис.м3</t>
  </si>
  <si>
    <t>Оплата електроенергії, кВт</t>
  </si>
  <si>
    <t>Оплата природного газу, тис.м3</t>
  </si>
  <si>
    <t>Інші енергоносії</t>
  </si>
  <si>
    <t>Оплата енергосервісу (за рахунок зменшення споживання енергоносіїв)*</t>
  </si>
  <si>
    <t>Тариф (діючий), грн</t>
  </si>
  <si>
    <t>14.4. Нормативно-правові акти, виконання яких у 2020 році не забезпечено граничним обсягом видатків / надання кредитів загального фонду</t>
  </si>
  <si>
    <t>Статті (пункти) нормативно-правового акта</t>
  </si>
  <si>
    <t>Заходи, яких необхідно вжити для забезпечення виконання статей (пунктів) нормативно-правового акта в межах граничних показників</t>
  </si>
  <si>
    <t>видатки по загальному фонду для фінансової підтримки комунальних некомерційних підприємств</t>
  </si>
  <si>
    <t>Амбулаторно-поліклінічна допомога населенню, крім первинної медичної допомоги</t>
  </si>
  <si>
    <t>Керівництво і управління у  сфері охорони здоров'я, 2018-2022 роки</t>
  </si>
  <si>
    <t>-</t>
  </si>
  <si>
    <t>фактично зайняті</t>
  </si>
  <si>
    <t xml:space="preserve">Начальник управління охорони здоров'я </t>
  </si>
  <si>
    <t>Оксана МАКАРУК</t>
  </si>
  <si>
    <t xml:space="preserve">Забезпечення діяльності управління охорони здоров'я </t>
  </si>
  <si>
    <t>штатний розпис</t>
  </si>
  <si>
    <t>кошторис</t>
  </si>
  <si>
    <t>видатки з міського бюджету на комунальні послуги та енергоносії</t>
  </si>
  <si>
    <t>середні видатки, передбачені на комунальні послуги та енергоносії, на одне відвідування</t>
  </si>
  <si>
    <t>середні видатки, передбачені на комунальні послуги та енергоносії, на одного пролікованого хворого</t>
  </si>
  <si>
    <t>середні видатки, передбачені на комунальні послуги та енергоносії, на одну породіллю</t>
  </si>
  <si>
    <t>план ліжко-днів та днів роботи ліжок денного стаціонару</t>
  </si>
  <si>
    <t xml:space="preserve">план ліжко-днів та днів роботи ліжок </t>
  </si>
  <si>
    <t>план ліжко-днів та днів роботи ліжок</t>
  </si>
  <si>
    <t>мережа закладів</t>
  </si>
  <si>
    <t xml:space="preserve">Перелік нормативно правових актів, які надають повноваження на залучення власних надходжень закладами охорони здоров’я комунальної власності міста: Закон України «Про державний бюджет України»,  «Про оренду державного та комунального майна», від 16.09.1997 року № 531/97 «Про благодійну діяльність та благодійні організації»,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 від 04.10.1992 р. №786 «Про методику розрахунку орендної плати державного майна та пропорція їх розподілу», від  04.08.2000 року № 1222 «Про затвердження Порядку отримання благодійних (добровільних) внесків і пожертв від юридичних та фізичних осіб бюджетними установами і закладами освіти, охорони здоров’я, культури, науки, спорту та фізичного виховання для потреб їх фінансування», від 20.05.2002 року № 529 «Про затвердження порядку формування тарифів на послуги з утримання будинків і споруд та прибудинкових територій і Типового договору про надання послуг з утримання будинків і споруд та прибудинкових територій»  та від  28.02.2002 року № 228 “Про затвердження Порядку складання, розгляду, затвердження та основних вимог до виконання кошторисів бюджетних установ”, рішення виконавчого комітету Кіровоградської міської ради  від 14.06.2011 року № 579 «Про затвердження тарифів на медичні послуги, що надаються комунальним закладом «Поліклінічне об’єднання м. Кіровограда»,  по комунальному закладу «Поліклінічне об’єднання м. Кіровограда» від 15.04.2009 року № 52д «Про організацію прийому, обліку та звітності благодійних внесків і пожертв від фізичних та юридичних осіб для потреб КЗ «Поліклінічне об’єднання м. Кіровограда».
Планування показників спеціального фонду по КПКВК 0712080  «Амбулаторно-поліклінічна допомога населенню» на 2020 рік проводилося  відповідно до фактичних надходжень  минулих років (2018 року  та  9 місяців 2019 року). 
Видатки направляються на покриття пов’язаних з організацією витрат та наданням послуг, що  надаються закладами охорони здоров’я  згідно з їх основною діяльністю.
</t>
  </si>
  <si>
    <t>Видатки спеціального фонду  складають -  595,2 тис. грн.
Оплата праці  складає   - 349,7 тис. грн
штатна чисельність працівників, які утримуються за рахунок коштів спеціального фонду станом на 01.10.16 року   14,5 штатних одиниць.
Нарахування на заробітну плату  складає – 76,9 тис.грн.
Придбання товарів і послуг
Предмети, матеріали, обладнання та інвентар  складають –  63,2 тис.грн
Придбання пально-мастильних матеріалів (бензин 2289,85 л х 27,6 грн =  63199,86 грн.) – 63,2 тис. грн.
Оплата послуг крім комунальних складають – 98,8  тис.грн
Оплата за технічне обслуговування та поточний ремонт ліфтів – 19,8 тис. грн;
Послуги телефонного зв’язку та Інтернет – 48,0 тис. грн; 
Гідравлічне випробування систем опалення – 11,0 тис. грн;
Повірка опору ізоляції – 20,0 тис. грн.
Оплата комунальних послуг та енергоносіїв  - складають    6,6 тис.грн.
Оплата інших енергоносіїв та інших комунальних послуг  6,6 тис. грн.
Вивіз ТПВ –  6,6 тис. грн.
Усього видатків від плати за послуги, що надаються бюджетними установами складають – 595,2 тис. грн.</t>
  </si>
  <si>
    <t xml:space="preserve">Планові надходження спеціального фонду бюджету складають –  595,2 тис. грн.
1. Розрахункові надходження від плати за послуги, що надаються бюджетними установами згідно з їх основною діяльністю –  426,6 тис.  грн:
1.Медогляди:
- Попередні профілактичні медичні огляд для отримання посвідчення водія транспортних засобів (тариф середній) –35,04 грн. х 650 осіб = 22,7  тис. грн;
- Профілактичний медичний огляд водіїв транспортних засобів тариф середній) – 1280 осіб х 27,78 = 35,6 тис. грн.;
- Періодичні профілактичні і медичні огляди водіїв транспортних засобів (тариф середній) –   32,88 грн  х 1350 осіб = 44,4 тис. грн;                                           
- Попередні профілактичні медичні огляди осіб при прийнятті на роботу  (тариф середній) – 45,02 грн х 1570 осіб = 70,7 тис. грн;
- Періодичний профілактичний медичний огляд осіб при прийнятті на роботу
-  (з шкідливими умовами праці)   (середній тариф)  39,66 грн х 2550 осіб
-  = 101,1 тис. грн;
- Періодичні профілактичні медичні огляди працюючих осіб (тариф середній) – 30,01 грн. х 660  осіб = 19,8 тис. грн;
- Періодичний профілактичний медичний огляддля працівників зайнятих на важких роботах, роботах зі шкідливими  чи небезпечними умовами праці – 17,32 х 6900 осіб = 119,5 тис. грн;
2. Медичний огляд для  отримання дозволу (ліцензії) на право отримання та носіння зброї  (тариф середній) –26,06 грн х 490 осіб  = 12,8 тис.грн.
2. Розрахункові надходження від плати за оренду майна бюджетних установ  – 168,6 тис. грн:
1.Надання приміщень в оренду – 168,6  тис. грн:
Загальна площа приміщень, що надаються в оренду складає  2209,03 кв.м., середньомісячна оплата за 1 кв.м. складає –18,64 грн.
2209,03 кв.м. х  6,359 грн. х 12 міс. = 168566,66 грн. в рік </t>
  </si>
  <si>
    <t xml:space="preserve">Перелік нормативно правових актів, які надають повноваження на залучення власних надходжень закладами охорони здоров’я комунальної власності міста: Закон України «Про державний бюджет України»,  від 22.12.2011 року № 4282-VІ «Про оренду державного та комунального майна», від 16.09.1997 року № 531/97 «Про благодійну діяльність та благодійні організації»,  ст. 13 Бюджетного кодексу України, постанови Кабінету Міністрів України  від 04.10.1992 року №786 «Про методику розрахунку орендної плати державного майна та пропорція їх розподілу»,   від 04.08.2000 року  № 1222 «Про затвердження Порядку отримання благодійних (добровільних) внесків і пожертв від юридичних та фізичних осіб бюджетними установами і закладами освіти, охорони здоров’я, культури, науки, спорту та фізичного виховання для потреб їх фінансування» та  від 28.02.2002 року № 228 “Про затвердження Порядку складання, розгляду, затвердження та основних вимог до виконання кошторисів бюджетних установ”, наказ по  КЗ "Міський пологовий будинок з функціями перинатального центру ІІ рівня" від 10.02.2011 року № 64 «Про затвердження Порядку отримання та використання благодійних внесків і пожертв від населення та юридичних осіб для потреб пологового 
будинку № 1.
Планування показників спеціального фонду по КПКВК 0712030 «Лікарсько-акушерська допомога вагітним, породіллям та новонародженим» на 2020 рік проводилося  відповідно до фактичних надходжень  минулих років (2018 та 9 місяців  2019 років). 
Видатки направляються на покриття пов’язаних з організацією витрат по наданню медичної допомоги пологовим будинком згідно з його основною діяльністю.
Планові надходження спеціального фонду бюджету складають –  101,7 тис. грн.
1. Розрахункові надходження від плати за оренду майна бюджетних установ  – 101,7 тис. грн:
Надання приміщень в оренду – 101,7 тис. грн:
Загальна площа приміщень, що надаються в оренду складає  88,98 кв.м., середньомісячна оплата за 1 кв.м. складає – 83,2803 грн.
88,98 кв.м. х  95,246 грн. х 12 міс. = 101699,86 грн в рік
</t>
  </si>
  <si>
    <t xml:space="preserve">Перелік нормативно-правових актів, які надають повноваження на залучення власних надходжень закладами охорони здоров’я комунальної власності міста: Закон України «Про оренду державного та комунального майна», «Про благодійну діяльність та благодійні організації», від 16.09.1997 року № 531/97 «Про житлово-комунальні послуги»,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 від 04.10.1992 року № 786 «Про методику розрахунку орендної плати державного майна та пропорція їх розподілу»,  від 04.08.2000 року № 1222 «Про затвердження Порядку отримання благодійних (добровільних) внесків і пожертв від юридичних та фізичних осіб бюджетними установами і закладами освіти, охорони здоров’я, культури, науки, спорту та фізичного виховання для потреб їх фінансування», від 20.05.2009 року № 529 «Про затвердження порядку формування тарифів на послуги з утримання будинків і споруд та прибудинкових територій і Типового договору про надання послуг з утримання будинків і споруд та прибудинкових територій»  та від 28.02.2002 року № 228 “Про затвердження Порядку складання, розгляду, затвердження та основних вимог до виконання кошторисів бюджетних установ”, рішення виконавчого комітету Кіровоградської міської ради  від 14.06.2011 року № 580 «Про затвердження тарифів на медичні послуги, що надаються комунальним закладом, «Центральна міська лікарня м. Кіровограда», накази по комунальному закладу  «Центральна міська лікарня м. Кіровограда» від 14.05.2009 року № 97 «Про затвердження Положення про організацію прийому, обліку та звітності благодійних внесків і пожертв від фізичних та юридичних осіб для потреб комунального закладу «Центральна міська лікарня м. Кіровограда», по комунальному закладу «Кіровоградська міська лікарня швидкої медичної допомоги» від 17.08.2011 року №136-А «Про Порядок обліку та використання благодійної допомоги», по  Кіровоградській дитячій міській лікарні від 29.03.2011 року № 70 «Про залучення добровільних внесків, контроль за отриманням та порядком використання коштів».
Планування показників спеціального фонду по КПКВК 0712010  «Багатопрофільна стаціонарна медична допомога населенню» на 2020 рік проводилося  відповідно до фактичних надходжень  минулих років (2018 року  та   9 місяців 2019 року). 
Видатки направляються на покриття пов’язаних з організацією витрат та наданням послуг, що  надаються закладами охорони здоров’я  згідно з їх основною діяльністю.
Планові надходження спеціального фонду бюджету складають – 1 338,0 тис. грн
1. Розрахункові надходження від плати за послуги, що надаються бюджетними установами згідно з їх основною діяльністю – 141,5 тис.  грн:
1.Медогляди:
- попередні профілактичні медичні огляди для отримання посвідчення водіїв транспортних засобів  (тариф середній) – 57,39 грн. х 60 осіб =  3,4 тис. грн;
- періодичні медичні огляди водіїв транспортних засобів (тариф середній) – 47,99 грн. х 237 осіб = 11,4 тис. грн;                                          
- попередні профілактичні медичні огляди працюючих осіб (тариф середній) –
45,55 грн. х  2696 осіб  = 122,8 тис. грн;
2.Медичні огляди громадян для отримання дозволу (ліцензії) на об’єкт дозвільної системи (тариф середній) – 47,66 грн. х 81 особа  = 3,9 тис.грн.
2. Розрахункові надходження від плати за оренду майна бюджетних установ  – 1 196,5 тис. грн:
1.Надання приміщень в оренду – 1 196,5 тис. грн:
Загальна площа приміщень, що надаються в оренду складає  2936,01 кв.м, середньомісячна оплата за 1 кв.м. складає – 25,75 грн.
2936,01 кв.м. х 33,96 грн. х 12 міс. = 1196,5 грн. в рік.
</t>
  </si>
  <si>
    <t>Перелік нормативно правових актів, які надають повноваження на залучення власних надходжень закладами охорони здоров’я комунальної власності міста: Закон України «Про державний бюджет України»,  «Про оренду державного та комунального майна», від 16.09.1997 року № 531/97 «Про благодійну діяльність та благодійні організації», ст. 13 Бюджетного кодексу України,  постанови   Кабінету Міністрів України від 17.09.1996 року № 1138 «Про затвердження переліку платних послуг, які надаються в державних закладах охорони здоров’я та вищих медичних закладах освіти», від 04.10.1992 року № 786 «Про методику розрахунку орендної плати державного майна та пропорція їх розподілу», від  04.08.2000 року № 1222 «Про затвердження Порядку отримання благодійних (добровільних) внесків і пожертв від юридичних та фізичних осіб бюджетними установами і закладами освіти, охорони здоров’я, культури, науки, спорту та фізичного виховання для потреб їх фінансування», від 20.05.2002 року № 529 «Про затвердження порядку формування тарифів на послуги з утримання будинків і споруд та прибудинкових територій і Типового договору про надання послуг з утримання будинків і споруд та прибудинкових територій»  та від  28.02.2002 року  № 228 «Про затвердження Порядку складання, розгляду, затвердження та основних вимог до виконання кошторисів бюджетних установ».
Планування показників спеціального фонду по КПКВК 0712020  «Спеціалізована стаціонарна медична допомога населенню» на 2020 рік проводилося  відповідно до фактичних надходжень минулих років (2018 та 9 місяців  2019 років). 
Видатки направляються на покриття пов’язаних з організацією витрат та наданням послуг, що  надаються закладами охорони здоров’я  згідно з їх основною діяльністю.
Планові надходження спеціального фонду бюджету складають –  89,4 тис. грн.
2. Розрахункові надходження від плати за оренду майна бюджетних установ  –89,4 тис. грн:
1.Надання приміщень в оренду – 89,4тис. грн:
Загальна площа приміщень, що надаються в оренду складає  38,9 кв.м., середньомісячна оплата за 1 кв.м. складає – 191,47 грн.
38,9 кв.м. х  191,47 грн. х 12 міс. = 89378,20 грн. в рік</t>
  </si>
  <si>
    <t>кількість пацієнтів, яким надається безкоштовна первинна медична допомога</t>
  </si>
  <si>
    <t>Кількість звітних форм на одного працівника:
2018 - 79 од.
2019 - 50 од.
2020 - 50 од.</t>
  </si>
  <si>
    <t>середні видатки на одного пацієнта, якому надається безкоштовна первинна медична допомога</t>
  </si>
  <si>
    <t>Закон України "Про оплату праці" (КЕКВ 2111)</t>
  </si>
  <si>
    <t>Для забезпечення надання населенню якісної та ефективної медичної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
Середні видатки на одного пацієнта, яким надається безкоштовна первинна медична допомога:
2019 - 16,9 грн
2020 - 9,0 грн
2021 - 9,6 грн
2022 - 10,1 грн</t>
  </si>
  <si>
    <t>Для забезпечення надання населенню якісної та ефективної медичної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
Середні видатки на одного пацієнта, яким надається безкоштовна первинна медична допомога:
2019 - 12,0 грн
2020 - 7,0 грн
2021 - 7,4 грн
2022 - 7,8 грн</t>
  </si>
  <si>
    <t>Закон України "Про збір та облік єдиного внеску на загальнообов'язкове державне соціальне страхування" (КЕКВ 2120)</t>
  </si>
  <si>
    <t>ст. 8</t>
  </si>
  <si>
    <t xml:space="preserve">Для забезпечення надання населенню якісної та ефективної стоматологічної допомоги допомоги.
Кількість відвідувань на одного лікаря-стоматолога:
2018 - 3015 осіб
2019 - 2763 осіб
2020 - 2853 осіб
Кількість пролікованих пацієнтів на одного лікаря:
2018 - 703 осіб
2019 - 663 осіб
2020 - 675 осіб
Середні видатки, передбачені на комунальні послуги та енергоносї, на одне відвідування:
2018 - 4 грн
2019 - 3 грн
2020 - 4 грн
2021 - 5 грн
2022 - 5 грн
Питома вага санованих з числа тих, що потребували санації в порядку планової санації:
2019 - 85 %
2020 - 80 %. </t>
  </si>
  <si>
    <t>Закон України "Про загальнообов'язкове державне пенсійне страхування" (КЕКВ 2710)</t>
  </si>
  <si>
    <t>п. 2 Прикінцевих положень</t>
  </si>
  <si>
    <t>Для забезпечення надання населенню якісної та ефективної амбулаторно-поліклінічної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
Завантаженість ліжкового фонду у деннх стаціонарах - 250 днів
Середня тривалість лікування в денному стаціонарі одного хворого:
2018 - 10 днів
2019 - 8 днів
Кількість відвідувань на одного лікаря:
2018 - 6087 од.
2019 - 4788 од.
2020 - 4562 од.
Середні видатки, передбачені на комунальні послуги та енергоносії, на одне відвідування:
2018 - 6 грн
2019 - 5 грн
2020 - 7 грн
2021 - 8 грн.
Зниження рівня захворюваності у дорослих порявноно з попереднім роком:
2018 - 0,1 %
2019 - 3 %
2020 - 1 %
Зниження рівня захворюваності у дітей порівняно з попереднім роком:
2018 - 2,8 %
2019 - 4,5 %
2020 - 3 %</t>
  </si>
  <si>
    <t>ст. 44</t>
  </si>
  <si>
    <t>Закон України "Про професійні спілки, їх права та гарантії діяльності" (КЕКВ 2800)</t>
  </si>
  <si>
    <t>Для забезпечення надання населенню якісної та ефективної стаціонарної медичної та амбулаторно-поліклінічної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
Завантаженість ліжкового фонду у цілодобових стаціонарах:
2018 - 297 днів
2019 - 340 днів
Середня тривалість перебування у стаціонарі:
2018 - 7 днів
2019 - 9 днів
Кількість породіль на одного лікаря - 20 осіб
Середні видатки, передбачені на комунальні послуги та енергоносії, на одну породіллю:
2018 - 2078 грн
2019 - 1373 грн
2020 - 2124 грн
2021 - 2245 грн
2022 - 2364 грн.
Зниження кількості кесарських розтинів по відношенню до загальної чисельності пологів:
2018 - -2,3 %
2019 - 2,8 %
Зменшення показника мертвонароджених на 1 тис. народжених:
2018 - -1,8 %
2019 - 2,5 %
Зменшення показника перинатальної смертності на 1 тис. народжених:
2018 - -2,9 %
2019 - 2,5 %</t>
  </si>
  <si>
    <t>Завантаженість ліжкового фонда у звичайних стаціонарах:
2018 - 366 днів
2019 - 340 днів
Середня тривалість лікування в стаціонарі одного хворого - 12 днів
Середні видатки, передбачені на комунальні послуги та енергоносії, на одного пролікованого хворого:
2018 - 2061 грн
2019 - 1629 грн
2020 - 3953 грн
2021 - 4738 грн
2022 - 4830 грн</t>
  </si>
  <si>
    <t>Здійснення управління наданих повноважень у сфері охорони здоров'я, визначення і розвиток пріорітетних напрямів діяльності в охороні здоров'я міста з метою профілактики, зниження захворюваності, інвалідності та смертності населення</t>
  </si>
  <si>
    <t>Наказ Міністерства фінансів України від 13.03.1998 № 59 (КЕКВ 2250)</t>
  </si>
  <si>
    <t>Постанова Кабінету Міністрів України від 27.01.2016 № 34 (КЕКВ 2230)</t>
  </si>
  <si>
    <t>Наказ Міністерства охорони здоров'я від 29.10.2013 № 931 (КЕКВ 2230)</t>
  </si>
  <si>
    <t>ст. 166</t>
  </si>
  <si>
    <t>Кодекс законів про працю (КЕКВ 2230)</t>
  </si>
  <si>
    <t>Закон України "Основи законодавства України про охорону здоров'я</t>
  </si>
  <si>
    <t>КЕКВ 2220</t>
  </si>
  <si>
    <t>Постанова Кабінету Міністрів України від 03.12.2009 № 1301</t>
  </si>
  <si>
    <t>Закон України "Про захист населення від інфекційних хвороб"</t>
  </si>
  <si>
    <t>Постанова Кабінету Міністрів України від 17.08.1998 № 1303</t>
  </si>
  <si>
    <t>КЕКВ 2730</t>
  </si>
  <si>
    <t>КЕКВ 2210</t>
  </si>
  <si>
    <t>КЕКВ 2282</t>
  </si>
  <si>
    <t>КЕКВ 2271</t>
  </si>
  <si>
    <t>КЕКВ 2272</t>
  </si>
  <si>
    <t>КЕКВ 2273</t>
  </si>
  <si>
    <t>КЕКВ 2274</t>
  </si>
  <si>
    <t>КЕКВ 2275</t>
  </si>
  <si>
    <t>Закон України "Про запровадження нових інвестиційних можливостей, гарантування прав та законних інтересів суб'єктів підприємницької діяльності для проведення масштабної енергомодернізації" (КЕКВ 2276)</t>
  </si>
  <si>
    <t>Обсяг видатків / надання кредитів, необхідний для виконання статей (пунктів)
 (грн)</t>
  </si>
  <si>
    <t>Обсяг видатків / надання кредитів, врахований у граничних паказниках (грн)</t>
  </si>
  <si>
    <t>Обсяг видатків / надання кредитів, не забезпечений граничними показниками (грн)</t>
  </si>
  <si>
    <t>кількість прооперованих хворих</t>
  </si>
  <si>
    <t>кількість проведених операцій</t>
  </si>
  <si>
    <t>* 2019 рік - 200,03 Гкал на суму 449 053,93 грн
2020 рік - 333,39 Гкал  на суму 748 423,21 грн
2021 рік - 666,78 Гкал на суму 1 496 846,42 грн
2022 рік - 666,78 Гкал на суму 1 496 846,42 грн
2023 рік - 666,78 Гкал на суму 1 496 846,42 грн
2024 рік - 666,78 Гкал на суму 1 496 846,42 грн
2025 рік - 666,78 Гкал на суму 1 496 846,42 грн
2026 рік - 666,78 Гкал на суму 1 496 846,42 грн
2027 рік - 666,78 Гкал на суму 1 496 846,42 грн
2028 рік - 666,78 Гкал на суму 1 496 846,42 грн
2029 рік - 666,78 Гкал на суму 1 496 846,42 грн
2030 рік - 666,78 Гкал на суму 1 496 846,42 грн
2031 рік - 666,78 Гкал на суму 1 496 846,42 грн
2032 рік - 666,78 Гкал на суму 1 496 846,42 грн
2033 рік - 666,78 Гкал на суму 1 496 846,42 грн
2034 рік - 329,50 Гкал на суму 740 221,32 грн</t>
  </si>
  <si>
    <t>КЕКВ 2240</t>
  </si>
  <si>
    <t>КЕКВ 3110</t>
  </si>
  <si>
    <t>КЕКВ 3132</t>
  </si>
  <si>
    <t xml:space="preserve">Комплексна програма підтримки учасників антитерористичної операції, операції Об'єднаних сил в східних областях України та членів їх сімей на 2020-2025 роки </t>
  </si>
  <si>
    <t>28,68
40,16</t>
  </si>
  <si>
    <t>12,91596
10,43796</t>
  </si>
  <si>
    <t>1,185
0,473</t>
  </si>
  <si>
    <t>13,675
13,000</t>
  </si>
  <si>
    <t>у т.ч. пільгове зубопротезування</t>
  </si>
  <si>
    <t>відсоток осіб, що отримали пільгове зубопротезування, до загальної кількості осіб, що перебувають на черзі на пільгове зубопротезування</t>
  </si>
  <si>
    <t>з них у жіночих консультаціях</t>
  </si>
  <si>
    <t>кількість лікарських відвідувань у жіночих консультаціях</t>
  </si>
  <si>
    <t>кількість відвідувань на одного лікаря в жіночій консультації</t>
  </si>
  <si>
    <t xml:space="preserve">кількість пацієнтів на одного лікаря </t>
  </si>
  <si>
    <t>зниження рівня захворюваності з тимчасової втратою працездатності та первинного виходу на інвалідність</t>
  </si>
  <si>
    <t>рівень виявлення захворювань у осіб працездатного віку на ранніх стадіях</t>
  </si>
  <si>
    <t>рівень виявлення захворювань на ранніх стадіях</t>
  </si>
  <si>
    <t>7,062
0,593</t>
  </si>
  <si>
    <t>0,766
19,1</t>
  </si>
  <si>
    <t>12,91596
15,1</t>
  </si>
  <si>
    <t>* 2019 рік - 17,57 Гкал на суму 36 341,43 грн
2020 рік - 47,97 Гкал  на суму 99227,32 грн
2021 рік - 47,97 Гкал на суму 99 227,32 грн
2022 рік - 47,97 Гкал на суму 99 227,32 грн
2023 рік - 29,61 Гкал на суму 26 098,15 грн</t>
  </si>
  <si>
    <t>Для забезпечення надання населенню якісної та ефективної стаціонарної медичної та амбулаторно-поліклінічної допомоги, для збереження, зміцнення здоров'я населення, раннього виявлення захворювання, зниження рівня захворюваності, інвалідності та смертності населення.
Середня тривалість лікування в стаціонарі одного хворого - 10 днів
Середні видатки, передбачені на комунальні послуги та енергоносії, на одного пролікованого хворого:
2018 - 396 грн
2019 - 258 грн
2020 - 440 грн
2021 - 430 грн
2022 - 454 грн
Середні видатки, передбачені на комунальні послуги та енергоносії, на одне відвідування:
2018 - 5 грн
2019 - 3 грн
2020 - 6 грн
Зниження показника летальності:
2018 - -9,9 %
2019 - 1,7 %
Зниження показника післяопераційної летальності:
2018 - -21,2 %
2019 - 1 %
Зниження рівня захворюваності порівняно з попереднім роком:
2018 - 2,8 %
2019 - 1,5 %</t>
  </si>
  <si>
    <t>Бензин</t>
  </si>
  <si>
    <t>Папір</t>
  </si>
  <si>
    <t>Запасні частини до автомобіля</t>
  </si>
  <si>
    <t>В розрахунку наводиться кількість одиниць автотранспорту, обсяги виконкуваних робіт за кожною оди ницею, середньодобовий пробіг, середні витрати пального по нормативу на 10 км пробігу, витрати пального в рік по кожній одиниці. Окремо наводяться розрахунки за іншими видами витрат (придбання запчастин, поточний ремонт, страхування та інші).
Технічне обслуговування автомобіля - 3 000 грн.
Страхування автомобіля - 1 000,0 грн</t>
  </si>
  <si>
    <t>У розрахунку наводиться детальний перелік послуг, з зазначенням назви, огрунтування необхідності у придбанні таких послуг, окремо, у разі закупівлі, зазначаються програмні продукти, які плануються придбати із розшифровкою кількості робочих місць для їх встановлення.
Заправка та відновлення кадтриджів - 3 000,0 грн
Обслуговування бухгалерської програми - 2 000,0 грн
Придбання та обслуговування програми Медстат - 1 000 грн</t>
  </si>
  <si>
    <t>Постанова Кабінету Міністрів України від 03.12.2009 № 1301 (КЕКВ 2220)</t>
  </si>
  <si>
    <t>Закон України "Про захист населення від інфекційних хвороб" (КЕКВ 2220)</t>
  </si>
  <si>
    <t>Постанова Кабінету Міністрів України від 17.08.1998 № 1303 (КЕКВ 2730)</t>
  </si>
  <si>
    <t>Протокольне доручення за результатами засідання координаційної ради з питань Громадського бюджету від 10.10.2019 року 
№ 14</t>
  </si>
  <si>
    <t>п. 4</t>
  </si>
  <si>
    <t>Реалізація проекту громадського бюджету "Здоров'я понад усе"</t>
  </si>
  <si>
    <t>Субсидії та поточні трансферти підприємствам (установам, організаціям)</t>
  </si>
  <si>
    <t>Конституція України;_x000D_
Бюджетний кодекс України;_x000D_
Закон України «Про Державний бюджет України на 2020 рік»;_x000D_
Закон України «Про місцеве самоврядування в Україні» від 21.05.1997 року_x000D_
 № 280/97-ВР;_x000D_
Закон України «Про службу в органах місцевого самоврядування» від 07.06.2001 року № 2493-ІІІ;_x000D_
Постанова Кабінету Міністрів України від 09.03.2006 р. № 268 «Про упорядкування структури та умов оплати праці працівників апарату органів _x000D_
 виконавчої влади, органів прокуратури, судів та інших органів» (зі змінами);_x000D_
Рішення Кіровоградської міської ради від 29.07.2014 р. № 3263 «Про структуру, загальну чисельність та штати апарату Кіровоградської міської ради та її виконавчого комітету, виконавчих органів Кіровоградської міської ради» (зі змінами)_x000D_
Положення про управління охорони здоров’я Міської ради міста Кропивницького, затверджене рішенням Міської ради міста Кропивницького  від 21.12.2017 р. № 1381</t>
  </si>
  <si>
    <t>2…</t>
  </si>
  <si>
    <t>Папір для копіювання для друку</t>
  </si>
  <si>
    <t>Приміщення за адресою: 
м.Кропивницький, вул.Велика Перспективна, 41, каб. 214, 323, 324, 423</t>
  </si>
  <si>
    <t>2/К від 02.06.2017</t>
  </si>
  <si>
    <t>В розрахунку наводиться кількість одиниць автотранспорту, обсяги виконкуваних робіт за кожною оди ницею, середньодобовий пробіг, середні витрати пального по нормативу на 10 км пробігу, витрати пального в рік по кожній одиниці. 
Окремо наводяться розрахунки за іншими видами витрат (придбання запчастин, поточний ремонт, страхування та інші).</t>
  </si>
  <si>
    <t>Абонплата за паралельні телефони в кімнаті</t>
  </si>
  <si>
    <t>Назва виконаної роботи, наданої послуги</t>
  </si>
  <si>
    <t>Ціна, грн</t>
  </si>
  <si>
    <t>Сума, грн</t>
  </si>
  <si>
    <t>Послуги по обслуговуванню програмного забезпечення</t>
  </si>
  <si>
    <t>Поставка електронного примірника та пакетів оновлення (компонент) комп'ютерної програми "М.Е.Dос"</t>
  </si>
  <si>
    <t>Заправка картриджів</t>
  </si>
  <si>
    <t>Відновлення картриджів</t>
  </si>
  <si>
    <t>Послуги з обстеження технічного та фізичного стану оргтехніки, комп'ютерної та офісної техніки</t>
  </si>
  <si>
    <t>Послуги з первинної обробки списаної оргтехніки, комп'ютерної та
 офісної техніки</t>
  </si>
  <si>
    <t>На 2019 рік сума затвердених видатків складає 2561,6 тис.грн. _x000D_
Затверджена штатна чисельність працівників становить 10 штатних одиниць. _x000D_
Кількість отриманих листів, звернень, заяв громадян - 10600 одиниць._x000D_
Кількість прийнятих нормативно-правових актів - 700 одиниць._x000D_
Кількість виконаних листів, звернень, заяв на одного працівника - 1060 одиниць,_x000D_
Кількість прийнятих нормативно-правових актів  на одного працівника - 70 одиниць._x000D_
Витрати на утримання однієї штатної одиниці - 256,2 тис.грн._x000D_
_x000D_
На 2020 рік доведений обсяг видатків становить 2674,5 тис.грн. _x000D_
Штатна чисельність працівників на 2019 рік - 10 штатних одиниць. _x000D_
Очікувані показники на 2020 рік:_x000D_
Кількість отриманих листів, звернень, заяв громадян -10600 одиниць._x000D_
Кількість прийнятих нормативно-правових актів - 700 одиниць._x000D_
Кількість виконаних листів, звернень, заяв на одного працівника - 1060 одиниць,_x000D_
Кількість прийнятих нормативно-правових актів  на одного працівника - 70 одиниць._x000D_
Витрати на утримання однієї штатної одиниці - 267,5 тис.грн.</t>
  </si>
  <si>
    <t>Обсяг видатків / надання кредитів, необхідний для виконання статей (пунктів)
 ( грн)</t>
  </si>
  <si>
    <t>Обсяг видатків / надання кредитів, врахований у граничних паказниках ( грн)</t>
  </si>
  <si>
    <t>Обсяг видатків / надання кредитів, не забезпечений граничними показниками ( грн)</t>
  </si>
  <si>
    <t>Постанова Кабінету Міністрів України від 9 березня 2006 року № 268 "Про упорядкування структури та умов оплати праці працівників апарату органів виконавчої влади, органів прокуратури, судів та інших органів" (КЕКВ 2111)</t>
  </si>
  <si>
    <t>п. 2 пп.3</t>
  </si>
  <si>
    <t>Положення про управління охорони здоров'я Міської ради міста Кропивницького  (КЕКВ 2210)</t>
  </si>
  <si>
    <t>п 1.7</t>
  </si>
  <si>
    <t>Положення про управління охорони здоров'я Міської ради міста Кропивницького (КЕКВ 2240)</t>
  </si>
  <si>
    <t>Положення про управління охорони здоров'я Міської ради міста Кропивницького(КЕКВ 2250)</t>
  </si>
  <si>
    <t>Положення про управління охорони здоров'я Міської ради міста Кропивницького (КЕКВ 2271)</t>
  </si>
  <si>
    <t>Положення про управління охорони здоров'я Міської ради міста Кропивницького (КЕКВ 2272)</t>
  </si>
  <si>
    <t>Положення про управління охорони здоров'я Міської ради міста Кропивницького (КЕКВ 2273)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</si>
</sst>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
  </numFmts>
  <fonts count="16" x14ac:knownFonts="1">
    <font>
      <sz val="10"/>
      <name val="Arial Cyr"/>
      <charset val="204"/>
    </font>
    <font>
      <sz val="11"/>
      <color theme="1"/>
      <name val="Calibri"/>
      <family val="2"/>
      <charset val="204"/>
      <scheme val="minor"/>
    </font>
    <font>
      <sz val="11"/>
      <name val="Times New Roman"/>
      <family val="1"/>
      <charset val="204"/>
    </font>
    <font>
      <b/>
      <sz val="11"/>
      <name val="Times New Roman"/>
      <family val="1"/>
      <charset val="204"/>
    </font>
    <font>
      <b/>
      <u/>
      <sz val="11"/>
      <name val="Times New Roman"/>
      <family val="1"/>
      <charset val="204"/>
    </font>
    <font>
      <sz val="8"/>
      <name val="Times New Roman"/>
      <family val="1"/>
      <charset val="204"/>
    </font>
    <font>
      <b/>
      <sz val="12"/>
      <name val="Times New Roman"/>
      <family val="1"/>
      <charset val="204"/>
    </font>
    <font>
      <sz val="10"/>
      <name val="Times New Roman"/>
      <family val="1"/>
      <charset val="204"/>
    </font>
    <font>
      <sz val="10"/>
      <name val="Arial Cyr"/>
      <charset val="204"/>
    </font>
    <font>
      <sz val="11"/>
      <color theme="1"/>
      <name val="Calibri"/>
      <family val="2"/>
      <charset val="204"/>
      <scheme val="minor"/>
    </font>
    <font>
      <b/>
      <sz val="10"/>
      <name val="Times New Roman"/>
      <family val="1"/>
      <charset val="204"/>
    </font>
    <font>
      <b/>
      <sz val="8"/>
      <name val="Times New Roman"/>
      <family val="1"/>
      <charset val="204"/>
    </font>
    <font>
      <sz val="11"/>
      <color theme="1"/>
      <name val="Times New Roman"/>
      <family val="1"/>
      <charset val="204"/>
    </font>
    <font>
      <b/>
      <sz val="11"/>
      <color theme="1"/>
      <name val="Times New Roman"/>
      <family val="1"/>
      <charset val="204"/>
    </font>
    <font>
      <sz val="10"/>
      <color theme="1"/>
      <name val="Times New Roman"/>
      <family val="1"/>
      <charset val="204"/>
    </font>
    <font>
      <sz val="8.5"/>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right/>
      <top style="medium">
        <color indexed="64"/>
      </top>
      <bottom/>
      <diagonal/>
    </border>
  </borders>
  <cellStyleXfs count="4">
    <xf numFmtId="0" fontId="0" fillId="0" borderId="0"/>
    <xf numFmtId="0" fontId="9" fillId="0" borderId="0"/>
    <xf numFmtId="0" fontId="8" fillId="0" borderId="0"/>
    <xf numFmtId="0" fontId="1" fillId="0" borderId="0"/>
  </cellStyleXfs>
  <cellXfs count="324">
    <xf numFmtId="0" fontId="0" fillId="0" borderId="0" xfId="0"/>
    <xf numFmtId="0" fontId="7" fillId="2" borderId="0" xfId="0" applyFont="1" applyFill="1"/>
    <xf numFmtId="0" fontId="7" fillId="2" borderId="0" xfId="2" applyFont="1" applyFill="1"/>
    <xf numFmtId="0" fontId="5" fillId="2" borderId="0" xfId="2" applyFont="1" applyFill="1" applyAlignment="1">
      <alignment vertical="top" wrapText="1"/>
    </xf>
    <xf numFmtId="0" fontId="5" fillId="2" borderId="0" xfId="2" applyFont="1" applyFill="1" applyAlignment="1">
      <alignment vertical="center" wrapText="1"/>
    </xf>
    <xf numFmtId="0" fontId="3" fillId="2" borderId="0" xfId="2" applyFont="1" applyFill="1" applyAlignment="1">
      <alignment vertical="center" wrapText="1"/>
    </xf>
    <xf numFmtId="0" fontId="12" fillId="2" borderId="0" xfId="1" applyFont="1" applyFill="1"/>
    <xf numFmtId="0" fontId="7" fillId="2" borderId="0" xfId="2" applyFont="1" applyFill="1" applyAlignment="1">
      <alignment vertical="top" wrapText="1"/>
    </xf>
    <xf numFmtId="0" fontId="7" fillId="2" borderId="0" xfId="0" applyFont="1" applyFill="1" applyAlignment="1">
      <alignment vertical="center"/>
    </xf>
    <xf numFmtId="0" fontId="10"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xf numFmtId="0" fontId="2" fillId="2" borderId="0" xfId="0" applyFont="1" applyFill="1" applyAlignment="1">
      <alignment horizontal="left" vertical="center" wrapText="1"/>
    </xf>
    <xf numFmtId="0" fontId="7" fillId="2" borderId="0" xfId="0" applyFont="1" applyFill="1" applyAlignment="1">
      <alignment horizontal="center"/>
    </xf>
    <xf numFmtId="0" fontId="5" fillId="2" borderId="0" xfId="0" applyFont="1" applyFill="1" applyAlignment="1">
      <alignment vertical="center" wrapText="1"/>
    </xf>
    <xf numFmtId="0" fontId="2" fillId="2" borderId="0" xfId="0" applyFont="1" applyFill="1" applyAlignment="1">
      <alignment horizontal="left" vertical="center" wrapText="1"/>
    </xf>
    <xf numFmtId="0" fontId="7" fillId="2" borderId="0" xfId="0" applyFont="1" applyFill="1" applyBorder="1" applyAlignment="1">
      <alignment wrapText="1"/>
    </xf>
    <xf numFmtId="0" fontId="7" fillId="3" borderId="0" xfId="0" applyFont="1" applyFill="1"/>
    <xf numFmtId="0" fontId="12" fillId="3" borderId="0" xfId="0" applyFont="1" applyFill="1" applyAlignment="1">
      <alignment wrapText="1"/>
    </xf>
    <xf numFmtId="0" fontId="13" fillId="3" borderId="0" xfId="0" applyFont="1" applyFill="1" applyAlignment="1">
      <alignment wrapText="1"/>
    </xf>
    <xf numFmtId="0" fontId="0" fillId="3" borderId="0" xfId="0" applyFill="1"/>
    <xf numFmtId="0" fontId="12" fillId="2" borderId="0" xfId="0" applyFont="1" applyFill="1" applyAlignment="1">
      <alignment wrapText="1"/>
    </xf>
    <xf numFmtId="0" fontId="12" fillId="2" borderId="0" xfId="0" applyFont="1" applyFill="1" applyBorder="1" applyAlignment="1">
      <alignment horizontal="center" wrapText="1"/>
    </xf>
    <xf numFmtId="0" fontId="13" fillId="2" borderId="0" xfId="0" applyFont="1" applyFill="1" applyAlignment="1">
      <alignment wrapText="1"/>
    </xf>
    <xf numFmtId="0" fontId="13" fillId="2" borderId="0" xfId="0" applyFont="1" applyFill="1" applyAlignment="1">
      <alignment horizontal="left" wrapText="1"/>
    </xf>
    <xf numFmtId="0" fontId="0" fillId="2" borderId="0" xfId="0" applyFill="1"/>
    <xf numFmtId="0" fontId="12" fillId="2" borderId="0" xfId="0" applyFont="1" applyFill="1" applyBorder="1" applyAlignment="1">
      <alignment horizontal="center"/>
    </xf>
    <xf numFmtId="0" fontId="12" fillId="2" borderId="0" xfId="0" applyFont="1" applyFill="1" applyBorder="1" applyAlignment="1">
      <alignment wrapText="1"/>
    </xf>
    <xf numFmtId="0" fontId="12" fillId="2" borderId="0" xfId="0" applyFont="1" applyFill="1" applyBorder="1" applyAlignment="1">
      <alignment horizontal="center" vertical="center" wrapText="1"/>
    </xf>
    <xf numFmtId="0" fontId="14" fillId="2" borderId="0" xfId="0" applyFont="1" applyFill="1" applyAlignment="1">
      <alignment wrapText="1"/>
    </xf>
    <xf numFmtId="0" fontId="12" fillId="2" borderId="0" xfId="0" applyFont="1" applyFill="1" applyAlignment="1">
      <alignment horizontal="center" vertical="center" wrapText="1"/>
    </xf>
    <xf numFmtId="0" fontId="12" fillId="2" borderId="0" xfId="0" applyFont="1" applyFill="1" applyAlignment="1">
      <alignment horizontal="left" wrapText="1"/>
    </xf>
    <xf numFmtId="0" fontId="12" fillId="2" borderId="0" xfId="0" applyFont="1" applyFill="1" applyAlignment="1">
      <alignment horizontal="center" wrapText="1"/>
    </xf>
    <xf numFmtId="0" fontId="7" fillId="2" borderId="0" xfId="0" applyFont="1" applyFill="1" applyBorder="1" applyAlignment="1">
      <alignment horizontal="center" wrapText="1"/>
    </xf>
    <xf numFmtId="0" fontId="3" fillId="2" borderId="0" xfId="0" applyFont="1" applyFill="1" applyAlignment="1">
      <alignment horizontal="left" vertical="center" wrapText="1"/>
    </xf>
    <xf numFmtId="0" fontId="12" fillId="2" borderId="0" xfId="0" applyFont="1" applyFill="1" applyBorder="1" applyAlignment="1">
      <alignment horizontal="center" wrapText="1"/>
    </xf>
    <xf numFmtId="0" fontId="3" fillId="2" borderId="0" xfId="0" applyFont="1" applyFill="1" applyAlignment="1">
      <alignment horizontal="left" vertical="center" wrapText="1"/>
    </xf>
    <xf numFmtId="0" fontId="12" fillId="2" borderId="0" xfId="0" applyFont="1" applyFill="1" applyBorder="1" applyAlignment="1">
      <alignment horizontal="center" wrapText="1"/>
    </xf>
    <xf numFmtId="0" fontId="13" fillId="2" borderId="0" xfId="0" applyFont="1" applyFill="1" applyAlignment="1">
      <alignment horizontal="left" wrapText="1"/>
    </xf>
    <xf numFmtId="0" fontId="2" fillId="2" borderId="0" xfId="0" applyFont="1" applyFill="1"/>
    <xf numFmtId="0" fontId="3" fillId="2" borderId="0" xfId="0" applyFont="1" applyFill="1" applyAlignment="1">
      <alignment horizontal="left" vertical="center" wrapText="1"/>
    </xf>
    <xf numFmtId="0" fontId="2" fillId="2" borderId="0" xfId="0" applyFont="1" applyFill="1" applyAlignment="1">
      <alignment horizontal="left" vertical="center" wrapText="1"/>
    </xf>
    <xf numFmtId="0" fontId="3" fillId="2" borderId="0" xfId="0" applyFont="1" applyFill="1" applyAlignment="1">
      <alignment vertical="center" wrapText="1"/>
    </xf>
    <xf numFmtId="0" fontId="5" fillId="2" borderId="0" xfId="2" applyFont="1" applyFill="1" applyAlignment="1">
      <alignment vertical="top" wrapText="1"/>
    </xf>
    <xf numFmtId="0" fontId="12" fillId="2" borderId="0" xfId="0" applyFont="1" applyFill="1" applyAlignment="1">
      <alignment horizontal="center" wrapText="1"/>
    </xf>
    <xf numFmtId="0" fontId="12" fillId="2" borderId="0" xfId="0" applyFont="1" applyFill="1" applyAlignment="1">
      <alignment horizontal="center" vertical="center" wrapText="1"/>
    </xf>
    <xf numFmtId="0" fontId="12" fillId="2" borderId="0" xfId="0" applyFont="1" applyFill="1" applyAlignment="1">
      <alignment horizontal="left" wrapText="1"/>
    </xf>
    <xf numFmtId="0" fontId="12" fillId="2" borderId="0" xfId="0" applyFont="1" applyFill="1" applyBorder="1" applyAlignment="1">
      <alignment horizontal="center" vertical="center" wrapText="1"/>
    </xf>
    <xf numFmtId="0" fontId="12" fillId="2" borderId="0" xfId="0" applyFont="1" applyFill="1" applyBorder="1" applyAlignment="1">
      <alignment horizontal="center" wrapText="1"/>
    </xf>
    <xf numFmtId="0" fontId="12" fillId="2" borderId="0" xfId="0" applyFont="1" applyFill="1" applyAlignment="1">
      <alignment horizontal="left" wrapText="1"/>
    </xf>
    <xf numFmtId="0" fontId="3" fillId="2" borderId="0" xfId="0" applyFont="1" applyFill="1" applyAlignment="1">
      <alignment horizontal="left" vertical="center" wrapText="1"/>
    </xf>
    <xf numFmtId="0" fontId="14" fillId="2" borderId="5" xfId="0" applyFont="1" applyFill="1" applyBorder="1" applyAlignment="1">
      <alignment horizontal="center" wrapText="1"/>
    </xf>
    <xf numFmtId="0" fontId="12" fillId="2" borderId="5"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5" xfId="0" applyFont="1" applyFill="1" applyBorder="1" applyAlignment="1">
      <alignment horizontal="center" wrapText="1"/>
    </xf>
    <xf numFmtId="0" fontId="12" fillId="2" borderId="0" xfId="0" applyFont="1" applyFill="1" applyAlignment="1">
      <alignment horizontal="center" vertical="center" wrapText="1"/>
    </xf>
    <xf numFmtId="0" fontId="12" fillId="2" borderId="0" xfId="0" applyFont="1" applyFill="1" applyAlignment="1">
      <alignment horizontal="center" wrapText="1"/>
    </xf>
    <xf numFmtId="0" fontId="2" fillId="2" borderId="0" xfId="0" applyFont="1" applyFill="1" applyAlignment="1">
      <alignment horizontal="right" vertical="center" wrapText="1"/>
    </xf>
    <xf numFmtId="0" fontId="3"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2" fillId="2" borderId="0" xfId="0" applyFont="1" applyFill="1" applyAlignment="1">
      <alignment horizontal="left" vertical="top" wrapText="1"/>
    </xf>
    <xf numFmtId="0" fontId="7" fillId="2" borderId="0" xfId="0" applyFont="1" applyFill="1" applyAlignment="1">
      <alignment horizontal="left" vertical="top" wrapText="1"/>
    </xf>
    <xf numFmtId="0" fontId="6" fillId="2" borderId="0" xfId="0" applyFont="1" applyFill="1" applyAlignment="1">
      <alignment horizontal="left"/>
    </xf>
    <xf numFmtId="0" fontId="4" fillId="2" borderId="0" xfId="2" applyFont="1" applyFill="1" applyAlignment="1">
      <alignment horizontal="left" vertical="top" wrapText="1"/>
    </xf>
    <xf numFmtId="0" fontId="7" fillId="2" borderId="0" xfId="2" applyFont="1" applyFill="1" applyAlignment="1">
      <alignment horizontal="left" vertical="top" wrapText="1"/>
    </xf>
    <xf numFmtId="0" fontId="3" fillId="2" borderId="0" xfId="2" applyFont="1" applyFill="1" applyAlignment="1">
      <alignment horizontal="center" vertical="center" wrapText="1"/>
    </xf>
    <xf numFmtId="0" fontId="5" fillId="2" borderId="0" xfId="2" applyFont="1" applyFill="1" applyAlignment="1">
      <alignment vertical="top" wrapText="1"/>
    </xf>
    <xf numFmtId="0" fontId="5" fillId="2" borderId="14" xfId="2" applyFont="1" applyFill="1" applyBorder="1" applyAlignment="1">
      <alignment horizontal="center" vertical="center" wrapText="1"/>
    </xf>
    <xf numFmtId="0" fontId="4" fillId="2" borderId="0" xfId="2" applyFont="1" applyFill="1" applyAlignment="1">
      <alignment horizontal="center" vertical="top" wrapText="1"/>
    </xf>
    <xf numFmtId="0" fontId="5" fillId="2" borderId="7" xfId="2" applyFont="1" applyFill="1" applyBorder="1" applyAlignment="1">
      <alignment horizontal="center" vertical="center" wrapText="1"/>
    </xf>
    <xf numFmtId="0" fontId="5" fillId="2" borderId="0" xfId="2" applyFont="1" applyFill="1" applyAlignment="1">
      <alignment horizontal="center" vertical="center" wrapText="1"/>
    </xf>
    <xf numFmtId="0" fontId="3" fillId="2" borderId="1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3" fontId="7" fillId="2" borderId="5"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3" fontId="7" fillId="2" borderId="2" xfId="0" applyNumberFormat="1"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164" fontId="10" fillId="2" borderId="5" xfId="0" applyNumberFormat="1" applyFont="1" applyFill="1" applyBorder="1" applyAlignment="1">
      <alignment horizontal="center" vertical="center"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3" xfId="0" applyFont="1" applyFill="1" applyBorder="1" applyAlignment="1">
      <alignment horizontal="left" vertical="top" wrapText="1"/>
    </xf>
    <xf numFmtId="3" fontId="10" fillId="2" borderId="1" xfId="0" applyNumberFormat="1" applyFont="1" applyFill="1" applyBorder="1" applyAlignment="1">
      <alignment horizontal="center" vertical="center" wrapText="1"/>
    </xf>
    <xf numFmtId="3" fontId="10" fillId="2" borderId="2" xfId="0" applyNumberFormat="1" applyFont="1" applyFill="1" applyBorder="1" applyAlignment="1">
      <alignment horizontal="center" vertical="center" wrapText="1"/>
    </xf>
    <xf numFmtId="3" fontId="10" fillId="2" borderId="3"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top" wrapText="1"/>
    </xf>
    <xf numFmtId="0" fontId="10" fillId="2" borderId="2" xfId="0" applyFont="1" applyFill="1" applyBorder="1" applyAlignment="1">
      <alignment horizontal="center" vertical="top" wrapText="1"/>
    </xf>
    <xf numFmtId="0" fontId="10" fillId="2" borderId="3" xfId="0" applyFont="1" applyFill="1" applyBorder="1" applyAlignment="1">
      <alignment horizontal="center" vertical="top"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3" fontId="10" fillId="2" borderId="1" xfId="0" applyNumberFormat="1" applyFont="1" applyFill="1" applyBorder="1" applyAlignment="1">
      <alignment horizontal="right" vertical="center" wrapText="1"/>
    </xf>
    <xf numFmtId="3" fontId="10" fillId="2" borderId="2" xfId="0" applyNumberFormat="1" applyFont="1" applyFill="1" applyBorder="1" applyAlignment="1">
      <alignment horizontal="right" vertical="center" wrapText="1"/>
    </xf>
    <xf numFmtId="3" fontId="10" fillId="2" borderId="3" xfId="0" applyNumberFormat="1" applyFont="1" applyFill="1" applyBorder="1" applyAlignment="1">
      <alignment horizontal="right" vertical="center" wrapText="1"/>
    </xf>
    <xf numFmtId="3" fontId="10" fillId="2" borderId="5" xfId="0" applyNumberFormat="1" applyFont="1" applyFill="1" applyBorder="1" applyAlignment="1">
      <alignment horizontal="right" vertical="center" wrapText="1"/>
    </xf>
    <xf numFmtId="164" fontId="10" fillId="2" borderId="1" xfId="0" applyNumberFormat="1" applyFont="1" applyFill="1" applyBorder="1" applyAlignment="1">
      <alignment horizontal="center" vertical="center" wrapText="1"/>
    </xf>
    <xf numFmtId="164" fontId="10" fillId="2" borderId="2" xfId="0" applyNumberFormat="1" applyFont="1" applyFill="1" applyBorder="1" applyAlignment="1">
      <alignment horizontal="center" vertical="center" wrapText="1"/>
    </xf>
    <xf numFmtId="164" fontId="10" fillId="2" borderId="3" xfId="0" applyNumberFormat="1"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3" fontId="10" fillId="2" borderId="5" xfId="0" applyNumberFormat="1" applyFont="1" applyFill="1" applyBorder="1" applyAlignment="1">
      <alignment horizontal="center" vertical="center" wrapText="1"/>
    </xf>
    <xf numFmtId="0" fontId="10" fillId="2" borderId="5" xfId="0" applyNumberFormat="1" applyFont="1" applyFill="1" applyBorder="1" applyAlignment="1">
      <alignment horizontal="right" vertical="center" wrapText="1"/>
    </xf>
    <xf numFmtId="164" fontId="7"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7" fillId="2" borderId="5" xfId="0" applyNumberFormat="1"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2" borderId="5" xfId="0" applyFont="1" applyFill="1" applyBorder="1" applyAlignment="1">
      <alignment horizontal="left" vertical="center" wrapText="1"/>
    </xf>
    <xf numFmtId="0" fontId="10" fillId="2" borderId="5"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7" fillId="2" borderId="1" xfId="0" applyFont="1" applyFill="1" applyBorder="1" applyAlignment="1">
      <alignment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7" fillId="2" borderId="5" xfId="0" applyNumberFormat="1" applyFont="1" applyFill="1" applyBorder="1" applyAlignment="1">
      <alignment vertical="center" wrapText="1"/>
    </xf>
    <xf numFmtId="0" fontId="7" fillId="2" borderId="2" xfId="0" applyFont="1" applyFill="1" applyBorder="1"/>
    <xf numFmtId="0" fontId="7" fillId="2" borderId="3" xfId="0" applyFont="1" applyFill="1" applyBorder="1"/>
    <xf numFmtId="0" fontId="10" fillId="2" borderId="5" xfId="0" applyNumberFormat="1" applyFont="1" applyFill="1" applyBorder="1" applyAlignment="1">
      <alignment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2" borderId="5" xfId="0" applyFont="1" applyFill="1" applyBorder="1" applyAlignment="1">
      <alignment horizontal="left" vertical="center" wrapText="1"/>
    </xf>
    <xf numFmtId="1" fontId="10" fillId="2" borderId="1"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 fontId="10" fillId="2" borderId="3" xfId="0" applyNumberFormat="1" applyFont="1" applyFill="1" applyBorder="1" applyAlignment="1">
      <alignment horizontal="center" vertical="center" wrapText="1"/>
    </xf>
    <xf numFmtId="1" fontId="10" fillId="2" borderId="5" xfId="0" applyNumberFormat="1" applyFont="1" applyFill="1" applyBorder="1" applyAlignment="1">
      <alignment horizontal="center" vertical="center" wrapText="1"/>
    </xf>
    <xf numFmtId="1" fontId="10" fillId="2" borderId="5" xfId="0" applyNumberFormat="1" applyFont="1" applyFill="1" applyBorder="1" applyAlignment="1">
      <alignment horizontal="right" vertical="center" wrapText="1"/>
    </xf>
    <xf numFmtId="0" fontId="3" fillId="2" borderId="0" xfId="0" applyFont="1" applyFill="1" applyAlignment="1">
      <alignment vertical="center" wrapText="1"/>
    </xf>
    <xf numFmtId="0" fontId="3" fillId="2" borderId="0" xfId="0" applyFont="1" applyFill="1" applyAlignment="1">
      <alignment horizontal="left" vertical="top" wrapText="1"/>
    </xf>
    <xf numFmtId="0" fontId="2" fillId="2" borderId="0" xfId="0" applyFont="1" applyFill="1" applyAlignment="1">
      <alignment horizontal="center" vertical="center" wrapText="1"/>
    </xf>
    <xf numFmtId="0" fontId="4" fillId="2" borderId="0" xfId="0" applyFont="1" applyFill="1" applyAlignment="1">
      <alignment horizontal="left" vertical="top" wrapText="1"/>
    </xf>
    <xf numFmtId="0" fontId="10" fillId="2" borderId="0" xfId="0" applyFont="1" applyFill="1" applyAlignment="1">
      <alignment horizontal="left" vertical="top" wrapText="1"/>
    </xf>
    <xf numFmtId="0" fontId="2" fillId="2" borderId="0" xfId="0" applyFont="1" applyFill="1" applyAlignment="1">
      <alignment horizontal="left" vertical="center" wrapText="1"/>
    </xf>
    <xf numFmtId="0" fontId="7" fillId="2" borderId="0" xfId="0" applyFont="1" applyFill="1" applyAlignment="1">
      <alignment horizontal="center" vertical="center" wrapText="1"/>
    </xf>
    <xf numFmtId="0" fontId="3"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3" xfId="0" applyFont="1" applyFill="1" applyBorder="1" applyAlignment="1">
      <alignment horizontal="left" vertical="top" wrapText="1"/>
    </xf>
    <xf numFmtId="1" fontId="7" fillId="2" borderId="5" xfId="0" applyNumberFormat="1" applyFont="1" applyFill="1" applyBorder="1" applyAlignment="1">
      <alignment horizontal="center" vertical="center" wrapText="1"/>
    </xf>
    <xf numFmtId="0" fontId="10" fillId="2" borderId="1" xfId="0" applyFont="1" applyFill="1" applyBorder="1" applyAlignment="1">
      <alignment horizontal="left" vertical="top" wrapText="1"/>
    </xf>
    <xf numFmtId="0" fontId="10" fillId="2" borderId="1" xfId="0" applyFont="1" applyFill="1" applyBorder="1" applyAlignment="1">
      <alignment vertical="center" wrapText="1"/>
    </xf>
    <xf numFmtId="0" fontId="10" fillId="2" borderId="2" xfId="0" applyFont="1" applyFill="1" applyBorder="1" applyAlignment="1">
      <alignment vertical="center" wrapText="1"/>
    </xf>
    <xf numFmtId="0" fontId="10" fillId="2" borderId="3" xfId="0" applyFont="1" applyFill="1" applyBorder="1" applyAlignment="1">
      <alignment vertical="center" wrapText="1"/>
    </xf>
    <xf numFmtId="0" fontId="5" fillId="2" borderId="0" xfId="0" applyFont="1" applyFill="1" applyAlignment="1">
      <alignment horizontal="left" vertical="center" wrapText="1"/>
    </xf>
    <xf numFmtId="0" fontId="5" fillId="2" borderId="0" xfId="2" applyFont="1" applyFill="1" applyAlignment="1">
      <alignment horizontal="left" vertical="top" wrapText="1"/>
    </xf>
    <xf numFmtId="0" fontId="5" fillId="2" borderId="7" xfId="2" applyFont="1" applyFill="1" applyBorder="1" applyAlignment="1">
      <alignment horizontal="center" vertical="top" wrapText="1"/>
    </xf>
    <xf numFmtId="49" fontId="3" fillId="2" borderId="10" xfId="2" applyNumberFormat="1" applyFont="1" applyFill="1" applyBorder="1" applyAlignment="1">
      <alignment horizontal="center" vertical="center" wrapText="1"/>
    </xf>
    <xf numFmtId="0" fontId="7" fillId="2" borderId="1" xfId="0" applyFont="1" applyFill="1" applyBorder="1" applyAlignment="1">
      <alignment horizontal="center" wrapText="1"/>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1" xfId="0" applyFont="1" applyFill="1" applyBorder="1" applyAlignment="1">
      <alignment horizontal="center"/>
    </xf>
    <xf numFmtId="0" fontId="7" fillId="2" borderId="2" xfId="0" applyFont="1" applyFill="1" applyBorder="1" applyAlignment="1">
      <alignment horizontal="center"/>
    </xf>
    <xf numFmtId="0" fontId="7" fillId="2" borderId="3" xfId="0" applyFont="1" applyFill="1" applyBorder="1" applyAlignment="1">
      <alignment horizontal="center"/>
    </xf>
    <xf numFmtId="0" fontId="7" fillId="2" borderId="1" xfId="0" applyFont="1" applyFill="1" applyBorder="1" applyAlignment="1">
      <alignment horizontal="left" wrapText="1"/>
    </xf>
    <xf numFmtId="0" fontId="7" fillId="2" borderId="2" xfId="0" applyFont="1" applyFill="1" applyBorder="1" applyAlignment="1">
      <alignment horizontal="left" wrapText="1"/>
    </xf>
    <xf numFmtId="0" fontId="7" fillId="2" borderId="3" xfId="0" applyFont="1" applyFill="1" applyBorder="1" applyAlignment="1">
      <alignment horizontal="left" wrapText="1"/>
    </xf>
    <xf numFmtId="166" fontId="7" fillId="2" borderId="1" xfId="0" applyNumberFormat="1" applyFont="1" applyFill="1" applyBorder="1" applyAlignment="1">
      <alignment horizontal="center" vertical="center"/>
    </xf>
    <xf numFmtId="166" fontId="7" fillId="2" borderId="2" xfId="0" applyNumberFormat="1" applyFont="1" applyFill="1" applyBorder="1" applyAlignment="1">
      <alignment horizontal="center" vertical="center"/>
    </xf>
    <xf numFmtId="166" fontId="7" fillId="2" borderId="3" xfId="0" applyNumberFormat="1" applyFont="1" applyFill="1" applyBorder="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12" fillId="2" borderId="5" xfId="0" applyFont="1" applyFill="1" applyBorder="1" applyAlignment="1">
      <alignment horizontal="center"/>
    </xf>
    <xf numFmtId="0" fontId="7" fillId="2" borderId="1"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166" fontId="7" fillId="2" borderId="1" xfId="0" applyNumberFormat="1" applyFont="1" applyFill="1" applyBorder="1" applyAlignment="1">
      <alignment horizontal="center"/>
    </xf>
    <xf numFmtId="0" fontId="12" fillId="2" borderId="1" xfId="0" applyFont="1" applyFill="1" applyBorder="1" applyAlignment="1">
      <alignment horizontal="left" wrapText="1"/>
    </xf>
    <xf numFmtId="0" fontId="12" fillId="2" borderId="2" xfId="0" applyFont="1" applyFill="1" applyBorder="1" applyAlignment="1">
      <alignment horizontal="left" wrapText="1"/>
    </xf>
    <xf numFmtId="0" fontId="12" fillId="2" borderId="3" xfId="0" applyFont="1" applyFill="1" applyBorder="1" applyAlignment="1">
      <alignment horizontal="left" wrapText="1"/>
    </xf>
    <xf numFmtId="2" fontId="2" fillId="2" borderId="1"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3" xfId="0" applyNumberFormat="1" applyFont="1" applyFill="1" applyBorder="1" applyAlignment="1">
      <alignment horizontal="center"/>
    </xf>
    <xf numFmtId="165" fontId="2" fillId="2" borderId="1" xfId="0" applyNumberFormat="1" applyFont="1" applyFill="1" applyBorder="1" applyAlignment="1">
      <alignment horizontal="center"/>
    </xf>
    <xf numFmtId="165" fontId="2" fillId="2" borderId="2" xfId="0" applyNumberFormat="1" applyFont="1" applyFill="1" applyBorder="1" applyAlignment="1">
      <alignment horizontal="center"/>
    </xf>
    <xf numFmtId="165" fontId="2" fillId="2" borderId="3" xfId="0" applyNumberFormat="1" applyFont="1" applyFill="1" applyBorder="1" applyAlignment="1">
      <alignment horizontal="center"/>
    </xf>
    <xf numFmtId="0" fontId="12" fillId="2" borderId="5" xfId="0" applyFont="1" applyFill="1" applyBorder="1" applyAlignment="1">
      <alignment horizontal="center" vertical="center"/>
    </xf>
    <xf numFmtId="0" fontId="12" fillId="2" borderId="1" xfId="0" applyFont="1" applyFill="1" applyBorder="1" applyAlignment="1">
      <alignment horizontal="center" wrapText="1"/>
    </xf>
    <xf numFmtId="0" fontId="12" fillId="2" borderId="2" xfId="0" applyFont="1" applyFill="1" applyBorder="1" applyAlignment="1">
      <alignment horizontal="center" wrapText="1"/>
    </xf>
    <xf numFmtId="0" fontId="12" fillId="2" borderId="3" xfId="0" applyFont="1" applyFill="1" applyBorder="1" applyAlignment="1">
      <alignment horizontal="center" wrapText="1"/>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3" fillId="2" borderId="0" xfId="0" applyFont="1" applyFill="1" applyAlignment="1">
      <alignment horizontal="left" wrapText="1"/>
    </xf>
    <xf numFmtId="0" fontId="12" fillId="2" borderId="5" xfId="0" applyFont="1" applyFill="1" applyBorder="1" applyAlignment="1">
      <alignment horizontal="left" wrapText="1"/>
    </xf>
    <xf numFmtId="0" fontId="12" fillId="2" borderId="0" xfId="0" applyFont="1" applyFill="1" applyBorder="1" applyAlignment="1">
      <alignment horizontal="left" wrapText="1"/>
    </xf>
    <xf numFmtId="0" fontId="12" fillId="2" borderId="0" xfId="0" applyFont="1" applyFill="1" applyBorder="1" applyAlignment="1">
      <alignment horizontal="center" wrapText="1"/>
    </xf>
    <xf numFmtId="0" fontId="3" fillId="2" borderId="10" xfId="2" applyFont="1" applyFill="1" applyBorder="1" applyAlignment="1">
      <alignment horizontal="center" vertical="center" wrapText="1"/>
    </xf>
    <xf numFmtId="3" fontId="7" fillId="2" borderId="5" xfId="0" applyNumberFormat="1" applyFont="1" applyFill="1" applyBorder="1" applyAlignment="1">
      <alignment horizontal="right" vertical="center" wrapText="1"/>
    </xf>
    <xf numFmtId="3" fontId="7" fillId="2" borderId="1" xfId="0" applyNumberFormat="1" applyFont="1" applyFill="1" applyBorder="1" applyAlignment="1">
      <alignment horizontal="right" vertical="center" wrapText="1"/>
    </xf>
    <xf numFmtId="3" fontId="7" fillId="2" borderId="2" xfId="0" applyNumberFormat="1" applyFont="1" applyFill="1" applyBorder="1" applyAlignment="1">
      <alignment horizontal="right" vertical="center" wrapText="1"/>
    </xf>
    <xf numFmtId="3" fontId="7" fillId="2" borderId="3" xfId="0" applyNumberFormat="1" applyFont="1" applyFill="1" applyBorder="1" applyAlignment="1">
      <alignment horizontal="right" vertical="center" wrapText="1"/>
    </xf>
    <xf numFmtId="0" fontId="7" fillId="2" borderId="1" xfId="0" applyFont="1" applyFill="1" applyBorder="1" applyAlignment="1">
      <alignment horizontal="center" vertical="top" wrapText="1"/>
    </xf>
    <xf numFmtId="0" fontId="7" fillId="2" borderId="2" xfId="0" applyFont="1" applyFill="1" applyBorder="1" applyAlignment="1">
      <alignment horizontal="center" vertical="top" wrapText="1"/>
    </xf>
    <xf numFmtId="0" fontId="7" fillId="2" borderId="3" xfId="0" applyFont="1" applyFill="1" applyBorder="1" applyAlignment="1">
      <alignment horizontal="center" vertical="top" wrapText="1"/>
    </xf>
    <xf numFmtId="1" fontId="7" fillId="2" borderId="1" xfId="0" applyNumberFormat="1" applyFont="1" applyFill="1" applyBorder="1" applyAlignment="1">
      <alignment horizontal="center" vertical="center" wrapText="1"/>
    </xf>
    <xf numFmtId="1" fontId="7" fillId="2" borderId="2" xfId="0" applyNumberFormat="1" applyFont="1" applyFill="1" applyBorder="1" applyAlignment="1">
      <alignment horizontal="center" vertical="center" wrapText="1"/>
    </xf>
    <xf numFmtId="1" fontId="7" fillId="2" borderId="3" xfId="0" applyNumberFormat="1" applyFont="1" applyFill="1" applyBorder="1" applyAlignment="1">
      <alignment horizontal="center" vertical="center" wrapText="1"/>
    </xf>
    <xf numFmtId="1" fontId="7" fillId="2" borderId="5" xfId="0" applyNumberFormat="1" applyFont="1" applyFill="1" applyBorder="1" applyAlignment="1">
      <alignment horizontal="right" vertical="center" wrapText="1"/>
    </xf>
    <xf numFmtId="0" fontId="11" fillId="2" borderId="1" xfId="0" applyFont="1" applyFill="1" applyBorder="1" applyAlignment="1">
      <alignment horizontal="center" vertical="top" wrapText="1"/>
    </xf>
    <xf numFmtId="0" fontId="2" fillId="2" borderId="0" xfId="0" applyFont="1" applyFill="1" applyAlignment="1">
      <alignment vertical="center" wrapText="1"/>
    </xf>
    <xf numFmtId="3" fontId="12" fillId="2" borderId="5" xfId="0" applyNumberFormat="1" applyFont="1" applyFill="1" applyBorder="1" applyAlignment="1">
      <alignment horizontal="center"/>
    </xf>
    <xf numFmtId="3" fontId="2" fillId="2" borderId="1" xfId="0" applyNumberFormat="1" applyFont="1" applyFill="1" applyBorder="1" applyAlignment="1">
      <alignment horizontal="center"/>
    </xf>
    <xf numFmtId="0" fontId="12" fillId="2" borderId="7" xfId="0" applyFont="1" applyFill="1" applyBorder="1" applyAlignment="1">
      <alignment horizontal="left" wrapText="1"/>
    </xf>
    <xf numFmtId="0" fontId="5" fillId="2" borderId="1" xfId="0" applyFont="1" applyFill="1" applyBorder="1" applyAlignment="1">
      <alignment horizontal="center" vertical="top"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2" fillId="2" borderId="1" xfId="0" applyFont="1" applyFill="1" applyBorder="1" applyAlignment="1">
      <alignment horizontal="center" wrapText="1"/>
    </xf>
    <xf numFmtId="1" fontId="2" fillId="2" borderId="1" xfId="0" applyNumberFormat="1" applyFont="1" applyFill="1" applyBorder="1" applyAlignment="1">
      <alignment horizontal="center"/>
    </xf>
    <xf numFmtId="1" fontId="2" fillId="2" borderId="2" xfId="0" applyNumberFormat="1" applyFont="1" applyFill="1" applyBorder="1" applyAlignment="1">
      <alignment horizontal="center"/>
    </xf>
    <xf numFmtId="1" fontId="2" fillId="2" borderId="3" xfId="0" applyNumberFormat="1" applyFont="1" applyFill="1" applyBorder="1" applyAlignment="1">
      <alignment horizontal="center"/>
    </xf>
    <xf numFmtId="0" fontId="3"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3" xfId="0" applyFont="1" applyFill="1" applyBorder="1" applyAlignment="1">
      <alignment horizontal="left" vertical="center" wrapText="1"/>
    </xf>
    <xf numFmtId="166" fontId="7" fillId="2" borderId="5"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165" fontId="7" fillId="2" borderId="1" xfId="0" applyNumberFormat="1" applyFont="1" applyFill="1" applyBorder="1" applyAlignment="1">
      <alignment horizontal="center"/>
    </xf>
    <xf numFmtId="165" fontId="7" fillId="2" borderId="2" xfId="0" applyNumberFormat="1" applyFont="1" applyFill="1" applyBorder="1" applyAlignment="1">
      <alignment horizontal="center"/>
    </xf>
    <xf numFmtId="165" fontId="7" fillId="2" borderId="3" xfId="0" applyNumberFormat="1" applyFont="1" applyFill="1" applyBorder="1" applyAlignment="1">
      <alignment horizontal="center"/>
    </xf>
    <xf numFmtId="1" fontId="7" fillId="2" borderId="1" xfId="0" applyNumberFormat="1" applyFont="1" applyFill="1" applyBorder="1" applyAlignment="1">
      <alignment horizontal="center"/>
    </xf>
    <xf numFmtId="1" fontId="7" fillId="2" borderId="2" xfId="0" applyNumberFormat="1" applyFont="1" applyFill="1" applyBorder="1" applyAlignment="1">
      <alignment horizontal="center"/>
    </xf>
    <xf numFmtId="1" fontId="7" fillId="2" borderId="3" xfId="0" applyNumberFormat="1" applyFont="1" applyFill="1" applyBorder="1" applyAlignment="1">
      <alignment horizontal="center"/>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7" fillId="2" borderId="5" xfId="0" applyNumberFormat="1" applyFont="1" applyFill="1" applyBorder="1" applyAlignment="1">
      <alignment horizontal="right" vertical="center" wrapText="1"/>
    </xf>
    <xf numFmtId="0" fontId="7" fillId="2" borderId="4" xfId="0" applyFont="1" applyFill="1" applyBorder="1" applyAlignment="1">
      <alignment horizontal="center" vertical="center"/>
    </xf>
    <xf numFmtId="0" fontId="7" fillId="2" borderId="0" xfId="0" applyFont="1" applyFill="1" applyAlignment="1">
      <alignment horizontal="center" vertical="center"/>
    </xf>
    <xf numFmtId="166" fontId="12" fillId="2" borderId="5" xfId="0" applyNumberFormat="1" applyFont="1" applyFill="1" applyBorder="1" applyAlignment="1">
      <alignment horizontal="center" wrapText="1"/>
    </xf>
    <xf numFmtId="0" fontId="12" fillId="2" borderId="0" xfId="3" applyFont="1" applyFill="1"/>
    <xf numFmtId="0" fontId="3" fillId="0" borderId="0" xfId="0" applyFont="1" applyFill="1" applyAlignment="1">
      <alignment horizontal="left" vertical="center" wrapText="1"/>
    </xf>
    <xf numFmtId="0" fontId="7" fillId="0" borderId="0" xfId="0" applyFont="1" applyFill="1"/>
    <xf numFmtId="0" fontId="12" fillId="0" borderId="0" xfId="0" applyFont="1" applyFill="1" applyAlignment="1">
      <alignment wrapText="1"/>
    </xf>
    <xf numFmtId="0" fontId="12" fillId="0" borderId="0" xfId="0" applyFont="1" applyFill="1" applyAlignment="1">
      <alignment horizontal="center" wrapText="1"/>
    </xf>
    <xf numFmtId="0" fontId="12" fillId="0" borderId="5" xfId="0" applyFont="1" applyFill="1" applyBorder="1" applyAlignment="1">
      <alignment horizontal="center" vertical="center" wrapText="1"/>
    </xf>
    <xf numFmtId="0" fontId="12" fillId="0" borderId="5" xfId="0" applyFont="1" applyFill="1" applyBorder="1" applyAlignment="1">
      <alignment horizontal="center" wrapText="1"/>
    </xf>
    <xf numFmtId="0" fontId="12" fillId="0" borderId="0" xfId="0" applyFont="1" applyFill="1" applyBorder="1" applyAlignment="1">
      <alignment horizontal="left" wrapText="1"/>
    </xf>
    <xf numFmtId="0" fontId="12"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1" xfId="0" applyFont="1" applyFill="1" applyBorder="1" applyAlignment="1">
      <alignment horizontal="center" wrapText="1"/>
    </xf>
    <xf numFmtId="0" fontId="12" fillId="0" borderId="2" xfId="0" applyFont="1" applyFill="1" applyBorder="1" applyAlignment="1">
      <alignment horizontal="center" wrapText="1"/>
    </xf>
    <xf numFmtId="0" fontId="12" fillId="0" borderId="3" xfId="0" applyFont="1" applyFill="1" applyBorder="1" applyAlignment="1">
      <alignment horizontal="center" wrapText="1"/>
    </xf>
    <xf numFmtId="0" fontId="13" fillId="0" borderId="0" xfId="0" applyFont="1" applyFill="1" applyAlignment="1">
      <alignment horizontal="left"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5" xfId="0" applyFont="1" applyFill="1" applyBorder="1" applyAlignment="1">
      <alignment horizontal="left" wrapText="1"/>
    </xf>
    <xf numFmtId="0" fontId="12" fillId="0" borderId="1" xfId="0" applyFont="1" applyFill="1" applyBorder="1" applyAlignment="1">
      <alignment horizontal="left" wrapText="1"/>
    </xf>
    <xf numFmtId="0" fontId="12" fillId="0" borderId="2" xfId="0" applyFont="1" applyFill="1" applyBorder="1" applyAlignment="1">
      <alignment horizontal="left" wrapText="1"/>
    </xf>
    <xf numFmtId="0" fontId="12" fillId="0" borderId="3" xfId="0" applyFont="1" applyFill="1" applyBorder="1" applyAlignment="1">
      <alignment horizontal="left" wrapText="1"/>
    </xf>
    <xf numFmtId="0" fontId="12" fillId="0" borderId="0" xfId="0" applyFont="1" applyFill="1" applyAlignment="1">
      <alignment horizontal="left" wrapText="1"/>
    </xf>
    <xf numFmtId="0" fontId="3" fillId="0" borderId="0" xfId="0" applyFont="1" applyFill="1" applyAlignment="1">
      <alignment horizontal="left" vertical="center" wrapText="1"/>
    </xf>
    <xf numFmtId="0" fontId="12" fillId="0" borderId="5"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5" xfId="0" applyFont="1" applyFill="1" applyBorder="1" applyAlignment="1">
      <alignment horizontal="center"/>
    </xf>
    <xf numFmtId="0" fontId="12" fillId="0" borderId="1" xfId="0" applyFont="1" applyFill="1" applyBorder="1" applyAlignment="1">
      <alignment horizontal="center"/>
    </xf>
    <xf numFmtId="0" fontId="12" fillId="0" borderId="2" xfId="0" applyFont="1" applyFill="1" applyBorder="1" applyAlignment="1">
      <alignment horizontal="center"/>
    </xf>
    <xf numFmtId="0" fontId="12" fillId="0" borderId="3" xfId="0" applyFon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2" fontId="0" fillId="0" borderId="1" xfId="0" applyNumberFormat="1" applyFill="1" applyBorder="1" applyAlignment="1">
      <alignment horizontal="center"/>
    </xf>
    <xf numFmtId="2" fontId="0" fillId="0" borderId="2" xfId="0" applyNumberFormat="1" applyFill="1" applyBorder="1" applyAlignment="1">
      <alignment horizontal="center"/>
    </xf>
    <xf numFmtId="2" fontId="0" fillId="0" borderId="3" xfId="0" applyNumberFormat="1" applyFill="1" applyBorder="1" applyAlignment="1">
      <alignment horizontal="center"/>
    </xf>
    <xf numFmtId="165" fontId="0" fillId="0" borderId="1" xfId="0" applyNumberFormat="1" applyFill="1" applyBorder="1" applyAlignment="1">
      <alignment horizontal="center"/>
    </xf>
    <xf numFmtId="165" fontId="0" fillId="0" borderId="2" xfId="0" applyNumberFormat="1" applyFill="1" applyBorder="1" applyAlignment="1">
      <alignment horizontal="center"/>
    </xf>
    <xf numFmtId="165" fontId="0" fillId="0" borderId="3" xfId="0" applyNumberFormat="1" applyFill="1" applyBorder="1" applyAlignment="1">
      <alignment horizontal="center"/>
    </xf>
    <xf numFmtId="0" fontId="0" fillId="0" borderId="0" xfId="0" applyFill="1"/>
    <xf numFmtId="0" fontId="12" fillId="0" borderId="0" xfId="0" applyFont="1" applyFill="1" applyBorder="1" applyAlignment="1">
      <alignment horizontal="center"/>
    </xf>
    <xf numFmtId="0" fontId="7" fillId="0" borderId="5"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0" fontId="7" fillId="0" borderId="1" xfId="0" applyFont="1" applyFill="1" applyBorder="1" applyAlignment="1">
      <alignment horizontal="left" wrapText="1"/>
    </xf>
    <xf numFmtId="0" fontId="7" fillId="0" borderId="2" xfId="0" applyFont="1" applyFill="1" applyBorder="1" applyAlignment="1">
      <alignment horizontal="left" wrapText="1"/>
    </xf>
    <xf numFmtId="0" fontId="7" fillId="0" borderId="3" xfId="0" applyFont="1" applyFill="1" applyBorder="1" applyAlignment="1">
      <alignment horizontal="left" wrapText="1"/>
    </xf>
    <xf numFmtId="0" fontId="7" fillId="0" borderId="1" xfId="0" applyFont="1" applyFill="1" applyBorder="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0" fontId="7" fillId="0" borderId="1" xfId="0" applyFont="1" applyFill="1" applyBorder="1" applyAlignment="1">
      <alignment horizontal="left"/>
    </xf>
    <xf numFmtId="0" fontId="7" fillId="0" borderId="2" xfId="0" applyFont="1" applyFill="1" applyBorder="1" applyAlignment="1">
      <alignment horizontal="left"/>
    </xf>
    <xf numFmtId="0" fontId="7" fillId="0" borderId="3" xfId="0" applyFont="1" applyFill="1" applyBorder="1" applyAlignment="1">
      <alignment horizontal="left"/>
    </xf>
  </cellXfs>
  <cellStyles count="4">
    <cellStyle name="Звичайний" xfId="0" builtinId="0"/>
    <cellStyle name="Звичайний 2" xfId="2"/>
    <cellStyle name="Звичайний 3" xfId="1"/>
    <cellStyle name="Звичайний 3 2" xfId="3"/>
  </cellStyles>
  <dxfs count="64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39"/>
  <sheetViews>
    <sheetView tabSelected="1" view="pageBreakPreview" zoomScale="85" zoomScaleNormal="85" zoomScaleSheetLayoutView="85" workbookViewId="0">
      <selection activeCell="A21" sqref="A21:BL21"/>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44"/>
      <c r="AM8" s="44"/>
      <c r="AN8" s="44"/>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13.95" customHeight="1" thickBot="1" x14ac:dyDescent="0.3">
      <c r="A12" s="166" t="s">
        <v>366</v>
      </c>
      <c r="B12" s="166"/>
      <c r="C12" s="166"/>
      <c r="D12" s="166"/>
      <c r="E12" s="166"/>
      <c r="F12" s="166"/>
      <c r="G12" s="166"/>
      <c r="H12" s="5"/>
      <c r="I12" s="166" t="s">
        <v>367</v>
      </c>
      <c r="J12" s="166"/>
      <c r="K12" s="166"/>
      <c r="L12" s="166"/>
      <c r="M12" s="166"/>
      <c r="N12" s="166"/>
      <c r="O12" s="166"/>
      <c r="P12" s="267"/>
      <c r="Q12" s="166" t="s">
        <v>368</v>
      </c>
      <c r="R12" s="166"/>
      <c r="S12" s="166"/>
      <c r="T12" s="166"/>
      <c r="U12" s="166"/>
      <c r="V12" s="166"/>
      <c r="W12" s="166"/>
      <c r="X12" s="267"/>
      <c r="Y12" s="73" t="s">
        <v>369</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4.200000000000003" customHeight="1" x14ac:dyDescent="0.25">
      <c r="A13" s="74" t="s">
        <v>370</v>
      </c>
      <c r="B13" s="74"/>
      <c r="C13" s="74"/>
      <c r="D13" s="74"/>
      <c r="E13" s="74"/>
      <c r="F13" s="74"/>
      <c r="G13" s="74"/>
      <c r="H13" s="4"/>
      <c r="I13" s="74" t="s">
        <v>371</v>
      </c>
      <c r="J13" s="74"/>
      <c r="K13" s="74"/>
      <c r="L13" s="74"/>
      <c r="M13" s="74"/>
      <c r="N13" s="74"/>
      <c r="O13" s="74"/>
      <c r="P13" s="267"/>
      <c r="Q13" s="74" t="s">
        <v>372</v>
      </c>
      <c r="R13" s="74"/>
      <c r="S13" s="74"/>
      <c r="T13" s="74"/>
      <c r="U13" s="74"/>
      <c r="V13" s="74"/>
      <c r="W13" s="74"/>
      <c r="X13" s="267"/>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26.25" customHeight="1" x14ac:dyDescent="0.25">
      <c r="A17" s="65" t="s">
        <v>563</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54.75" customHeight="1" x14ac:dyDescent="0.25">
      <c r="A19" s="65" t="s">
        <v>601</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184.95" customHeight="1" x14ac:dyDescent="0.25">
      <c r="A21" s="65" t="s">
        <v>661</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2281072</v>
      </c>
      <c r="Y30" s="87"/>
      <c r="Z30" s="87"/>
      <c r="AA30" s="87"/>
      <c r="AB30" s="87"/>
      <c r="AC30" s="87" t="s">
        <v>153</v>
      </c>
      <c r="AD30" s="87"/>
      <c r="AE30" s="87"/>
      <c r="AF30" s="87"/>
      <c r="AG30" s="87"/>
      <c r="AH30" s="88" t="s">
        <v>153</v>
      </c>
      <c r="AI30" s="89"/>
      <c r="AJ30" s="90"/>
      <c r="AK30" s="87">
        <f>IF(ISNUMBER(X30),X30,0)+IF(ISNUMBER(AC30),AC30,0)</f>
        <v>2281072</v>
      </c>
      <c r="AL30" s="87"/>
      <c r="AM30" s="87"/>
      <c r="AN30" s="87"/>
      <c r="AO30" s="87"/>
      <c r="AP30" s="87">
        <v>2561600</v>
      </c>
      <c r="AQ30" s="87"/>
      <c r="AR30" s="87"/>
      <c r="AS30" s="87"/>
      <c r="AT30" s="87"/>
      <c r="AU30" s="87" t="s">
        <v>153</v>
      </c>
      <c r="AV30" s="87"/>
      <c r="AW30" s="87"/>
      <c r="AX30" s="87"/>
      <c r="AY30" s="87"/>
      <c r="AZ30" s="88" t="s">
        <v>153</v>
      </c>
      <c r="BA30" s="89"/>
      <c r="BB30" s="90"/>
      <c r="BC30" s="87">
        <f>IF(ISNUMBER(AP30),AP30,0)+IF(ISNUMBER(AU30),AU30,0)</f>
        <v>2561600</v>
      </c>
      <c r="BD30" s="87"/>
      <c r="BE30" s="87"/>
      <c r="BF30" s="87"/>
      <c r="BG30" s="87"/>
      <c r="BH30" s="87">
        <v>2674500</v>
      </c>
      <c r="BI30" s="87"/>
      <c r="BJ30" s="87"/>
      <c r="BK30" s="87"/>
      <c r="BL30" s="87"/>
      <c r="BM30" s="87" t="s">
        <v>153</v>
      </c>
      <c r="BN30" s="87"/>
      <c r="BO30" s="87"/>
      <c r="BP30" s="87"/>
      <c r="BQ30" s="87"/>
      <c r="BR30" s="88" t="s">
        <v>153</v>
      </c>
      <c r="BS30" s="89"/>
      <c r="BT30" s="90"/>
      <c r="BU30" s="87">
        <f>IF(ISNUMBER(BH30),BH30,0)+IF(ISNUMBER(BM30),BM30,0)</f>
        <v>2674500</v>
      </c>
      <c r="BV30" s="87"/>
      <c r="BW30" s="87"/>
      <c r="BX30" s="87"/>
      <c r="BY30" s="87"/>
      <c r="CA30" s="8" t="s">
        <v>22</v>
      </c>
    </row>
    <row r="31" spans="1:79" s="9" customFormat="1" ht="12.75" customHeight="1" x14ac:dyDescent="0.25">
      <c r="A31" s="98"/>
      <c r="B31" s="99"/>
      <c r="C31" s="99"/>
      <c r="D31" s="100"/>
      <c r="E31" s="101" t="s">
        <v>145</v>
      </c>
      <c r="F31" s="102"/>
      <c r="G31" s="102"/>
      <c r="H31" s="102"/>
      <c r="I31" s="102"/>
      <c r="J31" s="102"/>
      <c r="K31" s="102"/>
      <c r="L31" s="102"/>
      <c r="M31" s="102"/>
      <c r="N31" s="102"/>
      <c r="O31" s="102"/>
      <c r="P31" s="102"/>
      <c r="Q31" s="102"/>
      <c r="R31" s="102"/>
      <c r="S31" s="102"/>
      <c r="T31" s="102"/>
      <c r="U31" s="102"/>
      <c r="V31" s="102"/>
      <c r="W31" s="103"/>
      <c r="X31" s="120">
        <v>2281072</v>
      </c>
      <c r="Y31" s="120"/>
      <c r="Z31" s="120"/>
      <c r="AA31" s="120"/>
      <c r="AB31" s="120"/>
      <c r="AC31" s="120">
        <v>0</v>
      </c>
      <c r="AD31" s="120"/>
      <c r="AE31" s="120"/>
      <c r="AF31" s="120"/>
      <c r="AG31" s="120"/>
      <c r="AH31" s="95">
        <v>0</v>
      </c>
      <c r="AI31" s="96"/>
      <c r="AJ31" s="97"/>
      <c r="AK31" s="120">
        <f>IF(ISNUMBER(X31),X31,0)+IF(ISNUMBER(AC31),AC31,0)</f>
        <v>2281072</v>
      </c>
      <c r="AL31" s="120"/>
      <c r="AM31" s="120"/>
      <c r="AN31" s="120"/>
      <c r="AO31" s="120"/>
      <c r="AP31" s="120">
        <v>2561600</v>
      </c>
      <c r="AQ31" s="120"/>
      <c r="AR31" s="120"/>
      <c r="AS31" s="120"/>
      <c r="AT31" s="120"/>
      <c r="AU31" s="120">
        <v>0</v>
      </c>
      <c r="AV31" s="120"/>
      <c r="AW31" s="120"/>
      <c r="AX31" s="120"/>
      <c r="AY31" s="120"/>
      <c r="AZ31" s="95">
        <v>0</v>
      </c>
      <c r="BA31" s="96"/>
      <c r="BB31" s="97"/>
      <c r="BC31" s="120">
        <f>IF(ISNUMBER(AP31),AP31,0)+IF(ISNUMBER(AU31),AU31,0)</f>
        <v>2561600</v>
      </c>
      <c r="BD31" s="120"/>
      <c r="BE31" s="120"/>
      <c r="BF31" s="120"/>
      <c r="BG31" s="120"/>
      <c r="BH31" s="120">
        <v>2674500</v>
      </c>
      <c r="BI31" s="120"/>
      <c r="BJ31" s="120"/>
      <c r="BK31" s="120"/>
      <c r="BL31" s="120"/>
      <c r="BM31" s="120">
        <v>0</v>
      </c>
      <c r="BN31" s="120"/>
      <c r="BO31" s="120"/>
      <c r="BP31" s="120"/>
      <c r="BQ31" s="120"/>
      <c r="BR31" s="95">
        <v>0</v>
      </c>
      <c r="BS31" s="96"/>
      <c r="BT31" s="97"/>
      <c r="BU31" s="120">
        <f>IF(ISNUMBER(BH31),BH31,0)+IF(ISNUMBER(BM31),BM31,0)</f>
        <v>2674500</v>
      </c>
      <c r="BV31" s="120"/>
      <c r="BW31" s="120"/>
      <c r="BX31" s="120"/>
      <c r="BY31" s="120"/>
    </row>
    <row r="32" spans="1:79" ht="67.5" customHeight="1" x14ac:dyDescent="0.25"/>
    <row r="33" spans="1:79" ht="14.25" customHeight="1" x14ac:dyDescent="0.25">
      <c r="A33" s="51" t="s">
        <v>409</v>
      </c>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row>
    <row r="34" spans="1:79" ht="15" customHeight="1" x14ac:dyDescent="0.25">
      <c r="A34" s="59" t="s">
        <v>192</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row>
    <row r="36" spans="1:79" ht="22.5" customHeight="1" x14ac:dyDescent="0.25">
      <c r="A36" s="81" t="s">
        <v>2</v>
      </c>
      <c r="B36" s="82"/>
      <c r="C36" s="82"/>
      <c r="D36" s="83"/>
      <c r="E36" s="81" t="s">
        <v>19</v>
      </c>
      <c r="F36" s="82"/>
      <c r="G36" s="82"/>
      <c r="H36" s="82"/>
      <c r="I36" s="82"/>
      <c r="J36" s="82"/>
      <c r="K36" s="82"/>
      <c r="L36" s="82"/>
      <c r="M36" s="82"/>
      <c r="N36" s="82"/>
      <c r="O36" s="82"/>
      <c r="P36" s="82"/>
      <c r="Q36" s="82"/>
      <c r="R36" s="82"/>
      <c r="S36" s="82"/>
      <c r="T36" s="82"/>
      <c r="U36" s="82"/>
      <c r="V36" s="82"/>
      <c r="W36" s="83"/>
      <c r="X36" s="61" t="s">
        <v>204</v>
      </c>
      <c r="Y36" s="61"/>
      <c r="Z36" s="61"/>
      <c r="AA36" s="61"/>
      <c r="AB36" s="61"/>
      <c r="AC36" s="61"/>
      <c r="AD36" s="61"/>
      <c r="AE36" s="61"/>
      <c r="AF36" s="61"/>
      <c r="AG36" s="61"/>
      <c r="AH36" s="61"/>
      <c r="AI36" s="61"/>
      <c r="AJ36" s="61"/>
      <c r="AK36" s="61"/>
      <c r="AL36" s="61"/>
      <c r="AM36" s="61"/>
      <c r="AN36" s="61"/>
      <c r="AO36" s="61"/>
      <c r="AP36" s="61" t="s">
        <v>208</v>
      </c>
      <c r="AQ36" s="61"/>
      <c r="AR36" s="61"/>
      <c r="AS36" s="61"/>
      <c r="AT36" s="61"/>
      <c r="AU36" s="61"/>
      <c r="AV36" s="61"/>
      <c r="AW36" s="61"/>
      <c r="AX36" s="61"/>
      <c r="AY36" s="61"/>
      <c r="AZ36" s="61"/>
      <c r="BA36" s="61"/>
      <c r="BB36" s="61"/>
      <c r="BC36" s="61"/>
      <c r="BD36" s="61"/>
      <c r="BE36" s="61"/>
      <c r="BF36" s="61"/>
      <c r="BG36" s="61"/>
    </row>
    <row r="37" spans="1:79" ht="51.6" customHeight="1" x14ac:dyDescent="0.25">
      <c r="A37" s="84"/>
      <c r="B37" s="85"/>
      <c r="C37" s="85"/>
      <c r="D37" s="86"/>
      <c r="E37" s="84"/>
      <c r="F37" s="85"/>
      <c r="G37" s="85"/>
      <c r="H37" s="85"/>
      <c r="I37" s="85"/>
      <c r="J37" s="85"/>
      <c r="K37" s="85"/>
      <c r="L37" s="85"/>
      <c r="M37" s="85"/>
      <c r="N37" s="85"/>
      <c r="O37" s="85"/>
      <c r="P37" s="85"/>
      <c r="Q37" s="85"/>
      <c r="R37" s="85"/>
      <c r="S37" s="85"/>
      <c r="T37" s="85"/>
      <c r="U37" s="85"/>
      <c r="V37" s="85"/>
      <c r="W37" s="86"/>
      <c r="X37" s="61" t="s">
        <v>4</v>
      </c>
      <c r="Y37" s="61"/>
      <c r="Z37" s="61"/>
      <c r="AA37" s="61"/>
      <c r="AB37" s="61"/>
      <c r="AC37" s="61" t="s">
        <v>3</v>
      </c>
      <c r="AD37" s="61"/>
      <c r="AE37" s="61"/>
      <c r="AF37" s="61"/>
      <c r="AG37" s="61"/>
      <c r="AH37" s="62" t="s">
        <v>116</v>
      </c>
      <c r="AI37" s="63"/>
      <c r="AJ37" s="64"/>
      <c r="AK37" s="61" t="s">
        <v>5</v>
      </c>
      <c r="AL37" s="61"/>
      <c r="AM37" s="61"/>
      <c r="AN37" s="61"/>
      <c r="AO37" s="61"/>
      <c r="AP37" s="61" t="s">
        <v>4</v>
      </c>
      <c r="AQ37" s="61"/>
      <c r="AR37" s="61"/>
      <c r="AS37" s="61"/>
      <c r="AT37" s="61"/>
      <c r="AU37" s="61" t="s">
        <v>3</v>
      </c>
      <c r="AV37" s="61"/>
      <c r="AW37" s="61"/>
      <c r="AX37" s="61"/>
      <c r="AY37" s="61"/>
      <c r="AZ37" s="62" t="s">
        <v>116</v>
      </c>
      <c r="BA37" s="63"/>
      <c r="BB37" s="64"/>
      <c r="BC37" s="61" t="s">
        <v>96</v>
      </c>
      <c r="BD37" s="61"/>
      <c r="BE37" s="61"/>
      <c r="BF37" s="61"/>
      <c r="BG37" s="61"/>
    </row>
    <row r="38" spans="1:79" ht="15" customHeight="1" x14ac:dyDescent="0.25">
      <c r="A38" s="77">
        <v>1</v>
      </c>
      <c r="B38" s="78"/>
      <c r="C38" s="78"/>
      <c r="D38" s="79"/>
      <c r="E38" s="77">
        <v>2</v>
      </c>
      <c r="F38" s="78"/>
      <c r="G38" s="78"/>
      <c r="H38" s="78"/>
      <c r="I38" s="78"/>
      <c r="J38" s="78"/>
      <c r="K38" s="78"/>
      <c r="L38" s="78"/>
      <c r="M38" s="78"/>
      <c r="N38" s="78"/>
      <c r="O38" s="78"/>
      <c r="P38" s="78"/>
      <c r="Q38" s="78"/>
      <c r="R38" s="78"/>
      <c r="S38" s="78"/>
      <c r="T38" s="78"/>
      <c r="U38" s="78"/>
      <c r="V38" s="78"/>
      <c r="W38" s="79"/>
      <c r="X38" s="61">
        <v>3</v>
      </c>
      <c r="Y38" s="61"/>
      <c r="Z38" s="61"/>
      <c r="AA38" s="61"/>
      <c r="AB38" s="61"/>
      <c r="AC38" s="61">
        <v>4</v>
      </c>
      <c r="AD38" s="61"/>
      <c r="AE38" s="61"/>
      <c r="AF38" s="61"/>
      <c r="AG38" s="61"/>
      <c r="AH38" s="77">
        <v>5</v>
      </c>
      <c r="AI38" s="78"/>
      <c r="AJ38" s="79"/>
      <c r="AK38" s="61">
        <v>6</v>
      </c>
      <c r="AL38" s="61"/>
      <c r="AM38" s="61"/>
      <c r="AN38" s="61"/>
      <c r="AO38" s="61"/>
      <c r="AP38" s="61">
        <v>7</v>
      </c>
      <c r="AQ38" s="61"/>
      <c r="AR38" s="61"/>
      <c r="AS38" s="61"/>
      <c r="AT38" s="61"/>
      <c r="AU38" s="61">
        <v>8</v>
      </c>
      <c r="AV38" s="61"/>
      <c r="AW38" s="61"/>
      <c r="AX38" s="61"/>
      <c r="AY38" s="61"/>
      <c r="AZ38" s="77">
        <v>9</v>
      </c>
      <c r="BA38" s="78"/>
      <c r="BB38" s="79"/>
      <c r="BC38" s="61">
        <v>10</v>
      </c>
      <c r="BD38" s="61"/>
      <c r="BE38" s="61"/>
      <c r="BF38" s="61"/>
      <c r="BG38" s="61"/>
    </row>
    <row r="39" spans="1:79" ht="8.25" hidden="1" customHeight="1" x14ac:dyDescent="0.25">
      <c r="A39" s="62" t="s">
        <v>56</v>
      </c>
      <c r="B39" s="63"/>
      <c r="C39" s="63"/>
      <c r="D39" s="64"/>
      <c r="E39" s="62" t="s">
        <v>57</v>
      </c>
      <c r="F39" s="63"/>
      <c r="G39" s="63"/>
      <c r="H39" s="63"/>
      <c r="I39" s="63"/>
      <c r="J39" s="63"/>
      <c r="K39" s="63"/>
      <c r="L39" s="63"/>
      <c r="M39" s="63"/>
      <c r="N39" s="63"/>
      <c r="O39" s="63"/>
      <c r="P39" s="63"/>
      <c r="Q39" s="63"/>
      <c r="R39" s="63"/>
      <c r="S39" s="63"/>
      <c r="T39" s="63"/>
      <c r="U39" s="63"/>
      <c r="V39" s="63"/>
      <c r="W39" s="64"/>
      <c r="X39" s="80" t="s">
        <v>60</v>
      </c>
      <c r="Y39" s="80"/>
      <c r="Z39" s="80"/>
      <c r="AA39" s="80"/>
      <c r="AB39" s="80"/>
      <c r="AC39" s="80" t="s">
        <v>61</v>
      </c>
      <c r="AD39" s="80"/>
      <c r="AE39" s="80"/>
      <c r="AF39" s="80"/>
      <c r="AG39" s="80"/>
      <c r="AH39" s="62" t="s">
        <v>94</v>
      </c>
      <c r="AI39" s="63"/>
      <c r="AJ39" s="64"/>
      <c r="AK39" s="91" t="s">
        <v>99</v>
      </c>
      <c r="AL39" s="91"/>
      <c r="AM39" s="91"/>
      <c r="AN39" s="91"/>
      <c r="AO39" s="91"/>
      <c r="AP39" s="80" t="s">
        <v>62</v>
      </c>
      <c r="AQ39" s="80"/>
      <c r="AR39" s="80"/>
      <c r="AS39" s="80"/>
      <c r="AT39" s="80"/>
      <c r="AU39" s="80" t="s">
        <v>63</v>
      </c>
      <c r="AV39" s="80"/>
      <c r="AW39" s="80"/>
      <c r="AX39" s="80"/>
      <c r="AY39" s="80"/>
      <c r="AZ39" s="62" t="s">
        <v>95</v>
      </c>
      <c r="BA39" s="63"/>
      <c r="BB39" s="64"/>
      <c r="BC39" s="91" t="s">
        <v>99</v>
      </c>
      <c r="BD39" s="91"/>
      <c r="BE39" s="91"/>
      <c r="BF39" s="91"/>
      <c r="BG39" s="91"/>
      <c r="CA39" s="1" t="s">
        <v>23</v>
      </c>
    </row>
    <row r="40" spans="1:79" s="8" customFormat="1" ht="13.2" customHeight="1" x14ac:dyDescent="0.25">
      <c r="A40" s="62"/>
      <c r="B40" s="63"/>
      <c r="C40" s="63"/>
      <c r="D40" s="64"/>
      <c r="E40" s="92" t="s">
        <v>152</v>
      </c>
      <c r="F40" s="93"/>
      <c r="G40" s="93"/>
      <c r="H40" s="93"/>
      <c r="I40" s="93"/>
      <c r="J40" s="93"/>
      <c r="K40" s="93"/>
      <c r="L40" s="93"/>
      <c r="M40" s="93"/>
      <c r="N40" s="93"/>
      <c r="O40" s="93"/>
      <c r="P40" s="93"/>
      <c r="Q40" s="93"/>
      <c r="R40" s="93"/>
      <c r="S40" s="93"/>
      <c r="T40" s="93"/>
      <c r="U40" s="93"/>
      <c r="V40" s="93"/>
      <c r="W40" s="94"/>
      <c r="X40" s="88">
        <v>2826950</v>
      </c>
      <c r="Y40" s="89"/>
      <c r="Z40" s="89"/>
      <c r="AA40" s="89"/>
      <c r="AB40" s="90"/>
      <c r="AC40" s="88" t="s">
        <v>153</v>
      </c>
      <c r="AD40" s="89"/>
      <c r="AE40" s="89"/>
      <c r="AF40" s="89"/>
      <c r="AG40" s="90"/>
      <c r="AH40" s="88" t="s">
        <v>153</v>
      </c>
      <c r="AI40" s="89"/>
      <c r="AJ40" s="90"/>
      <c r="AK40" s="88">
        <f>IF(ISNUMBER(X40),X40,0)+IF(ISNUMBER(AC40),AC40,0)</f>
        <v>2826950</v>
      </c>
      <c r="AL40" s="89"/>
      <c r="AM40" s="89"/>
      <c r="AN40" s="89"/>
      <c r="AO40" s="90"/>
      <c r="AP40" s="88">
        <v>2976780</v>
      </c>
      <c r="AQ40" s="89"/>
      <c r="AR40" s="89"/>
      <c r="AS40" s="89"/>
      <c r="AT40" s="90"/>
      <c r="AU40" s="88" t="s">
        <v>153</v>
      </c>
      <c r="AV40" s="89"/>
      <c r="AW40" s="89"/>
      <c r="AX40" s="89"/>
      <c r="AY40" s="90"/>
      <c r="AZ40" s="88" t="s">
        <v>153</v>
      </c>
      <c r="BA40" s="89"/>
      <c r="BB40" s="90"/>
      <c r="BC40" s="88">
        <f>IF(ISNUMBER(AP40),AP40,0)+IF(ISNUMBER(AU40),AU40,0)</f>
        <v>2976780</v>
      </c>
      <c r="BD40" s="89"/>
      <c r="BE40" s="89"/>
      <c r="BF40" s="89"/>
      <c r="BG40" s="90"/>
      <c r="CA40" s="8" t="s">
        <v>24</v>
      </c>
    </row>
    <row r="41" spans="1:79" s="9" customFormat="1" ht="12.75" customHeight="1" x14ac:dyDescent="0.25">
      <c r="A41" s="98"/>
      <c r="B41" s="99"/>
      <c r="C41" s="99"/>
      <c r="D41" s="100"/>
      <c r="E41" s="101" t="s">
        <v>145</v>
      </c>
      <c r="F41" s="102"/>
      <c r="G41" s="102"/>
      <c r="H41" s="102"/>
      <c r="I41" s="102"/>
      <c r="J41" s="102"/>
      <c r="K41" s="102"/>
      <c r="L41" s="102"/>
      <c r="M41" s="102"/>
      <c r="N41" s="102"/>
      <c r="O41" s="102"/>
      <c r="P41" s="102"/>
      <c r="Q41" s="102"/>
      <c r="R41" s="102"/>
      <c r="S41" s="102"/>
      <c r="T41" s="102"/>
      <c r="U41" s="102"/>
      <c r="V41" s="102"/>
      <c r="W41" s="103"/>
      <c r="X41" s="95">
        <v>2826950</v>
      </c>
      <c r="Y41" s="96"/>
      <c r="Z41" s="96"/>
      <c r="AA41" s="96"/>
      <c r="AB41" s="97"/>
      <c r="AC41" s="95">
        <v>0</v>
      </c>
      <c r="AD41" s="96"/>
      <c r="AE41" s="96"/>
      <c r="AF41" s="96"/>
      <c r="AG41" s="97"/>
      <c r="AH41" s="95">
        <v>0</v>
      </c>
      <c r="AI41" s="96"/>
      <c r="AJ41" s="97"/>
      <c r="AK41" s="95">
        <f>IF(ISNUMBER(X41),X41,0)+IF(ISNUMBER(AC41),AC41,0)</f>
        <v>2826950</v>
      </c>
      <c r="AL41" s="96"/>
      <c r="AM41" s="96"/>
      <c r="AN41" s="96"/>
      <c r="AO41" s="97"/>
      <c r="AP41" s="95">
        <v>2976780</v>
      </c>
      <c r="AQ41" s="96"/>
      <c r="AR41" s="96"/>
      <c r="AS41" s="96"/>
      <c r="AT41" s="97"/>
      <c r="AU41" s="95">
        <v>0</v>
      </c>
      <c r="AV41" s="96"/>
      <c r="AW41" s="96"/>
      <c r="AX41" s="96"/>
      <c r="AY41" s="97"/>
      <c r="AZ41" s="95">
        <v>0</v>
      </c>
      <c r="BA41" s="96"/>
      <c r="BB41" s="97"/>
      <c r="BC41" s="95">
        <f>IF(ISNUMBER(AP41),AP41,0)+IF(ISNUMBER(AU41),AU41,0)</f>
        <v>2976780</v>
      </c>
      <c r="BD41" s="96"/>
      <c r="BE41" s="96"/>
      <c r="BF41" s="96"/>
      <c r="BG41" s="97"/>
    </row>
    <row r="43" spans="1:79" s="43" customFormat="1" ht="14.25" customHeight="1" x14ac:dyDescent="0.25">
      <c r="A43" s="51" t="s">
        <v>403</v>
      </c>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row>
    <row r="44" spans="1:79" ht="14.25" customHeight="1" x14ac:dyDescent="0.25">
      <c r="A44" s="51" t="s">
        <v>410</v>
      </c>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row>
    <row r="45" spans="1:79" ht="15" customHeight="1" x14ac:dyDescent="0.25">
      <c r="A45" s="59" t="s">
        <v>192</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row>
    <row r="47" spans="1:79" ht="23.1" customHeight="1" x14ac:dyDescent="0.25">
      <c r="A47" s="104" t="s">
        <v>117</v>
      </c>
      <c r="B47" s="105"/>
      <c r="C47" s="105"/>
      <c r="D47" s="106"/>
      <c r="E47" s="81" t="s">
        <v>19</v>
      </c>
      <c r="F47" s="82"/>
      <c r="G47" s="82"/>
      <c r="H47" s="82"/>
      <c r="I47" s="82"/>
      <c r="J47" s="82"/>
      <c r="K47" s="82"/>
      <c r="L47" s="82"/>
      <c r="M47" s="82"/>
      <c r="N47" s="82"/>
      <c r="O47" s="82"/>
      <c r="P47" s="82"/>
      <c r="Q47" s="82"/>
      <c r="R47" s="82"/>
      <c r="S47" s="82"/>
      <c r="T47" s="82"/>
      <c r="U47" s="82"/>
      <c r="V47" s="82"/>
      <c r="W47" s="83"/>
      <c r="X47" s="61" t="s">
        <v>193</v>
      </c>
      <c r="Y47" s="61"/>
      <c r="Z47" s="61"/>
      <c r="AA47" s="61"/>
      <c r="AB47" s="61"/>
      <c r="AC47" s="61"/>
      <c r="AD47" s="61"/>
      <c r="AE47" s="61"/>
      <c r="AF47" s="61"/>
      <c r="AG47" s="61"/>
      <c r="AH47" s="61"/>
      <c r="AI47" s="61"/>
      <c r="AJ47" s="61"/>
      <c r="AK47" s="61"/>
      <c r="AL47" s="61"/>
      <c r="AM47" s="61"/>
      <c r="AN47" s="61"/>
      <c r="AO47" s="61"/>
      <c r="AP47" s="61" t="s">
        <v>195</v>
      </c>
      <c r="AQ47" s="61"/>
      <c r="AR47" s="61"/>
      <c r="AS47" s="61"/>
      <c r="AT47" s="61"/>
      <c r="AU47" s="61"/>
      <c r="AV47" s="61"/>
      <c r="AW47" s="61"/>
      <c r="AX47" s="61"/>
      <c r="AY47" s="61"/>
      <c r="AZ47" s="61"/>
      <c r="BA47" s="61"/>
      <c r="BB47" s="61"/>
      <c r="BC47" s="61"/>
      <c r="BD47" s="61"/>
      <c r="BE47" s="61"/>
      <c r="BF47" s="61"/>
      <c r="BG47" s="61"/>
      <c r="BH47" s="61" t="s">
        <v>200</v>
      </c>
      <c r="BI47" s="61"/>
      <c r="BJ47" s="61"/>
      <c r="BK47" s="61"/>
      <c r="BL47" s="61"/>
      <c r="BM47" s="61"/>
      <c r="BN47" s="61"/>
      <c r="BO47" s="61"/>
      <c r="BP47" s="61"/>
      <c r="BQ47" s="61"/>
      <c r="BR47" s="61"/>
      <c r="BS47" s="61"/>
      <c r="BT47" s="61"/>
      <c r="BU47" s="61"/>
      <c r="BV47" s="61"/>
      <c r="BW47" s="61"/>
      <c r="BX47" s="61"/>
      <c r="BY47" s="61"/>
    </row>
    <row r="48" spans="1:79" ht="48.75" customHeight="1" x14ac:dyDescent="0.25">
      <c r="A48" s="107"/>
      <c r="B48" s="108"/>
      <c r="C48" s="108"/>
      <c r="D48" s="109"/>
      <c r="E48" s="84"/>
      <c r="F48" s="85"/>
      <c r="G48" s="85"/>
      <c r="H48" s="85"/>
      <c r="I48" s="85"/>
      <c r="J48" s="85"/>
      <c r="K48" s="85"/>
      <c r="L48" s="85"/>
      <c r="M48" s="85"/>
      <c r="N48" s="85"/>
      <c r="O48" s="85"/>
      <c r="P48" s="85"/>
      <c r="Q48" s="85"/>
      <c r="R48" s="85"/>
      <c r="S48" s="85"/>
      <c r="T48" s="85"/>
      <c r="U48" s="85"/>
      <c r="V48" s="85"/>
      <c r="W48" s="86"/>
      <c r="X48" s="61" t="s">
        <v>4</v>
      </c>
      <c r="Y48" s="61"/>
      <c r="Z48" s="61"/>
      <c r="AA48" s="61"/>
      <c r="AB48" s="61"/>
      <c r="AC48" s="61" t="s">
        <v>3</v>
      </c>
      <c r="AD48" s="61"/>
      <c r="AE48" s="61"/>
      <c r="AF48" s="61"/>
      <c r="AG48" s="61"/>
      <c r="AH48" s="62" t="s">
        <v>116</v>
      </c>
      <c r="AI48" s="63"/>
      <c r="AJ48" s="64"/>
      <c r="AK48" s="61" t="s">
        <v>5</v>
      </c>
      <c r="AL48" s="61"/>
      <c r="AM48" s="61"/>
      <c r="AN48" s="61"/>
      <c r="AO48" s="61"/>
      <c r="AP48" s="61" t="s">
        <v>4</v>
      </c>
      <c r="AQ48" s="61"/>
      <c r="AR48" s="61"/>
      <c r="AS48" s="61"/>
      <c r="AT48" s="61"/>
      <c r="AU48" s="61" t="s">
        <v>3</v>
      </c>
      <c r="AV48" s="61"/>
      <c r="AW48" s="61"/>
      <c r="AX48" s="61"/>
      <c r="AY48" s="61"/>
      <c r="AZ48" s="62" t="s">
        <v>116</v>
      </c>
      <c r="BA48" s="63"/>
      <c r="BB48" s="64"/>
      <c r="BC48" s="61" t="s">
        <v>96</v>
      </c>
      <c r="BD48" s="61"/>
      <c r="BE48" s="61"/>
      <c r="BF48" s="61"/>
      <c r="BG48" s="61"/>
      <c r="BH48" s="61" t="s">
        <v>4</v>
      </c>
      <c r="BI48" s="61"/>
      <c r="BJ48" s="61"/>
      <c r="BK48" s="61"/>
      <c r="BL48" s="61"/>
      <c r="BM48" s="61" t="s">
        <v>3</v>
      </c>
      <c r="BN48" s="61"/>
      <c r="BO48" s="61"/>
      <c r="BP48" s="61"/>
      <c r="BQ48" s="61"/>
      <c r="BR48" s="62" t="s">
        <v>116</v>
      </c>
      <c r="BS48" s="63"/>
      <c r="BT48" s="64"/>
      <c r="BU48" s="61" t="s">
        <v>97</v>
      </c>
      <c r="BV48" s="61"/>
      <c r="BW48" s="61"/>
      <c r="BX48" s="61"/>
      <c r="BY48" s="61"/>
    </row>
    <row r="49" spans="1:79" ht="15" customHeight="1" x14ac:dyDescent="0.25">
      <c r="A49" s="77">
        <v>1</v>
      </c>
      <c r="B49" s="78"/>
      <c r="C49" s="78"/>
      <c r="D49" s="79"/>
      <c r="E49" s="77">
        <v>2</v>
      </c>
      <c r="F49" s="78"/>
      <c r="G49" s="78"/>
      <c r="H49" s="78"/>
      <c r="I49" s="78"/>
      <c r="J49" s="78"/>
      <c r="K49" s="78"/>
      <c r="L49" s="78"/>
      <c r="M49" s="78"/>
      <c r="N49" s="78"/>
      <c r="O49" s="78"/>
      <c r="P49" s="78"/>
      <c r="Q49" s="78"/>
      <c r="R49" s="78"/>
      <c r="S49" s="78"/>
      <c r="T49" s="78"/>
      <c r="U49" s="78"/>
      <c r="V49" s="78"/>
      <c r="W49" s="79"/>
      <c r="X49" s="61">
        <v>3</v>
      </c>
      <c r="Y49" s="61"/>
      <c r="Z49" s="61"/>
      <c r="AA49" s="61"/>
      <c r="AB49" s="61"/>
      <c r="AC49" s="61">
        <v>4</v>
      </c>
      <c r="AD49" s="61"/>
      <c r="AE49" s="61"/>
      <c r="AF49" s="61"/>
      <c r="AG49" s="61"/>
      <c r="AH49" s="77">
        <v>5</v>
      </c>
      <c r="AI49" s="78"/>
      <c r="AJ49" s="79"/>
      <c r="AK49" s="61">
        <v>6</v>
      </c>
      <c r="AL49" s="61"/>
      <c r="AM49" s="61"/>
      <c r="AN49" s="61"/>
      <c r="AO49" s="61"/>
      <c r="AP49" s="61">
        <v>7</v>
      </c>
      <c r="AQ49" s="61"/>
      <c r="AR49" s="61"/>
      <c r="AS49" s="61"/>
      <c r="AT49" s="61"/>
      <c r="AU49" s="61">
        <v>8</v>
      </c>
      <c r="AV49" s="61"/>
      <c r="AW49" s="61"/>
      <c r="AX49" s="61"/>
      <c r="AY49" s="61"/>
      <c r="AZ49" s="77">
        <v>9</v>
      </c>
      <c r="BA49" s="78"/>
      <c r="BB49" s="79"/>
      <c r="BC49" s="61">
        <v>10</v>
      </c>
      <c r="BD49" s="61"/>
      <c r="BE49" s="61"/>
      <c r="BF49" s="61"/>
      <c r="BG49" s="61"/>
      <c r="BH49" s="61">
        <v>11</v>
      </c>
      <c r="BI49" s="61"/>
      <c r="BJ49" s="61"/>
      <c r="BK49" s="61"/>
      <c r="BL49" s="61"/>
      <c r="BM49" s="61">
        <v>12</v>
      </c>
      <c r="BN49" s="61"/>
      <c r="BO49" s="61"/>
      <c r="BP49" s="61"/>
      <c r="BQ49" s="61"/>
      <c r="BR49" s="77">
        <v>13</v>
      </c>
      <c r="BS49" s="78"/>
      <c r="BT49" s="79"/>
      <c r="BU49" s="61">
        <v>14</v>
      </c>
      <c r="BV49" s="61"/>
      <c r="BW49" s="61"/>
      <c r="BX49" s="61"/>
      <c r="BY49" s="61"/>
    </row>
    <row r="50" spans="1:79" ht="12.75" hidden="1" customHeight="1" x14ac:dyDescent="0.25">
      <c r="A50" s="62" t="s">
        <v>64</v>
      </c>
      <c r="B50" s="63"/>
      <c r="C50" s="63"/>
      <c r="D50" s="64"/>
      <c r="E50" s="62" t="s">
        <v>57</v>
      </c>
      <c r="F50" s="63"/>
      <c r="G50" s="63"/>
      <c r="H50" s="63"/>
      <c r="I50" s="63"/>
      <c r="J50" s="63"/>
      <c r="K50" s="63"/>
      <c r="L50" s="63"/>
      <c r="M50" s="63"/>
      <c r="N50" s="63"/>
      <c r="O50" s="63"/>
      <c r="P50" s="63"/>
      <c r="Q50" s="63"/>
      <c r="R50" s="63"/>
      <c r="S50" s="63"/>
      <c r="T50" s="63"/>
      <c r="U50" s="63"/>
      <c r="V50" s="63"/>
      <c r="W50" s="64"/>
      <c r="X50" s="80" t="s">
        <v>65</v>
      </c>
      <c r="Y50" s="80"/>
      <c r="Z50" s="80"/>
      <c r="AA50" s="80"/>
      <c r="AB50" s="80"/>
      <c r="AC50" s="80" t="s">
        <v>66</v>
      </c>
      <c r="AD50" s="80"/>
      <c r="AE50" s="80"/>
      <c r="AF50" s="80"/>
      <c r="AG50" s="80"/>
      <c r="AH50" s="62" t="s">
        <v>91</v>
      </c>
      <c r="AI50" s="63"/>
      <c r="AJ50" s="64"/>
      <c r="AK50" s="91" t="s">
        <v>99</v>
      </c>
      <c r="AL50" s="91"/>
      <c r="AM50" s="91"/>
      <c r="AN50" s="91"/>
      <c r="AO50" s="91"/>
      <c r="AP50" s="80" t="s">
        <v>67</v>
      </c>
      <c r="AQ50" s="80"/>
      <c r="AR50" s="80"/>
      <c r="AS50" s="80"/>
      <c r="AT50" s="80"/>
      <c r="AU50" s="80" t="s">
        <v>68</v>
      </c>
      <c r="AV50" s="80"/>
      <c r="AW50" s="80"/>
      <c r="AX50" s="80"/>
      <c r="AY50" s="80"/>
      <c r="AZ50" s="62" t="s">
        <v>92</v>
      </c>
      <c r="BA50" s="63"/>
      <c r="BB50" s="64"/>
      <c r="BC50" s="91" t="s">
        <v>99</v>
      </c>
      <c r="BD50" s="91"/>
      <c r="BE50" s="91"/>
      <c r="BF50" s="91"/>
      <c r="BG50" s="91"/>
      <c r="BH50" s="80" t="s">
        <v>58</v>
      </c>
      <c r="BI50" s="80"/>
      <c r="BJ50" s="80"/>
      <c r="BK50" s="80"/>
      <c r="BL50" s="80"/>
      <c r="BM50" s="80" t="s">
        <v>59</v>
      </c>
      <c r="BN50" s="80"/>
      <c r="BO50" s="80"/>
      <c r="BP50" s="80"/>
      <c r="BQ50" s="80"/>
      <c r="BR50" s="62" t="s">
        <v>93</v>
      </c>
      <c r="BS50" s="63"/>
      <c r="BT50" s="64"/>
      <c r="BU50" s="91" t="s">
        <v>99</v>
      </c>
      <c r="BV50" s="91"/>
      <c r="BW50" s="91"/>
      <c r="BX50" s="91"/>
      <c r="BY50" s="91"/>
      <c r="CA50" s="1" t="s">
        <v>25</v>
      </c>
    </row>
    <row r="51" spans="1:79" s="8" customFormat="1" ht="13.2" customHeight="1" x14ac:dyDescent="0.25">
      <c r="A51" s="62">
        <v>2111</v>
      </c>
      <c r="B51" s="63"/>
      <c r="C51" s="63"/>
      <c r="D51" s="64"/>
      <c r="E51" s="92" t="s">
        <v>154</v>
      </c>
      <c r="F51" s="93"/>
      <c r="G51" s="93"/>
      <c r="H51" s="93"/>
      <c r="I51" s="93"/>
      <c r="J51" s="93"/>
      <c r="K51" s="93"/>
      <c r="L51" s="93"/>
      <c r="M51" s="93"/>
      <c r="N51" s="93"/>
      <c r="O51" s="93"/>
      <c r="P51" s="93"/>
      <c r="Q51" s="93"/>
      <c r="R51" s="93"/>
      <c r="S51" s="93"/>
      <c r="T51" s="93"/>
      <c r="U51" s="93"/>
      <c r="V51" s="93"/>
      <c r="W51" s="94"/>
      <c r="X51" s="87">
        <v>1669800</v>
      </c>
      <c r="Y51" s="87"/>
      <c r="Z51" s="87"/>
      <c r="AA51" s="87"/>
      <c r="AB51" s="87"/>
      <c r="AC51" s="87">
        <v>0</v>
      </c>
      <c r="AD51" s="87"/>
      <c r="AE51" s="87"/>
      <c r="AF51" s="87"/>
      <c r="AG51" s="87"/>
      <c r="AH51" s="88">
        <v>0</v>
      </c>
      <c r="AI51" s="89"/>
      <c r="AJ51" s="90"/>
      <c r="AK51" s="87">
        <f t="shared" ref="AK51:AK58" si="0">IF(ISNUMBER(X51),X51,0)+IF(ISNUMBER(AC51),AC51,0)</f>
        <v>1669800</v>
      </c>
      <c r="AL51" s="87"/>
      <c r="AM51" s="87"/>
      <c r="AN51" s="87"/>
      <c r="AO51" s="87"/>
      <c r="AP51" s="87">
        <v>1857200</v>
      </c>
      <c r="AQ51" s="87"/>
      <c r="AR51" s="87"/>
      <c r="AS51" s="87"/>
      <c r="AT51" s="87"/>
      <c r="AU51" s="87">
        <v>0</v>
      </c>
      <c r="AV51" s="87"/>
      <c r="AW51" s="87"/>
      <c r="AX51" s="87"/>
      <c r="AY51" s="87"/>
      <c r="AZ51" s="88">
        <v>0</v>
      </c>
      <c r="BA51" s="89"/>
      <c r="BB51" s="90"/>
      <c r="BC51" s="87">
        <f t="shared" ref="BC51:BC58" si="1">IF(ISNUMBER(AP51),AP51,0)+IF(ISNUMBER(AU51),AU51,0)</f>
        <v>1857200</v>
      </c>
      <c r="BD51" s="87"/>
      <c r="BE51" s="87"/>
      <c r="BF51" s="87"/>
      <c r="BG51" s="87"/>
      <c r="BH51" s="87">
        <v>2016685</v>
      </c>
      <c r="BI51" s="87"/>
      <c r="BJ51" s="87"/>
      <c r="BK51" s="87"/>
      <c r="BL51" s="87"/>
      <c r="BM51" s="87">
        <v>0</v>
      </c>
      <c r="BN51" s="87"/>
      <c r="BO51" s="87"/>
      <c r="BP51" s="87"/>
      <c r="BQ51" s="87"/>
      <c r="BR51" s="88">
        <v>0</v>
      </c>
      <c r="BS51" s="89"/>
      <c r="BT51" s="90"/>
      <c r="BU51" s="87">
        <f t="shared" ref="BU51:BU58" si="2">IF(ISNUMBER(BH51),BH51,0)+IF(ISNUMBER(BM51),BM51,0)</f>
        <v>2016685</v>
      </c>
      <c r="BV51" s="87"/>
      <c r="BW51" s="87"/>
      <c r="BX51" s="87"/>
      <c r="BY51" s="87"/>
      <c r="CA51" s="8" t="s">
        <v>26</v>
      </c>
    </row>
    <row r="52" spans="1:79" s="8" customFormat="1" ht="13.2" customHeight="1" x14ac:dyDescent="0.25">
      <c r="A52" s="62">
        <v>2120</v>
      </c>
      <c r="B52" s="63"/>
      <c r="C52" s="63"/>
      <c r="D52" s="64"/>
      <c r="E52" s="92" t="s">
        <v>155</v>
      </c>
      <c r="F52" s="93"/>
      <c r="G52" s="93"/>
      <c r="H52" s="93"/>
      <c r="I52" s="93"/>
      <c r="J52" s="93"/>
      <c r="K52" s="93"/>
      <c r="L52" s="93"/>
      <c r="M52" s="93"/>
      <c r="N52" s="93"/>
      <c r="O52" s="93"/>
      <c r="P52" s="93"/>
      <c r="Q52" s="93"/>
      <c r="R52" s="93"/>
      <c r="S52" s="93"/>
      <c r="T52" s="93"/>
      <c r="U52" s="93"/>
      <c r="V52" s="93"/>
      <c r="W52" s="94"/>
      <c r="X52" s="87">
        <v>288652</v>
      </c>
      <c r="Y52" s="87"/>
      <c r="Z52" s="87"/>
      <c r="AA52" s="87"/>
      <c r="AB52" s="87"/>
      <c r="AC52" s="87">
        <v>0</v>
      </c>
      <c r="AD52" s="87"/>
      <c r="AE52" s="87"/>
      <c r="AF52" s="87"/>
      <c r="AG52" s="87"/>
      <c r="AH52" s="88">
        <v>0</v>
      </c>
      <c r="AI52" s="89"/>
      <c r="AJ52" s="90"/>
      <c r="AK52" s="87">
        <f t="shared" si="0"/>
        <v>288652</v>
      </c>
      <c r="AL52" s="87"/>
      <c r="AM52" s="87"/>
      <c r="AN52" s="87"/>
      <c r="AO52" s="87"/>
      <c r="AP52" s="87">
        <v>335300</v>
      </c>
      <c r="AQ52" s="87"/>
      <c r="AR52" s="87"/>
      <c r="AS52" s="87"/>
      <c r="AT52" s="87"/>
      <c r="AU52" s="87">
        <v>0</v>
      </c>
      <c r="AV52" s="87"/>
      <c r="AW52" s="87"/>
      <c r="AX52" s="87"/>
      <c r="AY52" s="87"/>
      <c r="AZ52" s="88">
        <v>0</v>
      </c>
      <c r="BA52" s="89"/>
      <c r="BB52" s="90"/>
      <c r="BC52" s="87">
        <f t="shared" si="1"/>
        <v>335300</v>
      </c>
      <c r="BD52" s="87"/>
      <c r="BE52" s="87"/>
      <c r="BF52" s="87"/>
      <c r="BG52" s="87"/>
      <c r="BH52" s="87">
        <v>443670</v>
      </c>
      <c r="BI52" s="87"/>
      <c r="BJ52" s="87"/>
      <c r="BK52" s="87"/>
      <c r="BL52" s="87"/>
      <c r="BM52" s="87">
        <v>0</v>
      </c>
      <c r="BN52" s="87"/>
      <c r="BO52" s="87"/>
      <c r="BP52" s="87"/>
      <c r="BQ52" s="87"/>
      <c r="BR52" s="88">
        <v>0</v>
      </c>
      <c r="BS52" s="89"/>
      <c r="BT52" s="90"/>
      <c r="BU52" s="87">
        <f t="shared" si="2"/>
        <v>443670</v>
      </c>
      <c r="BV52" s="87"/>
      <c r="BW52" s="87"/>
      <c r="BX52" s="87"/>
      <c r="BY52" s="87"/>
    </row>
    <row r="53" spans="1:79" s="8" customFormat="1" ht="13.2" customHeight="1" x14ac:dyDescent="0.25">
      <c r="A53" s="62">
        <v>2210</v>
      </c>
      <c r="B53" s="63"/>
      <c r="C53" s="63"/>
      <c r="D53" s="64"/>
      <c r="E53" s="92" t="s">
        <v>156</v>
      </c>
      <c r="F53" s="93"/>
      <c r="G53" s="93"/>
      <c r="H53" s="93"/>
      <c r="I53" s="93"/>
      <c r="J53" s="93"/>
      <c r="K53" s="93"/>
      <c r="L53" s="93"/>
      <c r="M53" s="93"/>
      <c r="N53" s="93"/>
      <c r="O53" s="93"/>
      <c r="P53" s="93"/>
      <c r="Q53" s="93"/>
      <c r="R53" s="93"/>
      <c r="S53" s="93"/>
      <c r="T53" s="93"/>
      <c r="U53" s="93"/>
      <c r="V53" s="93"/>
      <c r="W53" s="94"/>
      <c r="X53" s="87">
        <v>22120</v>
      </c>
      <c r="Y53" s="87"/>
      <c r="Z53" s="87"/>
      <c r="AA53" s="87"/>
      <c r="AB53" s="87"/>
      <c r="AC53" s="87">
        <v>0</v>
      </c>
      <c r="AD53" s="87"/>
      <c r="AE53" s="87"/>
      <c r="AF53" s="87"/>
      <c r="AG53" s="87"/>
      <c r="AH53" s="88">
        <v>0</v>
      </c>
      <c r="AI53" s="89"/>
      <c r="AJ53" s="90"/>
      <c r="AK53" s="87">
        <f t="shared" si="0"/>
        <v>22120</v>
      </c>
      <c r="AL53" s="87"/>
      <c r="AM53" s="87"/>
      <c r="AN53" s="87"/>
      <c r="AO53" s="87"/>
      <c r="AP53" s="87">
        <v>7000</v>
      </c>
      <c r="AQ53" s="87"/>
      <c r="AR53" s="87"/>
      <c r="AS53" s="87"/>
      <c r="AT53" s="87"/>
      <c r="AU53" s="87">
        <v>0</v>
      </c>
      <c r="AV53" s="87"/>
      <c r="AW53" s="87"/>
      <c r="AX53" s="87"/>
      <c r="AY53" s="87"/>
      <c r="AZ53" s="88">
        <v>0</v>
      </c>
      <c r="BA53" s="89"/>
      <c r="BB53" s="90"/>
      <c r="BC53" s="87">
        <f t="shared" si="1"/>
        <v>7000</v>
      </c>
      <c r="BD53" s="87"/>
      <c r="BE53" s="87"/>
      <c r="BF53" s="87"/>
      <c r="BG53" s="87"/>
      <c r="BH53" s="87">
        <v>5500</v>
      </c>
      <c r="BI53" s="87"/>
      <c r="BJ53" s="87"/>
      <c r="BK53" s="87"/>
      <c r="BL53" s="87"/>
      <c r="BM53" s="87">
        <v>0</v>
      </c>
      <c r="BN53" s="87"/>
      <c r="BO53" s="87"/>
      <c r="BP53" s="87"/>
      <c r="BQ53" s="87"/>
      <c r="BR53" s="88">
        <v>0</v>
      </c>
      <c r="BS53" s="89"/>
      <c r="BT53" s="90"/>
      <c r="BU53" s="87">
        <f t="shared" si="2"/>
        <v>5500</v>
      </c>
      <c r="BV53" s="87"/>
      <c r="BW53" s="87"/>
      <c r="BX53" s="87"/>
      <c r="BY53" s="87"/>
    </row>
    <row r="54" spans="1:79" s="8" customFormat="1" ht="13.2" customHeight="1" x14ac:dyDescent="0.25">
      <c r="A54" s="62">
        <v>2240</v>
      </c>
      <c r="B54" s="63"/>
      <c r="C54" s="63"/>
      <c r="D54" s="64"/>
      <c r="E54" s="92" t="s">
        <v>157</v>
      </c>
      <c r="F54" s="93"/>
      <c r="G54" s="93"/>
      <c r="H54" s="93"/>
      <c r="I54" s="93"/>
      <c r="J54" s="93"/>
      <c r="K54" s="93"/>
      <c r="L54" s="93"/>
      <c r="M54" s="93"/>
      <c r="N54" s="93"/>
      <c r="O54" s="93"/>
      <c r="P54" s="93"/>
      <c r="Q54" s="93"/>
      <c r="R54" s="93"/>
      <c r="S54" s="93"/>
      <c r="T54" s="93"/>
      <c r="U54" s="93"/>
      <c r="V54" s="93"/>
      <c r="W54" s="94"/>
      <c r="X54" s="87">
        <v>236000</v>
      </c>
      <c r="Y54" s="87"/>
      <c r="Z54" s="87"/>
      <c r="AA54" s="87"/>
      <c r="AB54" s="87"/>
      <c r="AC54" s="87">
        <v>0</v>
      </c>
      <c r="AD54" s="87"/>
      <c r="AE54" s="87"/>
      <c r="AF54" s="87"/>
      <c r="AG54" s="87"/>
      <c r="AH54" s="88">
        <v>0</v>
      </c>
      <c r="AI54" s="89"/>
      <c r="AJ54" s="90"/>
      <c r="AK54" s="87">
        <f t="shared" si="0"/>
        <v>236000</v>
      </c>
      <c r="AL54" s="87"/>
      <c r="AM54" s="87"/>
      <c r="AN54" s="87"/>
      <c r="AO54" s="87"/>
      <c r="AP54" s="87">
        <v>287100</v>
      </c>
      <c r="AQ54" s="87"/>
      <c r="AR54" s="87"/>
      <c r="AS54" s="87"/>
      <c r="AT54" s="87"/>
      <c r="AU54" s="87">
        <v>0</v>
      </c>
      <c r="AV54" s="87"/>
      <c r="AW54" s="87"/>
      <c r="AX54" s="87"/>
      <c r="AY54" s="87"/>
      <c r="AZ54" s="88">
        <v>0</v>
      </c>
      <c r="BA54" s="89"/>
      <c r="BB54" s="90"/>
      <c r="BC54" s="87">
        <f t="shared" si="1"/>
        <v>287100</v>
      </c>
      <c r="BD54" s="87"/>
      <c r="BE54" s="87"/>
      <c r="BF54" s="87"/>
      <c r="BG54" s="87"/>
      <c r="BH54" s="87">
        <v>173545</v>
      </c>
      <c r="BI54" s="87"/>
      <c r="BJ54" s="87"/>
      <c r="BK54" s="87"/>
      <c r="BL54" s="87"/>
      <c r="BM54" s="87">
        <v>0</v>
      </c>
      <c r="BN54" s="87"/>
      <c r="BO54" s="87"/>
      <c r="BP54" s="87"/>
      <c r="BQ54" s="87"/>
      <c r="BR54" s="88">
        <v>0</v>
      </c>
      <c r="BS54" s="89"/>
      <c r="BT54" s="90"/>
      <c r="BU54" s="87">
        <f t="shared" si="2"/>
        <v>173545</v>
      </c>
      <c r="BV54" s="87"/>
      <c r="BW54" s="87"/>
      <c r="BX54" s="87"/>
      <c r="BY54" s="87"/>
    </row>
    <row r="55" spans="1:79" s="8" customFormat="1" ht="13.2" customHeight="1" x14ac:dyDescent="0.25">
      <c r="A55" s="62">
        <v>2271</v>
      </c>
      <c r="B55" s="63"/>
      <c r="C55" s="63"/>
      <c r="D55" s="64"/>
      <c r="E55" s="92" t="s">
        <v>158</v>
      </c>
      <c r="F55" s="93"/>
      <c r="G55" s="93"/>
      <c r="H55" s="93"/>
      <c r="I55" s="93"/>
      <c r="J55" s="93"/>
      <c r="K55" s="93"/>
      <c r="L55" s="93"/>
      <c r="M55" s="93"/>
      <c r="N55" s="93"/>
      <c r="O55" s="93"/>
      <c r="P55" s="93"/>
      <c r="Q55" s="93"/>
      <c r="R55" s="93"/>
      <c r="S55" s="93"/>
      <c r="T55" s="93"/>
      <c r="U55" s="93"/>
      <c r="V55" s="93"/>
      <c r="W55" s="94"/>
      <c r="X55" s="87">
        <v>34420</v>
      </c>
      <c r="Y55" s="87"/>
      <c r="Z55" s="87"/>
      <c r="AA55" s="87"/>
      <c r="AB55" s="87"/>
      <c r="AC55" s="87">
        <v>0</v>
      </c>
      <c r="AD55" s="87"/>
      <c r="AE55" s="87"/>
      <c r="AF55" s="87"/>
      <c r="AG55" s="87"/>
      <c r="AH55" s="88">
        <v>0</v>
      </c>
      <c r="AI55" s="89"/>
      <c r="AJ55" s="90"/>
      <c r="AK55" s="87">
        <f t="shared" si="0"/>
        <v>34420</v>
      </c>
      <c r="AL55" s="87"/>
      <c r="AM55" s="87"/>
      <c r="AN55" s="87"/>
      <c r="AO55" s="87"/>
      <c r="AP55" s="87">
        <v>41800</v>
      </c>
      <c r="AQ55" s="87"/>
      <c r="AR55" s="87"/>
      <c r="AS55" s="87"/>
      <c r="AT55" s="87"/>
      <c r="AU55" s="87">
        <v>0</v>
      </c>
      <c r="AV55" s="87"/>
      <c r="AW55" s="87"/>
      <c r="AX55" s="87"/>
      <c r="AY55" s="87"/>
      <c r="AZ55" s="88">
        <v>0</v>
      </c>
      <c r="BA55" s="89"/>
      <c r="BB55" s="90"/>
      <c r="BC55" s="87">
        <f t="shared" si="1"/>
        <v>41800</v>
      </c>
      <c r="BD55" s="87"/>
      <c r="BE55" s="87"/>
      <c r="BF55" s="87"/>
      <c r="BG55" s="87"/>
      <c r="BH55" s="87">
        <v>17700</v>
      </c>
      <c r="BI55" s="87"/>
      <c r="BJ55" s="87"/>
      <c r="BK55" s="87"/>
      <c r="BL55" s="87"/>
      <c r="BM55" s="87">
        <v>0</v>
      </c>
      <c r="BN55" s="87"/>
      <c r="BO55" s="87"/>
      <c r="BP55" s="87"/>
      <c r="BQ55" s="87"/>
      <c r="BR55" s="88">
        <v>0</v>
      </c>
      <c r="BS55" s="89"/>
      <c r="BT55" s="90"/>
      <c r="BU55" s="87">
        <f t="shared" si="2"/>
        <v>17700</v>
      </c>
      <c r="BV55" s="87"/>
      <c r="BW55" s="87"/>
      <c r="BX55" s="87"/>
      <c r="BY55" s="87"/>
    </row>
    <row r="56" spans="1:79" s="8" customFormat="1" ht="13.2" customHeight="1" x14ac:dyDescent="0.25">
      <c r="A56" s="62">
        <v>2272</v>
      </c>
      <c r="B56" s="63"/>
      <c r="C56" s="63"/>
      <c r="D56" s="64"/>
      <c r="E56" s="92" t="s">
        <v>159</v>
      </c>
      <c r="F56" s="93"/>
      <c r="G56" s="93"/>
      <c r="H56" s="93"/>
      <c r="I56" s="93"/>
      <c r="J56" s="93"/>
      <c r="K56" s="93"/>
      <c r="L56" s="93"/>
      <c r="M56" s="93"/>
      <c r="N56" s="93"/>
      <c r="O56" s="93"/>
      <c r="P56" s="93"/>
      <c r="Q56" s="93"/>
      <c r="R56" s="93"/>
      <c r="S56" s="93"/>
      <c r="T56" s="93"/>
      <c r="U56" s="93"/>
      <c r="V56" s="93"/>
      <c r="W56" s="94"/>
      <c r="X56" s="87">
        <v>2830</v>
      </c>
      <c r="Y56" s="87"/>
      <c r="Z56" s="87"/>
      <c r="AA56" s="87"/>
      <c r="AB56" s="87"/>
      <c r="AC56" s="87">
        <v>0</v>
      </c>
      <c r="AD56" s="87"/>
      <c r="AE56" s="87"/>
      <c r="AF56" s="87"/>
      <c r="AG56" s="87"/>
      <c r="AH56" s="88">
        <v>0</v>
      </c>
      <c r="AI56" s="89"/>
      <c r="AJ56" s="90"/>
      <c r="AK56" s="87">
        <f t="shared" si="0"/>
        <v>2830</v>
      </c>
      <c r="AL56" s="87"/>
      <c r="AM56" s="87"/>
      <c r="AN56" s="87"/>
      <c r="AO56" s="87"/>
      <c r="AP56" s="87">
        <v>3200</v>
      </c>
      <c r="AQ56" s="87"/>
      <c r="AR56" s="87"/>
      <c r="AS56" s="87"/>
      <c r="AT56" s="87"/>
      <c r="AU56" s="87">
        <v>0</v>
      </c>
      <c r="AV56" s="87"/>
      <c r="AW56" s="87"/>
      <c r="AX56" s="87"/>
      <c r="AY56" s="87"/>
      <c r="AZ56" s="88">
        <v>0</v>
      </c>
      <c r="BA56" s="89"/>
      <c r="BB56" s="90"/>
      <c r="BC56" s="87">
        <f t="shared" si="1"/>
        <v>3200</v>
      </c>
      <c r="BD56" s="87"/>
      <c r="BE56" s="87"/>
      <c r="BF56" s="87"/>
      <c r="BG56" s="87"/>
      <c r="BH56" s="87">
        <v>2200</v>
      </c>
      <c r="BI56" s="87"/>
      <c r="BJ56" s="87"/>
      <c r="BK56" s="87"/>
      <c r="BL56" s="87"/>
      <c r="BM56" s="87">
        <v>0</v>
      </c>
      <c r="BN56" s="87"/>
      <c r="BO56" s="87"/>
      <c r="BP56" s="87"/>
      <c r="BQ56" s="87"/>
      <c r="BR56" s="88">
        <v>0</v>
      </c>
      <c r="BS56" s="89"/>
      <c r="BT56" s="90"/>
      <c r="BU56" s="87">
        <f t="shared" si="2"/>
        <v>2200</v>
      </c>
      <c r="BV56" s="87"/>
      <c r="BW56" s="87"/>
      <c r="BX56" s="87"/>
      <c r="BY56" s="87"/>
    </row>
    <row r="57" spans="1:79" s="8" customFormat="1" ht="13.2" customHeight="1" x14ac:dyDescent="0.25">
      <c r="A57" s="62">
        <v>2273</v>
      </c>
      <c r="B57" s="63"/>
      <c r="C57" s="63"/>
      <c r="D57" s="64"/>
      <c r="E57" s="92" t="s">
        <v>160</v>
      </c>
      <c r="F57" s="93"/>
      <c r="G57" s="93"/>
      <c r="H57" s="93"/>
      <c r="I57" s="93"/>
      <c r="J57" s="93"/>
      <c r="K57" s="93"/>
      <c r="L57" s="93"/>
      <c r="M57" s="93"/>
      <c r="N57" s="93"/>
      <c r="O57" s="93"/>
      <c r="P57" s="93"/>
      <c r="Q57" s="93"/>
      <c r="R57" s="93"/>
      <c r="S57" s="93"/>
      <c r="T57" s="93"/>
      <c r="U57" s="93"/>
      <c r="V57" s="93"/>
      <c r="W57" s="94"/>
      <c r="X57" s="87">
        <v>27250</v>
      </c>
      <c r="Y57" s="87"/>
      <c r="Z57" s="87"/>
      <c r="AA57" s="87"/>
      <c r="AB57" s="87"/>
      <c r="AC57" s="87">
        <v>0</v>
      </c>
      <c r="AD57" s="87"/>
      <c r="AE57" s="87"/>
      <c r="AF57" s="87"/>
      <c r="AG57" s="87"/>
      <c r="AH57" s="88">
        <v>0</v>
      </c>
      <c r="AI57" s="89"/>
      <c r="AJ57" s="90"/>
      <c r="AK57" s="87">
        <f t="shared" si="0"/>
        <v>27250</v>
      </c>
      <c r="AL57" s="87"/>
      <c r="AM57" s="87"/>
      <c r="AN57" s="87"/>
      <c r="AO57" s="87"/>
      <c r="AP57" s="87">
        <v>30000</v>
      </c>
      <c r="AQ57" s="87"/>
      <c r="AR57" s="87"/>
      <c r="AS57" s="87"/>
      <c r="AT57" s="87"/>
      <c r="AU57" s="87">
        <v>0</v>
      </c>
      <c r="AV57" s="87"/>
      <c r="AW57" s="87"/>
      <c r="AX57" s="87"/>
      <c r="AY57" s="87"/>
      <c r="AZ57" s="88">
        <v>0</v>
      </c>
      <c r="BA57" s="89"/>
      <c r="BB57" s="90"/>
      <c r="BC57" s="87">
        <f t="shared" si="1"/>
        <v>30000</v>
      </c>
      <c r="BD57" s="87"/>
      <c r="BE57" s="87"/>
      <c r="BF57" s="87"/>
      <c r="BG57" s="87"/>
      <c r="BH57" s="87">
        <v>15200</v>
      </c>
      <c r="BI57" s="87"/>
      <c r="BJ57" s="87"/>
      <c r="BK57" s="87"/>
      <c r="BL57" s="87"/>
      <c r="BM57" s="87">
        <v>0</v>
      </c>
      <c r="BN57" s="87"/>
      <c r="BO57" s="87"/>
      <c r="BP57" s="87"/>
      <c r="BQ57" s="87"/>
      <c r="BR57" s="88">
        <v>0</v>
      </c>
      <c r="BS57" s="89"/>
      <c r="BT57" s="90"/>
      <c r="BU57" s="87">
        <f t="shared" si="2"/>
        <v>15200</v>
      </c>
      <c r="BV57" s="87"/>
      <c r="BW57" s="87"/>
      <c r="BX57" s="87"/>
      <c r="BY57" s="87"/>
    </row>
    <row r="58" spans="1:79" s="9" customFormat="1" ht="12.75" customHeight="1" x14ac:dyDescent="0.25">
      <c r="A58" s="98"/>
      <c r="B58" s="99"/>
      <c r="C58" s="99"/>
      <c r="D58" s="100"/>
      <c r="E58" s="101" t="s">
        <v>145</v>
      </c>
      <c r="F58" s="102"/>
      <c r="G58" s="102"/>
      <c r="H58" s="102"/>
      <c r="I58" s="102"/>
      <c r="J58" s="102"/>
      <c r="K58" s="102"/>
      <c r="L58" s="102"/>
      <c r="M58" s="102"/>
      <c r="N58" s="102"/>
      <c r="O58" s="102"/>
      <c r="P58" s="102"/>
      <c r="Q58" s="102"/>
      <c r="R58" s="102"/>
      <c r="S58" s="102"/>
      <c r="T58" s="102"/>
      <c r="U58" s="102"/>
      <c r="V58" s="102"/>
      <c r="W58" s="103"/>
      <c r="X58" s="120">
        <v>2281072</v>
      </c>
      <c r="Y58" s="120"/>
      <c r="Z58" s="120"/>
      <c r="AA58" s="120"/>
      <c r="AB58" s="120"/>
      <c r="AC58" s="120">
        <v>0</v>
      </c>
      <c r="AD58" s="120"/>
      <c r="AE58" s="120"/>
      <c r="AF58" s="120"/>
      <c r="AG58" s="120"/>
      <c r="AH58" s="95">
        <v>0</v>
      </c>
      <c r="AI58" s="96"/>
      <c r="AJ58" s="97"/>
      <c r="AK58" s="120">
        <f t="shared" si="0"/>
        <v>2281072</v>
      </c>
      <c r="AL58" s="120"/>
      <c r="AM58" s="120"/>
      <c r="AN58" s="120"/>
      <c r="AO58" s="120"/>
      <c r="AP58" s="120">
        <v>2561600</v>
      </c>
      <c r="AQ58" s="120"/>
      <c r="AR58" s="120"/>
      <c r="AS58" s="120"/>
      <c r="AT58" s="120"/>
      <c r="AU58" s="120">
        <v>0</v>
      </c>
      <c r="AV58" s="120"/>
      <c r="AW58" s="120"/>
      <c r="AX58" s="120"/>
      <c r="AY58" s="120"/>
      <c r="AZ58" s="95">
        <v>0</v>
      </c>
      <c r="BA58" s="96"/>
      <c r="BB58" s="97"/>
      <c r="BC58" s="120">
        <f t="shared" si="1"/>
        <v>2561600</v>
      </c>
      <c r="BD58" s="120"/>
      <c r="BE58" s="120"/>
      <c r="BF58" s="120"/>
      <c r="BG58" s="120"/>
      <c r="BH58" s="120">
        <v>2674500</v>
      </c>
      <c r="BI58" s="120"/>
      <c r="BJ58" s="120"/>
      <c r="BK58" s="120"/>
      <c r="BL58" s="120"/>
      <c r="BM58" s="120">
        <v>0</v>
      </c>
      <c r="BN58" s="120"/>
      <c r="BO58" s="120"/>
      <c r="BP58" s="120"/>
      <c r="BQ58" s="120"/>
      <c r="BR58" s="95">
        <v>0</v>
      </c>
      <c r="BS58" s="96"/>
      <c r="BT58" s="97"/>
      <c r="BU58" s="120">
        <f t="shared" si="2"/>
        <v>2674500</v>
      </c>
      <c r="BV58" s="120"/>
      <c r="BW58" s="120"/>
      <c r="BX58" s="120"/>
      <c r="BY58" s="120"/>
    </row>
    <row r="60" spans="1:79" ht="14.25" customHeight="1" x14ac:dyDescent="0.25">
      <c r="A60" s="51" t="s">
        <v>411</v>
      </c>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row>
    <row r="61" spans="1:79" ht="15" customHeight="1" x14ac:dyDescent="0.25">
      <c r="A61" s="59" t="s">
        <v>192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row>
    <row r="63" spans="1:79" ht="23.1" customHeight="1" x14ac:dyDescent="0.25">
      <c r="A63" s="104" t="s">
        <v>118</v>
      </c>
      <c r="B63" s="105"/>
      <c r="C63" s="105"/>
      <c r="D63" s="105"/>
      <c r="E63" s="106"/>
      <c r="F63" s="81" t="s">
        <v>19</v>
      </c>
      <c r="G63" s="82"/>
      <c r="H63" s="82"/>
      <c r="I63" s="82"/>
      <c r="J63" s="82"/>
      <c r="K63" s="82"/>
      <c r="L63" s="82"/>
      <c r="M63" s="82"/>
      <c r="N63" s="82"/>
      <c r="O63" s="82"/>
      <c r="P63" s="82"/>
      <c r="Q63" s="82"/>
      <c r="R63" s="82"/>
      <c r="S63" s="82"/>
      <c r="T63" s="82"/>
      <c r="U63" s="82"/>
      <c r="V63" s="82"/>
      <c r="W63" s="83"/>
      <c r="X63" s="61" t="s">
        <v>193</v>
      </c>
      <c r="Y63" s="61"/>
      <c r="Z63" s="61"/>
      <c r="AA63" s="61"/>
      <c r="AB63" s="61"/>
      <c r="AC63" s="61"/>
      <c r="AD63" s="61"/>
      <c r="AE63" s="61"/>
      <c r="AF63" s="61"/>
      <c r="AG63" s="61"/>
      <c r="AH63" s="61"/>
      <c r="AI63" s="61"/>
      <c r="AJ63" s="61"/>
      <c r="AK63" s="61"/>
      <c r="AL63" s="61"/>
      <c r="AM63" s="61"/>
      <c r="AN63" s="61"/>
      <c r="AO63" s="61"/>
      <c r="AP63" s="61" t="s">
        <v>195</v>
      </c>
      <c r="AQ63" s="61"/>
      <c r="AR63" s="61"/>
      <c r="AS63" s="61"/>
      <c r="AT63" s="61"/>
      <c r="AU63" s="61"/>
      <c r="AV63" s="61"/>
      <c r="AW63" s="61"/>
      <c r="AX63" s="61"/>
      <c r="AY63" s="61"/>
      <c r="AZ63" s="61"/>
      <c r="BA63" s="61"/>
      <c r="BB63" s="61"/>
      <c r="BC63" s="61"/>
      <c r="BD63" s="61"/>
      <c r="BE63" s="61"/>
      <c r="BF63" s="61"/>
      <c r="BG63" s="61"/>
      <c r="BH63" s="61" t="s">
        <v>200</v>
      </c>
      <c r="BI63" s="61"/>
      <c r="BJ63" s="61"/>
      <c r="BK63" s="61"/>
      <c r="BL63" s="61"/>
      <c r="BM63" s="61"/>
      <c r="BN63" s="61"/>
      <c r="BO63" s="61"/>
      <c r="BP63" s="61"/>
      <c r="BQ63" s="61"/>
      <c r="BR63" s="61"/>
      <c r="BS63" s="61"/>
      <c r="BT63" s="61"/>
      <c r="BU63" s="61"/>
      <c r="BV63" s="61"/>
      <c r="BW63" s="61"/>
      <c r="BX63" s="61"/>
      <c r="BY63" s="61"/>
    </row>
    <row r="64" spans="1:79" ht="51.75" customHeight="1" x14ac:dyDescent="0.25">
      <c r="A64" s="107"/>
      <c r="B64" s="108"/>
      <c r="C64" s="108"/>
      <c r="D64" s="108"/>
      <c r="E64" s="109"/>
      <c r="F64" s="84"/>
      <c r="G64" s="85"/>
      <c r="H64" s="85"/>
      <c r="I64" s="85"/>
      <c r="J64" s="85"/>
      <c r="K64" s="85"/>
      <c r="L64" s="85"/>
      <c r="M64" s="85"/>
      <c r="N64" s="85"/>
      <c r="O64" s="85"/>
      <c r="P64" s="85"/>
      <c r="Q64" s="85"/>
      <c r="R64" s="85"/>
      <c r="S64" s="85"/>
      <c r="T64" s="85"/>
      <c r="U64" s="85"/>
      <c r="V64" s="85"/>
      <c r="W64" s="86"/>
      <c r="X64" s="61" t="s">
        <v>4</v>
      </c>
      <c r="Y64" s="61"/>
      <c r="Z64" s="61"/>
      <c r="AA64" s="61"/>
      <c r="AB64" s="61"/>
      <c r="AC64" s="61" t="s">
        <v>3</v>
      </c>
      <c r="AD64" s="61"/>
      <c r="AE64" s="61"/>
      <c r="AF64" s="61"/>
      <c r="AG64" s="61"/>
      <c r="AH64" s="62" t="s">
        <v>116</v>
      </c>
      <c r="AI64" s="63"/>
      <c r="AJ64" s="64"/>
      <c r="AK64" s="61" t="s">
        <v>5</v>
      </c>
      <c r="AL64" s="61"/>
      <c r="AM64" s="61"/>
      <c r="AN64" s="61"/>
      <c r="AO64" s="61"/>
      <c r="AP64" s="61" t="s">
        <v>4</v>
      </c>
      <c r="AQ64" s="61"/>
      <c r="AR64" s="61"/>
      <c r="AS64" s="61"/>
      <c r="AT64" s="61"/>
      <c r="AU64" s="61" t="s">
        <v>3</v>
      </c>
      <c r="AV64" s="61"/>
      <c r="AW64" s="61"/>
      <c r="AX64" s="61"/>
      <c r="AY64" s="61"/>
      <c r="AZ64" s="62" t="s">
        <v>116</v>
      </c>
      <c r="BA64" s="63"/>
      <c r="BB64" s="64"/>
      <c r="BC64" s="61" t="s">
        <v>96</v>
      </c>
      <c r="BD64" s="61"/>
      <c r="BE64" s="61"/>
      <c r="BF64" s="61"/>
      <c r="BG64" s="61"/>
      <c r="BH64" s="61" t="s">
        <v>4</v>
      </c>
      <c r="BI64" s="61"/>
      <c r="BJ64" s="61"/>
      <c r="BK64" s="61"/>
      <c r="BL64" s="61"/>
      <c r="BM64" s="61" t="s">
        <v>3</v>
      </c>
      <c r="BN64" s="61"/>
      <c r="BO64" s="61"/>
      <c r="BP64" s="61"/>
      <c r="BQ64" s="61"/>
      <c r="BR64" s="62" t="s">
        <v>116</v>
      </c>
      <c r="BS64" s="63"/>
      <c r="BT64" s="64"/>
      <c r="BU64" s="61" t="s">
        <v>97</v>
      </c>
      <c r="BV64" s="61"/>
      <c r="BW64" s="61"/>
      <c r="BX64" s="61"/>
      <c r="BY64" s="61"/>
    </row>
    <row r="65" spans="1:79" ht="15" customHeight="1" x14ac:dyDescent="0.25">
      <c r="A65" s="77">
        <v>1</v>
      </c>
      <c r="B65" s="78"/>
      <c r="C65" s="78"/>
      <c r="D65" s="78"/>
      <c r="E65" s="79"/>
      <c r="F65" s="77">
        <v>2</v>
      </c>
      <c r="G65" s="78"/>
      <c r="H65" s="78"/>
      <c r="I65" s="78"/>
      <c r="J65" s="78"/>
      <c r="K65" s="78"/>
      <c r="L65" s="78"/>
      <c r="M65" s="78"/>
      <c r="N65" s="78"/>
      <c r="O65" s="78"/>
      <c r="P65" s="78"/>
      <c r="Q65" s="78"/>
      <c r="R65" s="78"/>
      <c r="S65" s="78"/>
      <c r="T65" s="78"/>
      <c r="U65" s="78"/>
      <c r="V65" s="78"/>
      <c r="W65" s="79"/>
      <c r="X65" s="61">
        <v>3</v>
      </c>
      <c r="Y65" s="61"/>
      <c r="Z65" s="61"/>
      <c r="AA65" s="61"/>
      <c r="AB65" s="61"/>
      <c r="AC65" s="61">
        <v>4</v>
      </c>
      <c r="AD65" s="61"/>
      <c r="AE65" s="61"/>
      <c r="AF65" s="61"/>
      <c r="AG65" s="61"/>
      <c r="AH65" s="77">
        <v>5</v>
      </c>
      <c r="AI65" s="78"/>
      <c r="AJ65" s="79"/>
      <c r="AK65" s="61">
        <v>6</v>
      </c>
      <c r="AL65" s="61"/>
      <c r="AM65" s="61"/>
      <c r="AN65" s="61"/>
      <c r="AO65" s="61"/>
      <c r="AP65" s="61">
        <v>7</v>
      </c>
      <c r="AQ65" s="61"/>
      <c r="AR65" s="61"/>
      <c r="AS65" s="61"/>
      <c r="AT65" s="61"/>
      <c r="AU65" s="61">
        <v>8</v>
      </c>
      <c r="AV65" s="61"/>
      <c r="AW65" s="61"/>
      <c r="AX65" s="61"/>
      <c r="AY65" s="61"/>
      <c r="AZ65" s="77">
        <v>9</v>
      </c>
      <c r="BA65" s="78"/>
      <c r="BB65" s="79"/>
      <c r="BC65" s="61">
        <v>10</v>
      </c>
      <c r="BD65" s="61"/>
      <c r="BE65" s="61"/>
      <c r="BF65" s="61"/>
      <c r="BG65" s="61"/>
      <c r="BH65" s="61">
        <v>11</v>
      </c>
      <c r="BI65" s="61"/>
      <c r="BJ65" s="61"/>
      <c r="BK65" s="61"/>
      <c r="BL65" s="61"/>
      <c r="BM65" s="61">
        <v>12</v>
      </c>
      <c r="BN65" s="61"/>
      <c r="BO65" s="61"/>
      <c r="BP65" s="61"/>
      <c r="BQ65" s="61"/>
      <c r="BR65" s="77">
        <v>13</v>
      </c>
      <c r="BS65" s="78"/>
      <c r="BT65" s="79"/>
      <c r="BU65" s="61">
        <v>14</v>
      </c>
      <c r="BV65" s="61"/>
      <c r="BW65" s="61"/>
      <c r="BX65" s="61"/>
      <c r="BY65" s="61"/>
    </row>
    <row r="66" spans="1:79" ht="13.5" hidden="1" customHeight="1" x14ac:dyDescent="0.25">
      <c r="A66" s="62" t="s">
        <v>64</v>
      </c>
      <c r="B66" s="63"/>
      <c r="C66" s="63"/>
      <c r="D66" s="63"/>
      <c r="E66" s="64"/>
      <c r="F66" s="62" t="s">
        <v>57</v>
      </c>
      <c r="G66" s="63"/>
      <c r="H66" s="63"/>
      <c r="I66" s="63"/>
      <c r="J66" s="63"/>
      <c r="K66" s="63"/>
      <c r="L66" s="63"/>
      <c r="M66" s="63"/>
      <c r="N66" s="63"/>
      <c r="O66" s="63"/>
      <c r="P66" s="63"/>
      <c r="Q66" s="63"/>
      <c r="R66" s="63"/>
      <c r="S66" s="63"/>
      <c r="T66" s="63"/>
      <c r="U66" s="63"/>
      <c r="V66" s="63"/>
      <c r="W66" s="64"/>
      <c r="X66" s="80" t="s">
        <v>65</v>
      </c>
      <c r="Y66" s="80"/>
      <c r="Z66" s="80"/>
      <c r="AA66" s="80"/>
      <c r="AB66" s="80"/>
      <c r="AC66" s="80" t="s">
        <v>66</v>
      </c>
      <c r="AD66" s="80"/>
      <c r="AE66" s="80"/>
      <c r="AF66" s="80"/>
      <c r="AG66" s="80"/>
      <c r="AH66" s="62" t="s">
        <v>91</v>
      </c>
      <c r="AI66" s="63"/>
      <c r="AJ66" s="64"/>
      <c r="AK66" s="91" t="s">
        <v>99</v>
      </c>
      <c r="AL66" s="91"/>
      <c r="AM66" s="91"/>
      <c r="AN66" s="91"/>
      <c r="AO66" s="91"/>
      <c r="AP66" s="80" t="s">
        <v>67</v>
      </c>
      <c r="AQ66" s="80"/>
      <c r="AR66" s="80"/>
      <c r="AS66" s="80"/>
      <c r="AT66" s="80"/>
      <c r="AU66" s="80" t="s">
        <v>68</v>
      </c>
      <c r="AV66" s="80"/>
      <c r="AW66" s="80"/>
      <c r="AX66" s="80"/>
      <c r="AY66" s="80"/>
      <c r="AZ66" s="62" t="s">
        <v>92</v>
      </c>
      <c r="BA66" s="63"/>
      <c r="BB66" s="64"/>
      <c r="BC66" s="91" t="s">
        <v>99</v>
      </c>
      <c r="BD66" s="91"/>
      <c r="BE66" s="91"/>
      <c r="BF66" s="91"/>
      <c r="BG66" s="91"/>
      <c r="BH66" s="80" t="s">
        <v>58</v>
      </c>
      <c r="BI66" s="80"/>
      <c r="BJ66" s="80"/>
      <c r="BK66" s="80"/>
      <c r="BL66" s="80"/>
      <c r="BM66" s="80" t="s">
        <v>59</v>
      </c>
      <c r="BN66" s="80"/>
      <c r="BO66" s="80"/>
      <c r="BP66" s="80"/>
      <c r="BQ66" s="80"/>
      <c r="BR66" s="62" t="s">
        <v>93</v>
      </c>
      <c r="BS66" s="63"/>
      <c r="BT66" s="64"/>
      <c r="BU66" s="91" t="s">
        <v>99</v>
      </c>
      <c r="BV66" s="91"/>
      <c r="BW66" s="91"/>
      <c r="BX66" s="91"/>
      <c r="BY66" s="91"/>
      <c r="CA66" s="1" t="s">
        <v>27</v>
      </c>
    </row>
    <row r="67" spans="1:79" s="9" customFormat="1" ht="12.75" customHeight="1" x14ac:dyDescent="0.25">
      <c r="A67" s="98"/>
      <c r="B67" s="99"/>
      <c r="C67" s="99"/>
      <c r="D67" s="99"/>
      <c r="E67" s="100"/>
      <c r="F67" s="98" t="s">
        <v>145</v>
      </c>
      <c r="G67" s="99"/>
      <c r="H67" s="99"/>
      <c r="I67" s="99"/>
      <c r="J67" s="99"/>
      <c r="K67" s="99"/>
      <c r="L67" s="99"/>
      <c r="M67" s="99"/>
      <c r="N67" s="99"/>
      <c r="O67" s="99"/>
      <c r="P67" s="99"/>
      <c r="Q67" s="99"/>
      <c r="R67" s="99"/>
      <c r="S67" s="99"/>
      <c r="T67" s="99"/>
      <c r="U67" s="99"/>
      <c r="V67" s="99"/>
      <c r="W67" s="100"/>
      <c r="X67" s="113"/>
      <c r="Y67" s="113"/>
      <c r="Z67" s="113"/>
      <c r="AA67" s="113"/>
      <c r="AB67" s="113"/>
      <c r="AC67" s="113"/>
      <c r="AD67" s="113"/>
      <c r="AE67" s="113"/>
      <c r="AF67" s="113"/>
      <c r="AG67" s="113"/>
      <c r="AH67" s="110"/>
      <c r="AI67" s="111"/>
      <c r="AJ67" s="112"/>
      <c r="AK67" s="113">
        <f>IF(ISNUMBER(X67),X67,0)+IF(ISNUMBER(AC67),AC67,0)</f>
        <v>0</v>
      </c>
      <c r="AL67" s="113"/>
      <c r="AM67" s="113"/>
      <c r="AN67" s="113"/>
      <c r="AO67" s="113"/>
      <c r="AP67" s="113"/>
      <c r="AQ67" s="113"/>
      <c r="AR67" s="113"/>
      <c r="AS67" s="113"/>
      <c r="AT67" s="113"/>
      <c r="AU67" s="113"/>
      <c r="AV67" s="113"/>
      <c r="AW67" s="113"/>
      <c r="AX67" s="113"/>
      <c r="AY67" s="113"/>
      <c r="AZ67" s="110"/>
      <c r="BA67" s="111"/>
      <c r="BB67" s="112"/>
      <c r="BC67" s="113">
        <f>IF(ISNUMBER(AP67),AP67,0)+IF(ISNUMBER(AU67),AU67,0)</f>
        <v>0</v>
      </c>
      <c r="BD67" s="113"/>
      <c r="BE67" s="113"/>
      <c r="BF67" s="113"/>
      <c r="BG67" s="113"/>
      <c r="BH67" s="113"/>
      <c r="BI67" s="113"/>
      <c r="BJ67" s="113"/>
      <c r="BK67" s="113"/>
      <c r="BL67" s="113"/>
      <c r="BM67" s="113"/>
      <c r="BN67" s="113"/>
      <c r="BO67" s="113"/>
      <c r="BP67" s="113"/>
      <c r="BQ67" s="113"/>
      <c r="BR67" s="110"/>
      <c r="BS67" s="111"/>
      <c r="BT67" s="112"/>
      <c r="BU67" s="113">
        <f>IF(ISNUMBER(BH67),BH67,0)+IF(ISNUMBER(BM67),BM67,0)</f>
        <v>0</v>
      </c>
      <c r="BV67" s="113"/>
      <c r="BW67" s="113"/>
      <c r="BX67" s="113"/>
      <c r="BY67" s="113"/>
      <c r="CA67" s="9" t="s">
        <v>28</v>
      </c>
    </row>
    <row r="69" spans="1:79" ht="14.25" customHeight="1" x14ac:dyDescent="0.25">
      <c r="A69" s="51" t="s">
        <v>412</v>
      </c>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row>
    <row r="70" spans="1:79" ht="15" customHeight="1" x14ac:dyDescent="0.25">
      <c r="A70" s="59" t="s">
        <v>192</v>
      </c>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row>
    <row r="72" spans="1:79" ht="23.1" customHeight="1" x14ac:dyDescent="0.25">
      <c r="A72" s="104" t="s">
        <v>117</v>
      </c>
      <c r="B72" s="105"/>
      <c r="C72" s="105"/>
      <c r="D72" s="106"/>
      <c r="E72" s="81" t="s">
        <v>19</v>
      </c>
      <c r="F72" s="82"/>
      <c r="G72" s="82"/>
      <c r="H72" s="82"/>
      <c r="I72" s="82"/>
      <c r="J72" s="82"/>
      <c r="K72" s="82"/>
      <c r="L72" s="82"/>
      <c r="M72" s="82"/>
      <c r="N72" s="82"/>
      <c r="O72" s="82"/>
      <c r="P72" s="82"/>
      <c r="Q72" s="82"/>
      <c r="R72" s="82"/>
      <c r="S72" s="82"/>
      <c r="T72" s="82"/>
      <c r="U72" s="82"/>
      <c r="V72" s="82"/>
      <c r="W72" s="83"/>
      <c r="X72" s="77" t="s">
        <v>204</v>
      </c>
      <c r="Y72" s="78"/>
      <c r="Z72" s="78"/>
      <c r="AA72" s="78"/>
      <c r="AB72" s="78"/>
      <c r="AC72" s="78"/>
      <c r="AD72" s="78"/>
      <c r="AE72" s="78"/>
      <c r="AF72" s="78"/>
      <c r="AG72" s="78"/>
      <c r="AH72" s="78"/>
      <c r="AI72" s="78"/>
      <c r="AJ72" s="78"/>
      <c r="AK72" s="78"/>
      <c r="AL72" s="78"/>
      <c r="AM72" s="78"/>
      <c r="AN72" s="78"/>
      <c r="AO72" s="79"/>
      <c r="AP72" s="77" t="s">
        <v>208</v>
      </c>
      <c r="AQ72" s="78"/>
      <c r="AR72" s="78"/>
      <c r="AS72" s="78"/>
      <c r="AT72" s="78"/>
      <c r="AU72" s="78"/>
      <c r="AV72" s="78"/>
      <c r="AW72" s="78"/>
      <c r="AX72" s="78"/>
      <c r="AY72" s="78"/>
      <c r="AZ72" s="78"/>
      <c r="BA72" s="78"/>
      <c r="BB72" s="78"/>
      <c r="BC72" s="78"/>
      <c r="BD72" s="78"/>
      <c r="BE72" s="78"/>
      <c r="BF72" s="78"/>
      <c r="BG72" s="79"/>
    </row>
    <row r="73" spans="1:79" ht="48.75" customHeight="1" x14ac:dyDescent="0.25">
      <c r="A73" s="107"/>
      <c r="B73" s="108"/>
      <c r="C73" s="108"/>
      <c r="D73" s="109"/>
      <c r="E73" s="84"/>
      <c r="F73" s="85"/>
      <c r="G73" s="85"/>
      <c r="H73" s="85"/>
      <c r="I73" s="85"/>
      <c r="J73" s="85"/>
      <c r="K73" s="85"/>
      <c r="L73" s="85"/>
      <c r="M73" s="85"/>
      <c r="N73" s="85"/>
      <c r="O73" s="85"/>
      <c r="P73" s="85"/>
      <c r="Q73" s="85"/>
      <c r="R73" s="85"/>
      <c r="S73" s="85"/>
      <c r="T73" s="85"/>
      <c r="U73" s="85"/>
      <c r="V73" s="85"/>
      <c r="W73" s="86"/>
      <c r="X73" s="77" t="s">
        <v>4</v>
      </c>
      <c r="Y73" s="78"/>
      <c r="Z73" s="78"/>
      <c r="AA73" s="78"/>
      <c r="AB73" s="79"/>
      <c r="AC73" s="77" t="s">
        <v>3</v>
      </c>
      <c r="AD73" s="78"/>
      <c r="AE73" s="78"/>
      <c r="AF73" s="78"/>
      <c r="AG73" s="79"/>
      <c r="AH73" s="62" t="s">
        <v>116</v>
      </c>
      <c r="AI73" s="63"/>
      <c r="AJ73" s="64"/>
      <c r="AK73" s="77" t="s">
        <v>5</v>
      </c>
      <c r="AL73" s="78"/>
      <c r="AM73" s="78"/>
      <c r="AN73" s="78"/>
      <c r="AO73" s="79"/>
      <c r="AP73" s="77" t="s">
        <v>4</v>
      </c>
      <c r="AQ73" s="78"/>
      <c r="AR73" s="78"/>
      <c r="AS73" s="78"/>
      <c r="AT73" s="79"/>
      <c r="AU73" s="77" t="s">
        <v>3</v>
      </c>
      <c r="AV73" s="78"/>
      <c r="AW73" s="78"/>
      <c r="AX73" s="78"/>
      <c r="AY73" s="79"/>
      <c r="AZ73" s="62" t="s">
        <v>116</v>
      </c>
      <c r="BA73" s="63"/>
      <c r="BB73" s="64"/>
      <c r="BC73" s="77" t="s">
        <v>96</v>
      </c>
      <c r="BD73" s="78"/>
      <c r="BE73" s="78"/>
      <c r="BF73" s="78"/>
      <c r="BG73" s="79"/>
    </row>
    <row r="74" spans="1:79" ht="12.75" customHeight="1" x14ac:dyDescent="0.25">
      <c r="A74" s="77">
        <v>1</v>
      </c>
      <c r="B74" s="78"/>
      <c r="C74" s="78"/>
      <c r="D74" s="79"/>
      <c r="E74" s="77">
        <v>2</v>
      </c>
      <c r="F74" s="78"/>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9"/>
      <c r="AK74" s="77">
        <v>6</v>
      </c>
      <c r="AL74" s="78"/>
      <c r="AM74" s="78"/>
      <c r="AN74" s="78"/>
      <c r="AO74" s="79"/>
      <c r="AP74" s="77">
        <v>7</v>
      </c>
      <c r="AQ74" s="78"/>
      <c r="AR74" s="78"/>
      <c r="AS74" s="78"/>
      <c r="AT74" s="79"/>
      <c r="AU74" s="77">
        <v>8</v>
      </c>
      <c r="AV74" s="78"/>
      <c r="AW74" s="78"/>
      <c r="AX74" s="78"/>
      <c r="AY74" s="79"/>
      <c r="AZ74" s="77">
        <v>9</v>
      </c>
      <c r="BA74" s="78"/>
      <c r="BB74" s="79"/>
      <c r="BC74" s="77">
        <v>10</v>
      </c>
      <c r="BD74" s="78"/>
      <c r="BE74" s="78"/>
      <c r="BF74" s="78"/>
      <c r="BG74" s="79"/>
    </row>
    <row r="75" spans="1:79" ht="12.75" hidden="1" customHeight="1" x14ac:dyDescent="0.25">
      <c r="A75" s="62" t="s">
        <v>64</v>
      </c>
      <c r="B75" s="63"/>
      <c r="C75" s="63"/>
      <c r="D75" s="64"/>
      <c r="E75" s="62" t="s">
        <v>57</v>
      </c>
      <c r="F75" s="63"/>
      <c r="G75" s="63"/>
      <c r="H75" s="63"/>
      <c r="I75" s="63"/>
      <c r="J75" s="63"/>
      <c r="K75" s="63"/>
      <c r="L75" s="63"/>
      <c r="M75" s="63"/>
      <c r="N75" s="63"/>
      <c r="O75" s="63"/>
      <c r="P75" s="63"/>
      <c r="Q75" s="63"/>
      <c r="R75" s="63"/>
      <c r="S75" s="63"/>
      <c r="T75" s="63"/>
      <c r="U75" s="63"/>
      <c r="V75" s="63"/>
      <c r="W75" s="64"/>
      <c r="X75" s="62" t="s">
        <v>60</v>
      </c>
      <c r="Y75" s="63"/>
      <c r="Z75" s="63"/>
      <c r="AA75" s="63"/>
      <c r="AB75" s="64"/>
      <c r="AC75" s="62" t="s">
        <v>61</v>
      </c>
      <c r="AD75" s="63"/>
      <c r="AE75" s="63"/>
      <c r="AF75" s="63"/>
      <c r="AG75" s="64"/>
      <c r="AH75" s="62" t="s">
        <v>94</v>
      </c>
      <c r="AI75" s="63"/>
      <c r="AJ75" s="64"/>
      <c r="AK75" s="114" t="s">
        <v>99</v>
      </c>
      <c r="AL75" s="115"/>
      <c r="AM75" s="115"/>
      <c r="AN75" s="115"/>
      <c r="AO75" s="116"/>
      <c r="AP75" s="62" t="s">
        <v>62</v>
      </c>
      <c r="AQ75" s="63"/>
      <c r="AR75" s="63"/>
      <c r="AS75" s="63"/>
      <c r="AT75" s="64"/>
      <c r="AU75" s="62" t="s">
        <v>63</v>
      </c>
      <c r="AV75" s="63"/>
      <c r="AW75" s="63"/>
      <c r="AX75" s="63"/>
      <c r="AY75" s="64"/>
      <c r="AZ75" s="62" t="s">
        <v>95</v>
      </c>
      <c r="BA75" s="63"/>
      <c r="BB75" s="64"/>
      <c r="BC75" s="114" t="s">
        <v>99</v>
      </c>
      <c r="BD75" s="115"/>
      <c r="BE75" s="115"/>
      <c r="BF75" s="115"/>
      <c r="BG75" s="116"/>
      <c r="CA75" s="1" t="s">
        <v>29</v>
      </c>
    </row>
    <row r="76" spans="1:79" s="8" customFormat="1" ht="13.2" customHeight="1" x14ac:dyDescent="0.25">
      <c r="A76" s="62">
        <v>2111</v>
      </c>
      <c r="B76" s="63"/>
      <c r="C76" s="63"/>
      <c r="D76" s="64"/>
      <c r="E76" s="92" t="s">
        <v>154</v>
      </c>
      <c r="F76" s="93"/>
      <c r="G76" s="93"/>
      <c r="H76" s="93"/>
      <c r="I76" s="93"/>
      <c r="J76" s="93"/>
      <c r="K76" s="93"/>
      <c r="L76" s="93"/>
      <c r="M76" s="93"/>
      <c r="N76" s="93"/>
      <c r="O76" s="93"/>
      <c r="P76" s="93"/>
      <c r="Q76" s="93"/>
      <c r="R76" s="93"/>
      <c r="S76" s="93"/>
      <c r="T76" s="93"/>
      <c r="U76" s="93"/>
      <c r="V76" s="93"/>
      <c r="W76" s="94"/>
      <c r="X76" s="88">
        <v>2131640</v>
      </c>
      <c r="Y76" s="89"/>
      <c r="Z76" s="89"/>
      <c r="AA76" s="89"/>
      <c r="AB76" s="90"/>
      <c r="AC76" s="88">
        <v>0</v>
      </c>
      <c r="AD76" s="89"/>
      <c r="AE76" s="89"/>
      <c r="AF76" s="89"/>
      <c r="AG76" s="90"/>
      <c r="AH76" s="88">
        <v>0</v>
      </c>
      <c r="AI76" s="89"/>
      <c r="AJ76" s="90"/>
      <c r="AK76" s="88">
        <f t="shared" ref="AK76:AK83" si="3">IF(ISNUMBER(X76),X76,0)+IF(ISNUMBER(AC76),AC76,0)</f>
        <v>2131640</v>
      </c>
      <c r="AL76" s="89"/>
      <c r="AM76" s="89"/>
      <c r="AN76" s="89"/>
      <c r="AO76" s="90"/>
      <c r="AP76" s="88">
        <v>2244630</v>
      </c>
      <c r="AQ76" s="89"/>
      <c r="AR76" s="89"/>
      <c r="AS76" s="89"/>
      <c r="AT76" s="90"/>
      <c r="AU76" s="88">
        <v>0</v>
      </c>
      <c r="AV76" s="89"/>
      <c r="AW76" s="89"/>
      <c r="AX76" s="89"/>
      <c r="AY76" s="90"/>
      <c r="AZ76" s="88">
        <v>0</v>
      </c>
      <c r="BA76" s="89"/>
      <c r="BB76" s="90"/>
      <c r="BC76" s="88">
        <f t="shared" ref="BC76:BC83" si="4">IF(ISNUMBER(AP76),AP76,0)+IF(ISNUMBER(AU76),AU76,0)</f>
        <v>2244630</v>
      </c>
      <c r="BD76" s="89"/>
      <c r="BE76" s="89"/>
      <c r="BF76" s="89"/>
      <c r="BG76" s="90"/>
      <c r="CA76" s="8" t="s">
        <v>30</v>
      </c>
    </row>
    <row r="77" spans="1:79" s="8" customFormat="1" ht="13.2" customHeight="1" x14ac:dyDescent="0.25">
      <c r="A77" s="62">
        <v>2120</v>
      </c>
      <c r="B77" s="63"/>
      <c r="C77" s="63"/>
      <c r="D77" s="64"/>
      <c r="E77" s="92" t="s">
        <v>155</v>
      </c>
      <c r="F77" s="93"/>
      <c r="G77" s="93"/>
      <c r="H77" s="93"/>
      <c r="I77" s="93"/>
      <c r="J77" s="93"/>
      <c r="K77" s="93"/>
      <c r="L77" s="93"/>
      <c r="M77" s="93"/>
      <c r="N77" s="93"/>
      <c r="O77" s="93"/>
      <c r="P77" s="93"/>
      <c r="Q77" s="93"/>
      <c r="R77" s="93"/>
      <c r="S77" s="93"/>
      <c r="T77" s="93"/>
      <c r="U77" s="93"/>
      <c r="V77" s="93"/>
      <c r="W77" s="94"/>
      <c r="X77" s="88">
        <v>468960</v>
      </c>
      <c r="Y77" s="89"/>
      <c r="Z77" s="89"/>
      <c r="AA77" s="89"/>
      <c r="AB77" s="90"/>
      <c r="AC77" s="88">
        <v>0</v>
      </c>
      <c r="AD77" s="89"/>
      <c r="AE77" s="89"/>
      <c r="AF77" s="89"/>
      <c r="AG77" s="90"/>
      <c r="AH77" s="88">
        <v>0</v>
      </c>
      <c r="AI77" s="89"/>
      <c r="AJ77" s="90"/>
      <c r="AK77" s="88">
        <f t="shared" si="3"/>
        <v>468960</v>
      </c>
      <c r="AL77" s="89"/>
      <c r="AM77" s="89"/>
      <c r="AN77" s="89"/>
      <c r="AO77" s="90"/>
      <c r="AP77" s="88">
        <v>493810</v>
      </c>
      <c r="AQ77" s="89"/>
      <c r="AR77" s="89"/>
      <c r="AS77" s="89"/>
      <c r="AT77" s="90"/>
      <c r="AU77" s="88">
        <v>0</v>
      </c>
      <c r="AV77" s="89"/>
      <c r="AW77" s="89"/>
      <c r="AX77" s="89"/>
      <c r="AY77" s="90"/>
      <c r="AZ77" s="88">
        <v>0</v>
      </c>
      <c r="BA77" s="89"/>
      <c r="BB77" s="90"/>
      <c r="BC77" s="88">
        <f t="shared" si="4"/>
        <v>493810</v>
      </c>
      <c r="BD77" s="89"/>
      <c r="BE77" s="89"/>
      <c r="BF77" s="89"/>
      <c r="BG77" s="90"/>
    </row>
    <row r="78" spans="1:79" s="8" customFormat="1" ht="13.2" customHeight="1" x14ac:dyDescent="0.25">
      <c r="A78" s="62">
        <v>2210</v>
      </c>
      <c r="B78" s="63"/>
      <c r="C78" s="63"/>
      <c r="D78" s="64"/>
      <c r="E78" s="92" t="s">
        <v>156</v>
      </c>
      <c r="F78" s="93"/>
      <c r="G78" s="93"/>
      <c r="H78" s="93"/>
      <c r="I78" s="93"/>
      <c r="J78" s="93"/>
      <c r="K78" s="93"/>
      <c r="L78" s="93"/>
      <c r="M78" s="93"/>
      <c r="N78" s="93"/>
      <c r="O78" s="93"/>
      <c r="P78" s="93"/>
      <c r="Q78" s="93"/>
      <c r="R78" s="93"/>
      <c r="S78" s="93"/>
      <c r="T78" s="93"/>
      <c r="U78" s="93"/>
      <c r="V78" s="93"/>
      <c r="W78" s="94"/>
      <c r="X78" s="88">
        <v>5810</v>
      </c>
      <c r="Y78" s="89"/>
      <c r="Z78" s="89"/>
      <c r="AA78" s="89"/>
      <c r="AB78" s="90"/>
      <c r="AC78" s="88">
        <v>0</v>
      </c>
      <c r="AD78" s="89"/>
      <c r="AE78" s="89"/>
      <c r="AF78" s="89"/>
      <c r="AG78" s="90"/>
      <c r="AH78" s="88">
        <v>0</v>
      </c>
      <c r="AI78" s="89"/>
      <c r="AJ78" s="90"/>
      <c r="AK78" s="88">
        <f t="shared" si="3"/>
        <v>5810</v>
      </c>
      <c r="AL78" s="89"/>
      <c r="AM78" s="89"/>
      <c r="AN78" s="89"/>
      <c r="AO78" s="90"/>
      <c r="AP78" s="88">
        <v>6120</v>
      </c>
      <c r="AQ78" s="89"/>
      <c r="AR78" s="89"/>
      <c r="AS78" s="89"/>
      <c r="AT78" s="90"/>
      <c r="AU78" s="88">
        <v>0</v>
      </c>
      <c r="AV78" s="89"/>
      <c r="AW78" s="89"/>
      <c r="AX78" s="89"/>
      <c r="AY78" s="90"/>
      <c r="AZ78" s="88">
        <v>0</v>
      </c>
      <c r="BA78" s="89"/>
      <c r="BB78" s="90"/>
      <c r="BC78" s="88">
        <f t="shared" si="4"/>
        <v>6120</v>
      </c>
      <c r="BD78" s="89"/>
      <c r="BE78" s="89"/>
      <c r="BF78" s="89"/>
      <c r="BG78" s="90"/>
    </row>
    <row r="79" spans="1:79" s="8" customFormat="1" ht="13.2" customHeight="1" x14ac:dyDescent="0.25">
      <c r="A79" s="62">
        <v>2240</v>
      </c>
      <c r="B79" s="63"/>
      <c r="C79" s="63"/>
      <c r="D79" s="64"/>
      <c r="E79" s="92" t="s">
        <v>157</v>
      </c>
      <c r="F79" s="93"/>
      <c r="G79" s="93"/>
      <c r="H79" s="93"/>
      <c r="I79" s="93"/>
      <c r="J79" s="93"/>
      <c r="K79" s="93"/>
      <c r="L79" s="93"/>
      <c r="M79" s="93"/>
      <c r="N79" s="93"/>
      <c r="O79" s="93"/>
      <c r="P79" s="93"/>
      <c r="Q79" s="93"/>
      <c r="R79" s="93"/>
      <c r="S79" s="93"/>
      <c r="T79" s="93"/>
      <c r="U79" s="93"/>
      <c r="V79" s="93"/>
      <c r="W79" s="94"/>
      <c r="X79" s="88">
        <v>183440</v>
      </c>
      <c r="Y79" s="89"/>
      <c r="Z79" s="89"/>
      <c r="AA79" s="89"/>
      <c r="AB79" s="90"/>
      <c r="AC79" s="88">
        <v>0</v>
      </c>
      <c r="AD79" s="89"/>
      <c r="AE79" s="89"/>
      <c r="AF79" s="89"/>
      <c r="AG79" s="90"/>
      <c r="AH79" s="88">
        <v>0</v>
      </c>
      <c r="AI79" s="89"/>
      <c r="AJ79" s="90"/>
      <c r="AK79" s="88">
        <f t="shared" si="3"/>
        <v>183440</v>
      </c>
      <c r="AL79" s="89"/>
      <c r="AM79" s="89"/>
      <c r="AN79" s="89"/>
      <c r="AO79" s="90"/>
      <c r="AP79" s="88">
        <v>193160</v>
      </c>
      <c r="AQ79" s="89"/>
      <c r="AR79" s="89"/>
      <c r="AS79" s="89"/>
      <c r="AT79" s="90"/>
      <c r="AU79" s="88">
        <v>0</v>
      </c>
      <c r="AV79" s="89"/>
      <c r="AW79" s="89"/>
      <c r="AX79" s="89"/>
      <c r="AY79" s="90"/>
      <c r="AZ79" s="88">
        <v>0</v>
      </c>
      <c r="BA79" s="89"/>
      <c r="BB79" s="90"/>
      <c r="BC79" s="88">
        <f t="shared" si="4"/>
        <v>193160</v>
      </c>
      <c r="BD79" s="89"/>
      <c r="BE79" s="89"/>
      <c r="BF79" s="89"/>
      <c r="BG79" s="90"/>
    </row>
    <row r="80" spans="1:79" s="8" customFormat="1" ht="13.2" customHeight="1" x14ac:dyDescent="0.25">
      <c r="A80" s="62">
        <v>2271</v>
      </c>
      <c r="B80" s="63"/>
      <c r="C80" s="63"/>
      <c r="D80" s="64"/>
      <c r="E80" s="92" t="s">
        <v>158</v>
      </c>
      <c r="F80" s="93"/>
      <c r="G80" s="93"/>
      <c r="H80" s="93"/>
      <c r="I80" s="93"/>
      <c r="J80" s="93"/>
      <c r="K80" s="93"/>
      <c r="L80" s="93"/>
      <c r="M80" s="93"/>
      <c r="N80" s="93"/>
      <c r="O80" s="93"/>
      <c r="P80" s="93"/>
      <c r="Q80" s="93"/>
      <c r="R80" s="93"/>
      <c r="S80" s="93"/>
      <c r="T80" s="93"/>
      <c r="U80" s="93"/>
      <c r="V80" s="93"/>
      <c r="W80" s="94"/>
      <c r="X80" s="88">
        <v>18710</v>
      </c>
      <c r="Y80" s="89"/>
      <c r="Z80" s="89"/>
      <c r="AA80" s="89"/>
      <c r="AB80" s="90"/>
      <c r="AC80" s="88">
        <v>0</v>
      </c>
      <c r="AD80" s="89"/>
      <c r="AE80" s="89"/>
      <c r="AF80" s="89"/>
      <c r="AG80" s="90"/>
      <c r="AH80" s="88">
        <v>0</v>
      </c>
      <c r="AI80" s="89"/>
      <c r="AJ80" s="90"/>
      <c r="AK80" s="88">
        <f t="shared" si="3"/>
        <v>18710</v>
      </c>
      <c r="AL80" s="89"/>
      <c r="AM80" s="89"/>
      <c r="AN80" s="89"/>
      <c r="AO80" s="90"/>
      <c r="AP80" s="88">
        <v>19700</v>
      </c>
      <c r="AQ80" s="89"/>
      <c r="AR80" s="89"/>
      <c r="AS80" s="89"/>
      <c r="AT80" s="90"/>
      <c r="AU80" s="88">
        <v>0</v>
      </c>
      <c r="AV80" s="89"/>
      <c r="AW80" s="89"/>
      <c r="AX80" s="89"/>
      <c r="AY80" s="90"/>
      <c r="AZ80" s="88">
        <v>0</v>
      </c>
      <c r="BA80" s="89"/>
      <c r="BB80" s="90"/>
      <c r="BC80" s="88">
        <f t="shared" si="4"/>
        <v>19700</v>
      </c>
      <c r="BD80" s="89"/>
      <c r="BE80" s="89"/>
      <c r="BF80" s="89"/>
      <c r="BG80" s="90"/>
    </row>
    <row r="81" spans="1:79" s="8" customFormat="1" ht="13.2" customHeight="1" x14ac:dyDescent="0.25">
      <c r="A81" s="62">
        <v>2272</v>
      </c>
      <c r="B81" s="63"/>
      <c r="C81" s="63"/>
      <c r="D81" s="64"/>
      <c r="E81" s="92" t="s">
        <v>159</v>
      </c>
      <c r="F81" s="93"/>
      <c r="G81" s="93"/>
      <c r="H81" s="93"/>
      <c r="I81" s="93"/>
      <c r="J81" s="93"/>
      <c r="K81" s="93"/>
      <c r="L81" s="93"/>
      <c r="M81" s="93"/>
      <c r="N81" s="93"/>
      <c r="O81" s="93"/>
      <c r="P81" s="93"/>
      <c r="Q81" s="93"/>
      <c r="R81" s="93"/>
      <c r="S81" s="93"/>
      <c r="T81" s="93"/>
      <c r="U81" s="93"/>
      <c r="V81" s="93"/>
      <c r="W81" s="94"/>
      <c r="X81" s="88">
        <v>2320</v>
      </c>
      <c r="Y81" s="89"/>
      <c r="Z81" s="89"/>
      <c r="AA81" s="89"/>
      <c r="AB81" s="90"/>
      <c r="AC81" s="88">
        <v>0</v>
      </c>
      <c r="AD81" s="89"/>
      <c r="AE81" s="89"/>
      <c r="AF81" s="89"/>
      <c r="AG81" s="90"/>
      <c r="AH81" s="88">
        <v>0</v>
      </c>
      <c r="AI81" s="89"/>
      <c r="AJ81" s="90"/>
      <c r="AK81" s="88">
        <f t="shared" si="3"/>
        <v>2320</v>
      </c>
      <c r="AL81" s="89"/>
      <c r="AM81" s="89"/>
      <c r="AN81" s="89"/>
      <c r="AO81" s="90"/>
      <c r="AP81" s="88">
        <v>2440</v>
      </c>
      <c r="AQ81" s="89"/>
      <c r="AR81" s="89"/>
      <c r="AS81" s="89"/>
      <c r="AT81" s="90"/>
      <c r="AU81" s="88">
        <v>0</v>
      </c>
      <c r="AV81" s="89"/>
      <c r="AW81" s="89"/>
      <c r="AX81" s="89"/>
      <c r="AY81" s="90"/>
      <c r="AZ81" s="88">
        <v>0</v>
      </c>
      <c r="BA81" s="89"/>
      <c r="BB81" s="90"/>
      <c r="BC81" s="88">
        <f t="shared" si="4"/>
        <v>2440</v>
      </c>
      <c r="BD81" s="89"/>
      <c r="BE81" s="89"/>
      <c r="BF81" s="89"/>
      <c r="BG81" s="90"/>
    </row>
    <row r="82" spans="1:79" s="8" customFormat="1" ht="13.2" customHeight="1" x14ac:dyDescent="0.25">
      <c r="A82" s="62">
        <v>2273</v>
      </c>
      <c r="B82" s="63"/>
      <c r="C82" s="63"/>
      <c r="D82" s="64"/>
      <c r="E82" s="92" t="s">
        <v>160</v>
      </c>
      <c r="F82" s="93"/>
      <c r="G82" s="93"/>
      <c r="H82" s="93"/>
      <c r="I82" s="93"/>
      <c r="J82" s="93"/>
      <c r="K82" s="93"/>
      <c r="L82" s="93"/>
      <c r="M82" s="93"/>
      <c r="N82" s="93"/>
      <c r="O82" s="93"/>
      <c r="P82" s="93"/>
      <c r="Q82" s="93"/>
      <c r="R82" s="93"/>
      <c r="S82" s="93"/>
      <c r="T82" s="93"/>
      <c r="U82" s="93"/>
      <c r="V82" s="93"/>
      <c r="W82" s="94"/>
      <c r="X82" s="88">
        <v>16070</v>
      </c>
      <c r="Y82" s="89"/>
      <c r="Z82" s="89"/>
      <c r="AA82" s="89"/>
      <c r="AB82" s="90"/>
      <c r="AC82" s="88">
        <v>0</v>
      </c>
      <c r="AD82" s="89"/>
      <c r="AE82" s="89"/>
      <c r="AF82" s="89"/>
      <c r="AG82" s="90"/>
      <c r="AH82" s="88">
        <v>0</v>
      </c>
      <c r="AI82" s="89"/>
      <c r="AJ82" s="90"/>
      <c r="AK82" s="88">
        <f t="shared" si="3"/>
        <v>16070</v>
      </c>
      <c r="AL82" s="89"/>
      <c r="AM82" s="89"/>
      <c r="AN82" s="89"/>
      <c r="AO82" s="90"/>
      <c r="AP82" s="88">
        <v>16920</v>
      </c>
      <c r="AQ82" s="89"/>
      <c r="AR82" s="89"/>
      <c r="AS82" s="89"/>
      <c r="AT82" s="90"/>
      <c r="AU82" s="88">
        <v>0</v>
      </c>
      <c r="AV82" s="89"/>
      <c r="AW82" s="89"/>
      <c r="AX82" s="89"/>
      <c r="AY82" s="90"/>
      <c r="AZ82" s="88">
        <v>0</v>
      </c>
      <c r="BA82" s="89"/>
      <c r="BB82" s="90"/>
      <c r="BC82" s="88">
        <f t="shared" si="4"/>
        <v>16920</v>
      </c>
      <c r="BD82" s="89"/>
      <c r="BE82" s="89"/>
      <c r="BF82" s="89"/>
      <c r="BG82" s="90"/>
    </row>
    <row r="83" spans="1:79" s="9" customFormat="1" ht="12.75" customHeight="1" x14ac:dyDescent="0.25">
      <c r="A83" s="98"/>
      <c r="B83" s="99"/>
      <c r="C83" s="99"/>
      <c r="D83" s="100"/>
      <c r="E83" s="101" t="s">
        <v>145</v>
      </c>
      <c r="F83" s="102"/>
      <c r="G83" s="102"/>
      <c r="H83" s="102"/>
      <c r="I83" s="102"/>
      <c r="J83" s="102"/>
      <c r="K83" s="102"/>
      <c r="L83" s="102"/>
      <c r="M83" s="102"/>
      <c r="N83" s="102"/>
      <c r="O83" s="102"/>
      <c r="P83" s="102"/>
      <c r="Q83" s="102"/>
      <c r="R83" s="102"/>
      <c r="S83" s="102"/>
      <c r="T83" s="102"/>
      <c r="U83" s="102"/>
      <c r="V83" s="102"/>
      <c r="W83" s="103"/>
      <c r="X83" s="95">
        <v>2826950</v>
      </c>
      <c r="Y83" s="96"/>
      <c r="Z83" s="96"/>
      <c r="AA83" s="96"/>
      <c r="AB83" s="97"/>
      <c r="AC83" s="95">
        <v>0</v>
      </c>
      <c r="AD83" s="96"/>
      <c r="AE83" s="96"/>
      <c r="AF83" s="96"/>
      <c r="AG83" s="97"/>
      <c r="AH83" s="95">
        <v>0</v>
      </c>
      <c r="AI83" s="96"/>
      <c r="AJ83" s="97"/>
      <c r="AK83" s="95">
        <f t="shared" si="3"/>
        <v>2826950</v>
      </c>
      <c r="AL83" s="96"/>
      <c r="AM83" s="96"/>
      <c r="AN83" s="96"/>
      <c r="AO83" s="97"/>
      <c r="AP83" s="95">
        <v>2976780</v>
      </c>
      <c r="AQ83" s="96"/>
      <c r="AR83" s="96"/>
      <c r="AS83" s="96"/>
      <c r="AT83" s="97"/>
      <c r="AU83" s="95">
        <v>0</v>
      </c>
      <c r="AV83" s="96"/>
      <c r="AW83" s="96"/>
      <c r="AX83" s="96"/>
      <c r="AY83" s="97"/>
      <c r="AZ83" s="95">
        <v>0</v>
      </c>
      <c r="BA83" s="96"/>
      <c r="BB83" s="97"/>
      <c r="BC83" s="95">
        <f t="shared" si="4"/>
        <v>2976780</v>
      </c>
      <c r="BD83" s="96"/>
      <c r="BE83" s="96"/>
      <c r="BF83" s="96"/>
      <c r="BG83" s="97"/>
    </row>
    <row r="84" spans="1:79" ht="26.25" customHeight="1" x14ac:dyDescent="0.25"/>
    <row r="85" spans="1:79" ht="14.25" customHeight="1" x14ac:dyDescent="0.25">
      <c r="A85" s="51" t="s">
        <v>413</v>
      </c>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row>
    <row r="86" spans="1:79" ht="12" customHeight="1" x14ac:dyDescent="0.25">
      <c r="A86" s="59" t="s">
        <v>192</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row>
    <row r="87" spans="1:79" hidden="1" x14ac:dyDescent="0.25"/>
    <row r="88" spans="1:79" ht="23.1" customHeight="1" x14ac:dyDescent="0.25">
      <c r="A88" s="104" t="s">
        <v>118</v>
      </c>
      <c r="B88" s="105"/>
      <c r="C88" s="105"/>
      <c r="D88" s="105"/>
      <c r="E88" s="106"/>
      <c r="F88" s="81" t="s">
        <v>19</v>
      </c>
      <c r="G88" s="82"/>
      <c r="H88" s="82"/>
      <c r="I88" s="82"/>
      <c r="J88" s="82"/>
      <c r="K88" s="82"/>
      <c r="L88" s="82"/>
      <c r="M88" s="82"/>
      <c r="N88" s="82"/>
      <c r="O88" s="82"/>
      <c r="P88" s="82"/>
      <c r="Q88" s="82"/>
      <c r="R88" s="82"/>
      <c r="S88" s="82"/>
      <c r="T88" s="82"/>
      <c r="U88" s="82"/>
      <c r="V88" s="82"/>
      <c r="W88" s="83"/>
      <c r="X88" s="77" t="s">
        <v>204</v>
      </c>
      <c r="Y88" s="78"/>
      <c r="Z88" s="78"/>
      <c r="AA88" s="78"/>
      <c r="AB88" s="78"/>
      <c r="AC88" s="78"/>
      <c r="AD88" s="78"/>
      <c r="AE88" s="78"/>
      <c r="AF88" s="78"/>
      <c r="AG88" s="78"/>
      <c r="AH88" s="78"/>
      <c r="AI88" s="78"/>
      <c r="AJ88" s="78"/>
      <c r="AK88" s="78"/>
      <c r="AL88" s="78"/>
      <c r="AM88" s="78"/>
      <c r="AN88" s="78"/>
      <c r="AO88" s="79"/>
      <c r="AP88" s="77" t="s">
        <v>208</v>
      </c>
      <c r="AQ88" s="78"/>
      <c r="AR88" s="78"/>
      <c r="AS88" s="78"/>
      <c r="AT88" s="78"/>
      <c r="AU88" s="78"/>
      <c r="AV88" s="78"/>
      <c r="AW88" s="78"/>
      <c r="AX88" s="78"/>
      <c r="AY88" s="78"/>
      <c r="AZ88" s="78"/>
      <c r="BA88" s="78"/>
      <c r="BB88" s="78"/>
      <c r="BC88" s="78"/>
      <c r="BD88" s="78"/>
      <c r="BE88" s="78"/>
      <c r="BF88" s="78"/>
      <c r="BG88" s="79"/>
    </row>
    <row r="89" spans="1:79" ht="53.25" customHeight="1" x14ac:dyDescent="0.25">
      <c r="A89" s="107"/>
      <c r="B89" s="108"/>
      <c r="C89" s="108"/>
      <c r="D89" s="108"/>
      <c r="E89" s="109"/>
      <c r="F89" s="84"/>
      <c r="G89" s="85"/>
      <c r="H89" s="85"/>
      <c r="I89" s="85"/>
      <c r="J89" s="85"/>
      <c r="K89" s="85"/>
      <c r="L89" s="85"/>
      <c r="M89" s="85"/>
      <c r="N89" s="85"/>
      <c r="O89" s="85"/>
      <c r="P89" s="85"/>
      <c r="Q89" s="85"/>
      <c r="R89" s="85"/>
      <c r="S89" s="85"/>
      <c r="T89" s="85"/>
      <c r="U89" s="85"/>
      <c r="V89" s="85"/>
      <c r="W89" s="86"/>
      <c r="X89" s="77" t="s">
        <v>4</v>
      </c>
      <c r="Y89" s="78"/>
      <c r="Z89" s="78"/>
      <c r="AA89" s="78"/>
      <c r="AB89" s="79"/>
      <c r="AC89" s="77" t="s">
        <v>3</v>
      </c>
      <c r="AD89" s="78"/>
      <c r="AE89" s="78"/>
      <c r="AF89" s="78"/>
      <c r="AG89" s="79"/>
      <c r="AH89" s="62" t="s">
        <v>116</v>
      </c>
      <c r="AI89" s="63"/>
      <c r="AJ89" s="64"/>
      <c r="AK89" s="77" t="s">
        <v>5</v>
      </c>
      <c r="AL89" s="78"/>
      <c r="AM89" s="78"/>
      <c r="AN89" s="78"/>
      <c r="AO89" s="79"/>
      <c r="AP89" s="77" t="s">
        <v>4</v>
      </c>
      <c r="AQ89" s="78"/>
      <c r="AR89" s="78"/>
      <c r="AS89" s="78"/>
      <c r="AT89" s="79"/>
      <c r="AU89" s="77" t="s">
        <v>3</v>
      </c>
      <c r="AV89" s="78"/>
      <c r="AW89" s="78"/>
      <c r="AX89" s="78"/>
      <c r="AY89" s="79"/>
      <c r="AZ89" s="62" t="s">
        <v>116</v>
      </c>
      <c r="BA89" s="63"/>
      <c r="BB89" s="64"/>
      <c r="BC89" s="77" t="s">
        <v>96</v>
      </c>
      <c r="BD89" s="78"/>
      <c r="BE89" s="78"/>
      <c r="BF89" s="78"/>
      <c r="BG89" s="79"/>
    </row>
    <row r="90" spans="1:79" ht="15" customHeight="1" x14ac:dyDescent="0.25">
      <c r="A90" s="77">
        <v>1</v>
      </c>
      <c r="B90" s="78"/>
      <c r="C90" s="78"/>
      <c r="D90" s="78"/>
      <c r="E90" s="79"/>
      <c r="F90" s="77">
        <v>2</v>
      </c>
      <c r="G90" s="78"/>
      <c r="H90" s="78"/>
      <c r="I90" s="78"/>
      <c r="J90" s="78"/>
      <c r="K90" s="78"/>
      <c r="L90" s="78"/>
      <c r="M90" s="78"/>
      <c r="N90" s="78"/>
      <c r="O90" s="78"/>
      <c r="P90" s="78"/>
      <c r="Q90" s="78"/>
      <c r="R90" s="78"/>
      <c r="S90" s="78"/>
      <c r="T90" s="78"/>
      <c r="U90" s="78"/>
      <c r="V90" s="78"/>
      <c r="W90" s="79"/>
      <c r="X90" s="77">
        <v>3</v>
      </c>
      <c r="Y90" s="78"/>
      <c r="Z90" s="78"/>
      <c r="AA90" s="78"/>
      <c r="AB90" s="79"/>
      <c r="AC90" s="77">
        <v>4</v>
      </c>
      <c r="AD90" s="78"/>
      <c r="AE90" s="78"/>
      <c r="AF90" s="78"/>
      <c r="AG90" s="79"/>
      <c r="AH90" s="77">
        <v>5</v>
      </c>
      <c r="AI90" s="78"/>
      <c r="AJ90" s="79"/>
      <c r="AK90" s="77">
        <v>6</v>
      </c>
      <c r="AL90" s="78"/>
      <c r="AM90" s="78"/>
      <c r="AN90" s="78"/>
      <c r="AO90" s="79"/>
      <c r="AP90" s="77">
        <v>7</v>
      </c>
      <c r="AQ90" s="78"/>
      <c r="AR90" s="78"/>
      <c r="AS90" s="78"/>
      <c r="AT90" s="79"/>
      <c r="AU90" s="77">
        <v>8</v>
      </c>
      <c r="AV90" s="78"/>
      <c r="AW90" s="78"/>
      <c r="AX90" s="78"/>
      <c r="AY90" s="79"/>
      <c r="AZ90" s="77">
        <v>9</v>
      </c>
      <c r="BA90" s="78"/>
      <c r="BB90" s="79"/>
      <c r="BC90" s="77">
        <v>10</v>
      </c>
      <c r="BD90" s="78"/>
      <c r="BE90" s="78"/>
      <c r="BF90" s="78"/>
      <c r="BG90" s="79"/>
    </row>
    <row r="91" spans="1:79" ht="15" hidden="1" customHeight="1" x14ac:dyDescent="0.25">
      <c r="A91" s="62" t="s">
        <v>64</v>
      </c>
      <c r="B91" s="63"/>
      <c r="C91" s="63"/>
      <c r="D91" s="63"/>
      <c r="E91" s="64"/>
      <c r="F91" s="62" t="s">
        <v>57</v>
      </c>
      <c r="G91" s="63"/>
      <c r="H91" s="63"/>
      <c r="I91" s="63"/>
      <c r="J91" s="63"/>
      <c r="K91" s="63"/>
      <c r="L91" s="63"/>
      <c r="M91" s="63"/>
      <c r="N91" s="63"/>
      <c r="O91" s="63"/>
      <c r="P91" s="63"/>
      <c r="Q91" s="63"/>
      <c r="R91" s="63"/>
      <c r="S91" s="63"/>
      <c r="T91" s="63"/>
      <c r="U91" s="63"/>
      <c r="V91" s="63"/>
      <c r="W91" s="64"/>
      <c r="X91" s="62" t="s">
        <v>60</v>
      </c>
      <c r="Y91" s="63"/>
      <c r="Z91" s="63"/>
      <c r="AA91" s="63"/>
      <c r="AB91" s="64"/>
      <c r="AC91" s="62" t="s">
        <v>61</v>
      </c>
      <c r="AD91" s="63"/>
      <c r="AE91" s="63"/>
      <c r="AF91" s="63"/>
      <c r="AG91" s="64"/>
      <c r="AH91" s="62" t="s">
        <v>94</v>
      </c>
      <c r="AI91" s="63"/>
      <c r="AJ91" s="64"/>
      <c r="AK91" s="114" t="s">
        <v>99</v>
      </c>
      <c r="AL91" s="115"/>
      <c r="AM91" s="115"/>
      <c r="AN91" s="115"/>
      <c r="AO91" s="116"/>
      <c r="AP91" s="62" t="s">
        <v>62</v>
      </c>
      <c r="AQ91" s="63"/>
      <c r="AR91" s="63"/>
      <c r="AS91" s="63"/>
      <c r="AT91" s="64"/>
      <c r="AU91" s="62" t="s">
        <v>63</v>
      </c>
      <c r="AV91" s="63"/>
      <c r="AW91" s="63"/>
      <c r="AX91" s="63"/>
      <c r="AY91" s="64"/>
      <c r="AZ91" s="62" t="s">
        <v>95</v>
      </c>
      <c r="BA91" s="63"/>
      <c r="BB91" s="64"/>
      <c r="BC91" s="114" t="s">
        <v>99</v>
      </c>
      <c r="BD91" s="115"/>
      <c r="BE91" s="115"/>
      <c r="BF91" s="115"/>
      <c r="BG91" s="116"/>
      <c r="CA91" s="1" t="s">
        <v>31</v>
      </c>
    </row>
    <row r="92" spans="1:79" s="9" customFormat="1" ht="12.75" customHeight="1" x14ac:dyDescent="0.25">
      <c r="A92" s="98"/>
      <c r="B92" s="99"/>
      <c r="C92" s="99"/>
      <c r="D92" s="99"/>
      <c r="E92" s="100"/>
      <c r="F92" s="98" t="s">
        <v>145</v>
      </c>
      <c r="G92" s="99"/>
      <c r="H92" s="99"/>
      <c r="I92" s="99"/>
      <c r="J92" s="99"/>
      <c r="K92" s="99"/>
      <c r="L92" s="99"/>
      <c r="M92" s="99"/>
      <c r="N92" s="99"/>
      <c r="O92" s="99"/>
      <c r="P92" s="99"/>
      <c r="Q92" s="99"/>
      <c r="R92" s="99"/>
      <c r="S92" s="99"/>
      <c r="T92" s="99"/>
      <c r="U92" s="99"/>
      <c r="V92" s="99"/>
      <c r="W92" s="100"/>
      <c r="X92" s="110"/>
      <c r="Y92" s="111"/>
      <c r="Z92" s="111"/>
      <c r="AA92" s="111"/>
      <c r="AB92" s="112"/>
      <c r="AC92" s="110"/>
      <c r="AD92" s="111"/>
      <c r="AE92" s="111"/>
      <c r="AF92" s="111"/>
      <c r="AG92" s="112"/>
      <c r="AH92" s="110"/>
      <c r="AI92" s="111"/>
      <c r="AJ92" s="112"/>
      <c r="AK92" s="110">
        <f>IF(ISNUMBER(X92),X92,0)+IF(ISNUMBER(AC92),AC92,0)</f>
        <v>0</v>
      </c>
      <c r="AL92" s="111"/>
      <c r="AM92" s="111"/>
      <c r="AN92" s="111"/>
      <c r="AO92" s="112"/>
      <c r="AP92" s="110"/>
      <c r="AQ92" s="111"/>
      <c r="AR92" s="111"/>
      <c r="AS92" s="111"/>
      <c r="AT92" s="112"/>
      <c r="AU92" s="110"/>
      <c r="AV92" s="111"/>
      <c r="AW92" s="111"/>
      <c r="AX92" s="111"/>
      <c r="AY92" s="112"/>
      <c r="AZ92" s="110"/>
      <c r="BA92" s="111"/>
      <c r="BB92" s="112"/>
      <c r="BC92" s="110">
        <f>IF(ISNUMBER(AP92),AP92,0)+IF(ISNUMBER(AU92),AU92,0)</f>
        <v>0</v>
      </c>
      <c r="BD92" s="111"/>
      <c r="BE92" s="111"/>
      <c r="BF92" s="111"/>
      <c r="BG92" s="112"/>
      <c r="CA92" s="9" t="s">
        <v>32</v>
      </c>
    </row>
    <row r="94" spans="1:79" ht="14.25" customHeight="1" x14ac:dyDescent="0.25">
      <c r="A94" s="51" t="s">
        <v>404</v>
      </c>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row>
    <row r="96" spans="1:79" ht="14.25" customHeight="1" x14ac:dyDescent="0.25">
      <c r="A96" s="51" t="s">
        <v>414</v>
      </c>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row>
    <row r="97" spans="1:79" ht="9.75" customHeight="1" x14ac:dyDescent="0.25">
      <c r="A97" s="59" t="s">
        <v>192</v>
      </c>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row>
    <row r="98" spans="1:79" ht="3" hidden="1" customHeight="1" x14ac:dyDescent="0.25"/>
    <row r="99" spans="1:79" ht="23.1" customHeight="1" x14ac:dyDescent="0.25">
      <c r="A99" s="81" t="s">
        <v>6</v>
      </c>
      <c r="B99" s="82"/>
      <c r="C99" s="82"/>
      <c r="D99" s="81" t="s">
        <v>119</v>
      </c>
      <c r="E99" s="82"/>
      <c r="F99" s="82"/>
      <c r="G99" s="82"/>
      <c r="H99" s="82"/>
      <c r="I99" s="82"/>
      <c r="J99" s="82"/>
      <c r="K99" s="82"/>
      <c r="L99" s="82"/>
      <c r="M99" s="82"/>
      <c r="N99" s="82"/>
      <c r="O99" s="82"/>
      <c r="P99" s="82"/>
      <c r="Q99" s="82"/>
      <c r="R99" s="82"/>
      <c r="S99" s="83"/>
      <c r="T99" s="61" t="s">
        <v>193</v>
      </c>
      <c r="U99" s="61"/>
      <c r="V99" s="61"/>
      <c r="W99" s="61"/>
      <c r="X99" s="61"/>
      <c r="Y99" s="61"/>
      <c r="Z99" s="61"/>
      <c r="AA99" s="61"/>
      <c r="AB99" s="61"/>
      <c r="AC99" s="61"/>
      <c r="AD99" s="61"/>
      <c r="AE99" s="61"/>
      <c r="AF99" s="61"/>
      <c r="AG99" s="61"/>
      <c r="AH99" s="61"/>
      <c r="AI99" s="61"/>
      <c r="AJ99" s="61"/>
      <c r="AK99" s="61"/>
      <c r="AL99" s="61" t="s">
        <v>195</v>
      </c>
      <c r="AM99" s="61"/>
      <c r="AN99" s="61"/>
      <c r="AO99" s="61"/>
      <c r="AP99" s="61"/>
      <c r="AQ99" s="61"/>
      <c r="AR99" s="61"/>
      <c r="AS99" s="61"/>
      <c r="AT99" s="61"/>
      <c r="AU99" s="61"/>
      <c r="AV99" s="61"/>
      <c r="AW99" s="61"/>
      <c r="AX99" s="61"/>
      <c r="AY99" s="61"/>
      <c r="AZ99" s="61"/>
      <c r="BA99" s="61"/>
      <c r="BB99" s="61"/>
      <c r="BC99" s="61"/>
      <c r="BD99" s="61" t="s">
        <v>200</v>
      </c>
      <c r="BE99" s="61"/>
      <c r="BF99" s="61"/>
      <c r="BG99" s="61"/>
      <c r="BH99" s="61"/>
      <c r="BI99" s="61"/>
      <c r="BJ99" s="61"/>
      <c r="BK99" s="61"/>
      <c r="BL99" s="61"/>
      <c r="BM99" s="61"/>
      <c r="BN99" s="61"/>
      <c r="BO99" s="61"/>
      <c r="BP99" s="61"/>
      <c r="BQ99" s="61"/>
      <c r="BR99" s="61"/>
      <c r="BS99" s="61"/>
      <c r="BT99" s="61"/>
      <c r="BU99" s="61"/>
    </row>
    <row r="100" spans="1:79" ht="52.5" customHeight="1" x14ac:dyDescent="0.25">
      <c r="A100" s="84"/>
      <c r="B100" s="85"/>
      <c r="C100" s="85"/>
      <c r="D100" s="84"/>
      <c r="E100" s="85"/>
      <c r="F100" s="85"/>
      <c r="G100" s="85"/>
      <c r="H100" s="85"/>
      <c r="I100" s="85"/>
      <c r="J100" s="85"/>
      <c r="K100" s="85"/>
      <c r="L100" s="85"/>
      <c r="M100" s="85"/>
      <c r="N100" s="85"/>
      <c r="O100" s="85"/>
      <c r="P100" s="85"/>
      <c r="Q100" s="85"/>
      <c r="R100" s="85"/>
      <c r="S100" s="86"/>
      <c r="T100" s="61" t="s">
        <v>4</v>
      </c>
      <c r="U100" s="61"/>
      <c r="V100" s="61"/>
      <c r="W100" s="61"/>
      <c r="X100" s="61"/>
      <c r="Y100" s="61" t="s">
        <v>3</v>
      </c>
      <c r="Z100" s="61"/>
      <c r="AA100" s="61"/>
      <c r="AB100" s="61"/>
      <c r="AC100" s="61"/>
      <c r="AD100" s="62" t="s">
        <v>116</v>
      </c>
      <c r="AE100" s="63"/>
      <c r="AF100" s="64"/>
      <c r="AG100" s="61" t="s">
        <v>5</v>
      </c>
      <c r="AH100" s="61"/>
      <c r="AI100" s="61"/>
      <c r="AJ100" s="61"/>
      <c r="AK100" s="61"/>
      <c r="AL100" s="61" t="s">
        <v>4</v>
      </c>
      <c r="AM100" s="61"/>
      <c r="AN100" s="61"/>
      <c r="AO100" s="61"/>
      <c r="AP100" s="61"/>
      <c r="AQ100" s="61" t="s">
        <v>3</v>
      </c>
      <c r="AR100" s="61"/>
      <c r="AS100" s="61"/>
      <c r="AT100" s="61"/>
      <c r="AU100" s="61"/>
      <c r="AV100" s="62" t="s">
        <v>116</v>
      </c>
      <c r="AW100" s="63"/>
      <c r="AX100" s="64"/>
      <c r="AY100" s="61" t="s">
        <v>96</v>
      </c>
      <c r="AZ100" s="61"/>
      <c r="BA100" s="61"/>
      <c r="BB100" s="61"/>
      <c r="BC100" s="61"/>
      <c r="BD100" s="61" t="s">
        <v>4</v>
      </c>
      <c r="BE100" s="61"/>
      <c r="BF100" s="61"/>
      <c r="BG100" s="61"/>
      <c r="BH100" s="61"/>
      <c r="BI100" s="61" t="s">
        <v>3</v>
      </c>
      <c r="BJ100" s="61"/>
      <c r="BK100" s="61"/>
      <c r="BL100" s="61"/>
      <c r="BM100" s="61"/>
      <c r="BN100" s="62" t="s">
        <v>116</v>
      </c>
      <c r="BO100" s="63"/>
      <c r="BP100" s="64"/>
      <c r="BQ100" s="61" t="s">
        <v>97</v>
      </c>
      <c r="BR100" s="61"/>
      <c r="BS100" s="61"/>
      <c r="BT100" s="61"/>
      <c r="BU100" s="61"/>
    </row>
    <row r="101" spans="1:79" ht="15" customHeight="1" x14ac:dyDescent="0.25">
      <c r="A101" s="77">
        <v>1</v>
      </c>
      <c r="B101" s="78"/>
      <c r="C101" s="78"/>
      <c r="D101" s="77">
        <v>2</v>
      </c>
      <c r="E101" s="78"/>
      <c r="F101" s="78"/>
      <c r="G101" s="78"/>
      <c r="H101" s="78"/>
      <c r="I101" s="78"/>
      <c r="J101" s="78"/>
      <c r="K101" s="78"/>
      <c r="L101" s="78"/>
      <c r="M101" s="78"/>
      <c r="N101" s="78"/>
      <c r="O101" s="78"/>
      <c r="P101" s="78"/>
      <c r="Q101" s="78"/>
      <c r="R101" s="78"/>
      <c r="S101" s="79"/>
      <c r="T101" s="61">
        <v>3</v>
      </c>
      <c r="U101" s="61"/>
      <c r="V101" s="61"/>
      <c r="W101" s="61"/>
      <c r="X101" s="61"/>
      <c r="Y101" s="61">
        <v>4</v>
      </c>
      <c r="Z101" s="61"/>
      <c r="AA101" s="61"/>
      <c r="AB101" s="61"/>
      <c r="AC101" s="61"/>
      <c r="AD101" s="77">
        <v>5</v>
      </c>
      <c r="AE101" s="78"/>
      <c r="AF101" s="79"/>
      <c r="AG101" s="61">
        <v>6</v>
      </c>
      <c r="AH101" s="61"/>
      <c r="AI101" s="61"/>
      <c r="AJ101" s="61"/>
      <c r="AK101" s="61"/>
      <c r="AL101" s="61">
        <v>7</v>
      </c>
      <c r="AM101" s="61"/>
      <c r="AN101" s="61"/>
      <c r="AO101" s="61"/>
      <c r="AP101" s="61"/>
      <c r="AQ101" s="61">
        <v>8</v>
      </c>
      <c r="AR101" s="61"/>
      <c r="AS101" s="61"/>
      <c r="AT101" s="61"/>
      <c r="AU101" s="61"/>
      <c r="AV101" s="77">
        <v>9</v>
      </c>
      <c r="AW101" s="78"/>
      <c r="AX101" s="79"/>
      <c r="AY101" s="61">
        <v>10</v>
      </c>
      <c r="AZ101" s="61"/>
      <c r="BA101" s="61"/>
      <c r="BB101" s="61"/>
      <c r="BC101" s="61"/>
      <c r="BD101" s="61">
        <v>11</v>
      </c>
      <c r="BE101" s="61"/>
      <c r="BF101" s="61"/>
      <c r="BG101" s="61"/>
      <c r="BH101" s="61"/>
      <c r="BI101" s="61">
        <v>12</v>
      </c>
      <c r="BJ101" s="61"/>
      <c r="BK101" s="61"/>
      <c r="BL101" s="61"/>
      <c r="BM101" s="61"/>
      <c r="BN101" s="77">
        <v>13</v>
      </c>
      <c r="BO101" s="78"/>
      <c r="BP101" s="79"/>
      <c r="BQ101" s="61">
        <v>14</v>
      </c>
      <c r="BR101" s="61"/>
      <c r="BS101" s="61"/>
      <c r="BT101" s="61"/>
      <c r="BU101" s="61"/>
    </row>
    <row r="102" spans="1:79" ht="14.25" hidden="1" customHeight="1" x14ac:dyDescent="0.25">
      <c r="A102" s="62" t="s">
        <v>69</v>
      </c>
      <c r="B102" s="63"/>
      <c r="C102" s="63"/>
      <c r="D102" s="62" t="s">
        <v>57</v>
      </c>
      <c r="E102" s="63"/>
      <c r="F102" s="63"/>
      <c r="G102" s="63"/>
      <c r="H102" s="63"/>
      <c r="I102" s="63"/>
      <c r="J102" s="63"/>
      <c r="K102" s="63"/>
      <c r="L102" s="63"/>
      <c r="M102" s="63"/>
      <c r="N102" s="63"/>
      <c r="O102" s="63"/>
      <c r="P102" s="63"/>
      <c r="Q102" s="63"/>
      <c r="R102" s="63"/>
      <c r="S102" s="64"/>
      <c r="T102" s="80" t="s">
        <v>65</v>
      </c>
      <c r="U102" s="80"/>
      <c r="V102" s="80"/>
      <c r="W102" s="80"/>
      <c r="X102" s="80"/>
      <c r="Y102" s="80" t="s">
        <v>66</v>
      </c>
      <c r="Z102" s="80"/>
      <c r="AA102" s="80"/>
      <c r="AB102" s="80"/>
      <c r="AC102" s="80"/>
      <c r="AD102" s="62" t="s">
        <v>91</v>
      </c>
      <c r="AE102" s="63"/>
      <c r="AF102" s="64"/>
      <c r="AG102" s="91" t="s">
        <v>99</v>
      </c>
      <c r="AH102" s="91"/>
      <c r="AI102" s="91"/>
      <c r="AJ102" s="91"/>
      <c r="AK102" s="91"/>
      <c r="AL102" s="80" t="s">
        <v>67</v>
      </c>
      <c r="AM102" s="80"/>
      <c r="AN102" s="80"/>
      <c r="AO102" s="80"/>
      <c r="AP102" s="80"/>
      <c r="AQ102" s="80" t="s">
        <v>68</v>
      </c>
      <c r="AR102" s="80"/>
      <c r="AS102" s="80"/>
      <c r="AT102" s="80"/>
      <c r="AU102" s="80"/>
      <c r="AV102" s="62" t="s">
        <v>92</v>
      </c>
      <c r="AW102" s="63"/>
      <c r="AX102" s="64"/>
      <c r="AY102" s="91" t="s">
        <v>99</v>
      </c>
      <c r="AZ102" s="91"/>
      <c r="BA102" s="91"/>
      <c r="BB102" s="91"/>
      <c r="BC102" s="91"/>
      <c r="BD102" s="80" t="s">
        <v>58</v>
      </c>
      <c r="BE102" s="80"/>
      <c r="BF102" s="80"/>
      <c r="BG102" s="80"/>
      <c r="BH102" s="80"/>
      <c r="BI102" s="80" t="s">
        <v>59</v>
      </c>
      <c r="BJ102" s="80"/>
      <c r="BK102" s="80"/>
      <c r="BL102" s="80"/>
      <c r="BM102" s="80"/>
      <c r="BN102" s="62" t="s">
        <v>93</v>
      </c>
      <c r="BO102" s="63"/>
      <c r="BP102" s="64"/>
      <c r="BQ102" s="91" t="s">
        <v>99</v>
      </c>
      <c r="BR102" s="91"/>
      <c r="BS102" s="91"/>
      <c r="BT102" s="91"/>
      <c r="BU102" s="91"/>
      <c r="CA102" s="1" t="s">
        <v>33</v>
      </c>
    </row>
    <row r="103" spans="1:79" s="8" customFormat="1" ht="19.2" customHeight="1" x14ac:dyDescent="0.25">
      <c r="A103" s="62">
        <v>1</v>
      </c>
      <c r="B103" s="63"/>
      <c r="C103" s="63"/>
      <c r="D103" s="117" t="s">
        <v>568</v>
      </c>
      <c r="E103" s="118"/>
      <c r="F103" s="118"/>
      <c r="G103" s="118"/>
      <c r="H103" s="118"/>
      <c r="I103" s="118"/>
      <c r="J103" s="118"/>
      <c r="K103" s="118"/>
      <c r="L103" s="118"/>
      <c r="M103" s="118"/>
      <c r="N103" s="118"/>
      <c r="O103" s="118"/>
      <c r="P103" s="118"/>
      <c r="Q103" s="118"/>
      <c r="R103" s="118"/>
      <c r="S103" s="119"/>
      <c r="T103" s="87">
        <v>2281072</v>
      </c>
      <c r="U103" s="87"/>
      <c r="V103" s="87"/>
      <c r="W103" s="87"/>
      <c r="X103" s="87"/>
      <c r="Y103" s="87">
        <v>0</v>
      </c>
      <c r="Z103" s="87"/>
      <c r="AA103" s="87"/>
      <c r="AB103" s="87"/>
      <c r="AC103" s="87"/>
      <c r="AD103" s="88">
        <v>0</v>
      </c>
      <c r="AE103" s="89"/>
      <c r="AF103" s="90"/>
      <c r="AG103" s="87">
        <f>IF(ISNUMBER(T103),T103,0)+IF(ISNUMBER(Y103),Y103,0)</f>
        <v>2281072</v>
      </c>
      <c r="AH103" s="87"/>
      <c r="AI103" s="87"/>
      <c r="AJ103" s="87"/>
      <c r="AK103" s="87"/>
      <c r="AL103" s="87">
        <v>2561600</v>
      </c>
      <c r="AM103" s="87"/>
      <c r="AN103" s="87"/>
      <c r="AO103" s="87"/>
      <c r="AP103" s="87"/>
      <c r="AQ103" s="87">
        <v>0</v>
      </c>
      <c r="AR103" s="87"/>
      <c r="AS103" s="87"/>
      <c r="AT103" s="87"/>
      <c r="AU103" s="87"/>
      <c r="AV103" s="88">
        <v>0</v>
      </c>
      <c r="AW103" s="89"/>
      <c r="AX103" s="90"/>
      <c r="AY103" s="87">
        <f>IF(ISNUMBER(AL103),AL103,0)+IF(ISNUMBER(AQ103),AQ103,0)</f>
        <v>2561600</v>
      </c>
      <c r="AZ103" s="87"/>
      <c r="BA103" s="87"/>
      <c r="BB103" s="87"/>
      <c r="BC103" s="87"/>
      <c r="BD103" s="87">
        <v>2674500</v>
      </c>
      <c r="BE103" s="87"/>
      <c r="BF103" s="87"/>
      <c r="BG103" s="87"/>
      <c r="BH103" s="87"/>
      <c r="BI103" s="87">
        <v>0</v>
      </c>
      <c r="BJ103" s="87"/>
      <c r="BK103" s="87"/>
      <c r="BL103" s="87"/>
      <c r="BM103" s="87"/>
      <c r="BN103" s="88">
        <v>0</v>
      </c>
      <c r="BO103" s="89"/>
      <c r="BP103" s="90"/>
      <c r="BQ103" s="87">
        <f>IF(ISNUMBER(BD103),BD103,0)+IF(ISNUMBER(BI103),BI103,0)</f>
        <v>2674500</v>
      </c>
      <c r="BR103" s="87"/>
      <c r="BS103" s="87"/>
      <c r="BT103" s="87"/>
      <c r="BU103" s="87"/>
      <c r="CA103" s="8" t="s">
        <v>34</v>
      </c>
    </row>
    <row r="104" spans="1:79" s="9" customFormat="1" ht="12.75" customHeight="1" x14ac:dyDescent="0.25">
      <c r="A104" s="98"/>
      <c r="B104" s="99"/>
      <c r="C104" s="99"/>
      <c r="D104" s="98" t="s">
        <v>145</v>
      </c>
      <c r="E104" s="99"/>
      <c r="F104" s="99"/>
      <c r="G104" s="99"/>
      <c r="H104" s="99"/>
      <c r="I104" s="99"/>
      <c r="J104" s="99"/>
      <c r="K104" s="99"/>
      <c r="L104" s="99"/>
      <c r="M104" s="99"/>
      <c r="N104" s="99"/>
      <c r="O104" s="99"/>
      <c r="P104" s="99"/>
      <c r="Q104" s="99"/>
      <c r="R104" s="99"/>
      <c r="S104" s="100"/>
      <c r="T104" s="120">
        <v>2281072</v>
      </c>
      <c r="U104" s="120"/>
      <c r="V104" s="120"/>
      <c r="W104" s="120"/>
      <c r="X104" s="120"/>
      <c r="Y104" s="120">
        <v>0</v>
      </c>
      <c r="Z104" s="120"/>
      <c r="AA104" s="120"/>
      <c r="AB104" s="120"/>
      <c r="AC104" s="120"/>
      <c r="AD104" s="95">
        <v>0</v>
      </c>
      <c r="AE104" s="96"/>
      <c r="AF104" s="97"/>
      <c r="AG104" s="120">
        <f>IF(ISNUMBER(T104),T104,0)+IF(ISNUMBER(Y104),Y104,0)</f>
        <v>2281072</v>
      </c>
      <c r="AH104" s="120"/>
      <c r="AI104" s="120"/>
      <c r="AJ104" s="120"/>
      <c r="AK104" s="120"/>
      <c r="AL104" s="120">
        <v>2561600</v>
      </c>
      <c r="AM104" s="120"/>
      <c r="AN104" s="120"/>
      <c r="AO104" s="120"/>
      <c r="AP104" s="120"/>
      <c r="AQ104" s="120">
        <v>0</v>
      </c>
      <c r="AR104" s="120"/>
      <c r="AS104" s="120"/>
      <c r="AT104" s="120"/>
      <c r="AU104" s="120"/>
      <c r="AV104" s="95">
        <v>0</v>
      </c>
      <c r="AW104" s="96"/>
      <c r="AX104" s="97"/>
      <c r="AY104" s="120">
        <f>IF(ISNUMBER(AL104),AL104,0)+IF(ISNUMBER(AQ104),AQ104,0)</f>
        <v>2561600</v>
      </c>
      <c r="AZ104" s="120"/>
      <c r="BA104" s="120"/>
      <c r="BB104" s="120"/>
      <c r="BC104" s="120"/>
      <c r="BD104" s="120">
        <v>2674500</v>
      </c>
      <c r="BE104" s="120"/>
      <c r="BF104" s="120"/>
      <c r="BG104" s="120"/>
      <c r="BH104" s="120"/>
      <c r="BI104" s="120">
        <v>0</v>
      </c>
      <c r="BJ104" s="120"/>
      <c r="BK104" s="120"/>
      <c r="BL104" s="120"/>
      <c r="BM104" s="120"/>
      <c r="BN104" s="95">
        <v>0</v>
      </c>
      <c r="BO104" s="96"/>
      <c r="BP104" s="97"/>
      <c r="BQ104" s="120">
        <f>IF(ISNUMBER(BD104),BD104,0)+IF(ISNUMBER(BI104),BI104,0)</f>
        <v>2674500</v>
      </c>
      <c r="BR104" s="120"/>
      <c r="BS104" s="120"/>
      <c r="BT104" s="120"/>
      <c r="BU104" s="120"/>
    </row>
    <row r="106" spans="1:79" ht="14.25" customHeight="1" x14ac:dyDescent="0.25">
      <c r="A106" s="51" t="s">
        <v>415</v>
      </c>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row>
    <row r="107" spans="1:79" ht="9" customHeight="1" x14ac:dyDescent="0.25">
      <c r="A107" s="59" t="s">
        <v>192</v>
      </c>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row>
    <row r="108" spans="1:79" ht="1.5" hidden="1" customHeight="1" x14ac:dyDescent="0.25"/>
    <row r="109" spans="1:79" ht="23.1" customHeight="1" x14ac:dyDescent="0.25">
      <c r="A109" s="81" t="s">
        <v>6</v>
      </c>
      <c r="B109" s="82"/>
      <c r="C109" s="82"/>
      <c r="D109" s="81" t="s">
        <v>119</v>
      </c>
      <c r="E109" s="82"/>
      <c r="F109" s="82"/>
      <c r="G109" s="82"/>
      <c r="H109" s="82"/>
      <c r="I109" s="82"/>
      <c r="J109" s="82"/>
      <c r="K109" s="82"/>
      <c r="L109" s="82"/>
      <c r="M109" s="82"/>
      <c r="N109" s="82"/>
      <c r="O109" s="82"/>
      <c r="P109" s="82"/>
      <c r="Q109" s="82"/>
      <c r="R109" s="82"/>
      <c r="S109" s="83"/>
      <c r="T109" s="61" t="s">
        <v>204</v>
      </c>
      <c r="U109" s="61"/>
      <c r="V109" s="61"/>
      <c r="W109" s="61"/>
      <c r="X109" s="61"/>
      <c r="Y109" s="61"/>
      <c r="Z109" s="61"/>
      <c r="AA109" s="61"/>
      <c r="AB109" s="61"/>
      <c r="AC109" s="61"/>
      <c r="AD109" s="61"/>
      <c r="AE109" s="61"/>
      <c r="AF109" s="61"/>
      <c r="AG109" s="61"/>
      <c r="AH109" s="61"/>
      <c r="AI109" s="61"/>
      <c r="AJ109" s="61"/>
      <c r="AK109" s="61"/>
      <c r="AL109" s="61" t="s">
        <v>208</v>
      </c>
      <c r="AM109" s="61"/>
      <c r="AN109" s="61"/>
      <c r="AO109" s="61"/>
      <c r="AP109" s="61"/>
      <c r="AQ109" s="61"/>
      <c r="AR109" s="61"/>
      <c r="AS109" s="61"/>
      <c r="AT109" s="61"/>
      <c r="AU109" s="61"/>
      <c r="AV109" s="61"/>
      <c r="AW109" s="61"/>
      <c r="AX109" s="61"/>
      <c r="AY109" s="61"/>
      <c r="AZ109" s="61"/>
      <c r="BA109" s="61"/>
      <c r="BB109" s="61"/>
      <c r="BC109" s="61"/>
    </row>
    <row r="110" spans="1:79" ht="54" customHeight="1" x14ac:dyDescent="0.25">
      <c r="A110" s="84"/>
      <c r="B110" s="85"/>
      <c r="C110" s="85"/>
      <c r="D110" s="84"/>
      <c r="E110" s="85"/>
      <c r="F110" s="85"/>
      <c r="G110" s="85"/>
      <c r="H110" s="85"/>
      <c r="I110" s="85"/>
      <c r="J110" s="85"/>
      <c r="K110" s="85"/>
      <c r="L110" s="85"/>
      <c r="M110" s="85"/>
      <c r="N110" s="85"/>
      <c r="O110" s="85"/>
      <c r="P110" s="85"/>
      <c r="Q110" s="85"/>
      <c r="R110" s="85"/>
      <c r="S110" s="86"/>
      <c r="T110" s="61" t="s">
        <v>4</v>
      </c>
      <c r="U110" s="61"/>
      <c r="V110" s="61"/>
      <c r="W110" s="61"/>
      <c r="X110" s="61"/>
      <c r="Y110" s="61" t="s">
        <v>3</v>
      </c>
      <c r="Z110" s="61"/>
      <c r="AA110" s="61"/>
      <c r="AB110" s="61"/>
      <c r="AC110" s="61"/>
      <c r="AD110" s="62" t="s">
        <v>116</v>
      </c>
      <c r="AE110" s="63"/>
      <c r="AF110" s="64"/>
      <c r="AG110" s="61" t="s">
        <v>5</v>
      </c>
      <c r="AH110" s="61"/>
      <c r="AI110" s="61"/>
      <c r="AJ110" s="61"/>
      <c r="AK110" s="61"/>
      <c r="AL110" s="61" t="s">
        <v>4</v>
      </c>
      <c r="AM110" s="61"/>
      <c r="AN110" s="61"/>
      <c r="AO110" s="61"/>
      <c r="AP110" s="61"/>
      <c r="AQ110" s="61" t="s">
        <v>3</v>
      </c>
      <c r="AR110" s="61"/>
      <c r="AS110" s="61"/>
      <c r="AT110" s="61"/>
      <c r="AU110" s="61"/>
      <c r="AV110" s="62" t="s">
        <v>116</v>
      </c>
      <c r="AW110" s="63"/>
      <c r="AX110" s="64"/>
      <c r="AY110" s="61" t="s">
        <v>96</v>
      </c>
      <c r="AZ110" s="61"/>
      <c r="BA110" s="61"/>
      <c r="BB110" s="61"/>
      <c r="BC110" s="61"/>
    </row>
    <row r="111" spans="1:79" ht="15" customHeight="1" x14ac:dyDescent="0.25">
      <c r="A111" s="77">
        <v>1</v>
      </c>
      <c r="B111" s="78"/>
      <c r="C111" s="78"/>
      <c r="D111" s="77">
        <v>2</v>
      </c>
      <c r="E111" s="78"/>
      <c r="F111" s="78"/>
      <c r="G111" s="78"/>
      <c r="H111" s="78"/>
      <c r="I111" s="78"/>
      <c r="J111" s="78"/>
      <c r="K111" s="78"/>
      <c r="L111" s="78"/>
      <c r="M111" s="78"/>
      <c r="N111" s="78"/>
      <c r="O111" s="78"/>
      <c r="P111" s="78"/>
      <c r="Q111" s="78"/>
      <c r="R111" s="78"/>
      <c r="S111" s="79"/>
      <c r="T111" s="61">
        <v>3</v>
      </c>
      <c r="U111" s="61"/>
      <c r="V111" s="61"/>
      <c r="W111" s="61"/>
      <c r="X111" s="61"/>
      <c r="Y111" s="61">
        <v>4</v>
      </c>
      <c r="Z111" s="61"/>
      <c r="AA111" s="61"/>
      <c r="AB111" s="61"/>
      <c r="AC111" s="61"/>
      <c r="AD111" s="77">
        <v>5</v>
      </c>
      <c r="AE111" s="78"/>
      <c r="AF111" s="79"/>
      <c r="AG111" s="61">
        <v>6</v>
      </c>
      <c r="AH111" s="61"/>
      <c r="AI111" s="61"/>
      <c r="AJ111" s="61"/>
      <c r="AK111" s="61"/>
      <c r="AL111" s="61">
        <v>7</v>
      </c>
      <c r="AM111" s="61"/>
      <c r="AN111" s="61"/>
      <c r="AO111" s="61"/>
      <c r="AP111" s="61"/>
      <c r="AQ111" s="61">
        <v>8</v>
      </c>
      <c r="AR111" s="61"/>
      <c r="AS111" s="61"/>
      <c r="AT111" s="61"/>
      <c r="AU111" s="61"/>
      <c r="AV111" s="77">
        <v>9</v>
      </c>
      <c r="AW111" s="78"/>
      <c r="AX111" s="79"/>
      <c r="AY111" s="61">
        <v>10</v>
      </c>
      <c r="AZ111" s="61"/>
      <c r="BA111" s="61"/>
      <c r="BB111" s="61"/>
      <c r="BC111" s="61"/>
    </row>
    <row r="112" spans="1:79" ht="10.5" hidden="1" customHeight="1" x14ac:dyDescent="0.25">
      <c r="A112" s="62" t="s">
        <v>69</v>
      </c>
      <c r="B112" s="63"/>
      <c r="C112" s="63"/>
      <c r="D112" s="62" t="s">
        <v>57</v>
      </c>
      <c r="E112" s="63"/>
      <c r="F112" s="63"/>
      <c r="G112" s="63"/>
      <c r="H112" s="63"/>
      <c r="I112" s="63"/>
      <c r="J112" s="63"/>
      <c r="K112" s="63"/>
      <c r="L112" s="63"/>
      <c r="M112" s="63"/>
      <c r="N112" s="63"/>
      <c r="O112" s="63"/>
      <c r="P112" s="63"/>
      <c r="Q112" s="63"/>
      <c r="R112" s="63"/>
      <c r="S112" s="64"/>
      <c r="T112" s="80" t="s">
        <v>60</v>
      </c>
      <c r="U112" s="80"/>
      <c r="V112" s="80"/>
      <c r="W112" s="80"/>
      <c r="X112" s="80"/>
      <c r="Y112" s="80" t="s">
        <v>61</v>
      </c>
      <c r="Z112" s="80"/>
      <c r="AA112" s="80"/>
      <c r="AB112" s="80"/>
      <c r="AC112" s="80"/>
      <c r="AD112" s="62" t="s">
        <v>94</v>
      </c>
      <c r="AE112" s="63"/>
      <c r="AF112" s="64"/>
      <c r="AG112" s="91" t="s">
        <v>99</v>
      </c>
      <c r="AH112" s="91"/>
      <c r="AI112" s="91"/>
      <c r="AJ112" s="91"/>
      <c r="AK112" s="91"/>
      <c r="AL112" s="80" t="s">
        <v>62</v>
      </c>
      <c r="AM112" s="80"/>
      <c r="AN112" s="80"/>
      <c r="AO112" s="80"/>
      <c r="AP112" s="80"/>
      <c r="AQ112" s="80" t="s">
        <v>63</v>
      </c>
      <c r="AR112" s="80"/>
      <c r="AS112" s="80"/>
      <c r="AT112" s="80"/>
      <c r="AU112" s="80"/>
      <c r="AV112" s="62" t="s">
        <v>95</v>
      </c>
      <c r="AW112" s="63"/>
      <c r="AX112" s="64"/>
      <c r="AY112" s="91" t="s">
        <v>99</v>
      </c>
      <c r="AZ112" s="91"/>
      <c r="BA112" s="91"/>
      <c r="BB112" s="91"/>
      <c r="BC112" s="91"/>
      <c r="CA112" s="1" t="s">
        <v>35</v>
      </c>
    </row>
    <row r="113" spans="1:79" s="8" customFormat="1" ht="12.75" customHeight="1" x14ac:dyDescent="0.25">
      <c r="A113" s="62">
        <v>1</v>
      </c>
      <c r="B113" s="63"/>
      <c r="C113" s="63"/>
      <c r="D113" s="117" t="s">
        <v>568</v>
      </c>
      <c r="E113" s="118"/>
      <c r="F113" s="118"/>
      <c r="G113" s="118"/>
      <c r="H113" s="118"/>
      <c r="I113" s="118"/>
      <c r="J113" s="118"/>
      <c r="K113" s="118"/>
      <c r="L113" s="118"/>
      <c r="M113" s="118"/>
      <c r="N113" s="118"/>
      <c r="O113" s="118"/>
      <c r="P113" s="118"/>
      <c r="Q113" s="118"/>
      <c r="R113" s="118"/>
      <c r="S113" s="119"/>
      <c r="T113" s="87">
        <v>2826950</v>
      </c>
      <c r="U113" s="87"/>
      <c r="V113" s="87"/>
      <c r="W113" s="87"/>
      <c r="X113" s="87"/>
      <c r="Y113" s="87">
        <v>0</v>
      </c>
      <c r="Z113" s="87"/>
      <c r="AA113" s="87"/>
      <c r="AB113" s="87"/>
      <c r="AC113" s="87"/>
      <c r="AD113" s="88">
        <v>0</v>
      </c>
      <c r="AE113" s="89"/>
      <c r="AF113" s="90"/>
      <c r="AG113" s="87">
        <f>IF(ISNUMBER(T113),T113,0)+IF(ISNUMBER(Y113),Y113,0)</f>
        <v>2826950</v>
      </c>
      <c r="AH113" s="87"/>
      <c r="AI113" s="87"/>
      <c r="AJ113" s="87"/>
      <c r="AK113" s="87"/>
      <c r="AL113" s="87">
        <v>2976780</v>
      </c>
      <c r="AM113" s="87"/>
      <c r="AN113" s="87"/>
      <c r="AO113" s="87"/>
      <c r="AP113" s="87"/>
      <c r="AQ113" s="87">
        <v>0</v>
      </c>
      <c r="AR113" s="87"/>
      <c r="AS113" s="87"/>
      <c r="AT113" s="87"/>
      <c r="AU113" s="87"/>
      <c r="AV113" s="88">
        <v>0</v>
      </c>
      <c r="AW113" s="89"/>
      <c r="AX113" s="90"/>
      <c r="AY113" s="87">
        <f>IF(ISNUMBER(AL113),AL113,0)+IF(ISNUMBER(AQ113),AQ113,0)</f>
        <v>2976780</v>
      </c>
      <c r="AZ113" s="87"/>
      <c r="BA113" s="87"/>
      <c r="BB113" s="87"/>
      <c r="BC113" s="87"/>
      <c r="CA113" s="8" t="s">
        <v>36</v>
      </c>
    </row>
    <row r="114" spans="1:79" s="9" customFormat="1" ht="12.75" customHeight="1" x14ac:dyDescent="0.25">
      <c r="A114" s="98"/>
      <c r="B114" s="99"/>
      <c r="C114" s="99"/>
      <c r="D114" s="98" t="s">
        <v>145</v>
      </c>
      <c r="E114" s="99"/>
      <c r="F114" s="99"/>
      <c r="G114" s="99"/>
      <c r="H114" s="99"/>
      <c r="I114" s="99"/>
      <c r="J114" s="99"/>
      <c r="K114" s="99"/>
      <c r="L114" s="99"/>
      <c r="M114" s="99"/>
      <c r="N114" s="99"/>
      <c r="O114" s="99"/>
      <c r="P114" s="99"/>
      <c r="Q114" s="99"/>
      <c r="R114" s="99"/>
      <c r="S114" s="100"/>
      <c r="T114" s="120">
        <v>2826950</v>
      </c>
      <c r="U114" s="120"/>
      <c r="V114" s="120"/>
      <c r="W114" s="120"/>
      <c r="X114" s="120"/>
      <c r="Y114" s="120">
        <v>0</v>
      </c>
      <c r="Z114" s="120"/>
      <c r="AA114" s="120"/>
      <c r="AB114" s="120"/>
      <c r="AC114" s="120"/>
      <c r="AD114" s="95">
        <v>0</v>
      </c>
      <c r="AE114" s="96"/>
      <c r="AF114" s="97"/>
      <c r="AG114" s="120">
        <f>IF(ISNUMBER(T114),T114,0)+IF(ISNUMBER(Y114),Y114,0)</f>
        <v>2826950</v>
      </c>
      <c r="AH114" s="120"/>
      <c r="AI114" s="120"/>
      <c r="AJ114" s="120"/>
      <c r="AK114" s="120"/>
      <c r="AL114" s="120">
        <v>2976780</v>
      </c>
      <c r="AM114" s="120"/>
      <c r="AN114" s="120"/>
      <c r="AO114" s="120"/>
      <c r="AP114" s="120"/>
      <c r="AQ114" s="120">
        <v>0</v>
      </c>
      <c r="AR114" s="120"/>
      <c r="AS114" s="120"/>
      <c r="AT114" s="120"/>
      <c r="AU114" s="120"/>
      <c r="AV114" s="95">
        <v>0</v>
      </c>
      <c r="AW114" s="96"/>
      <c r="AX114" s="97"/>
      <c r="AY114" s="120">
        <f>IF(ISNUMBER(AL114),AL114,0)+IF(ISNUMBER(AQ114),AQ114,0)</f>
        <v>2976780</v>
      </c>
      <c r="AZ114" s="120"/>
      <c r="BA114" s="120"/>
      <c r="BB114" s="120"/>
      <c r="BC114" s="120"/>
    </row>
    <row r="116" spans="1:79" ht="14.25" customHeight="1" x14ac:dyDescent="0.25">
      <c r="A116" s="51" t="s">
        <v>147</v>
      </c>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row>
    <row r="118" spans="1:79" ht="12" customHeight="1" x14ac:dyDescent="0.25">
      <c r="A118" s="51" t="s">
        <v>416</v>
      </c>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row>
    <row r="119" spans="1:79" ht="7.5" customHeight="1" x14ac:dyDescent="0.25"/>
    <row r="120" spans="1:79" ht="18.75" customHeight="1" x14ac:dyDescent="0.25">
      <c r="A120" s="81" t="s">
        <v>6</v>
      </c>
      <c r="B120" s="82"/>
      <c r="C120" s="82"/>
      <c r="D120" s="61" t="s">
        <v>9</v>
      </c>
      <c r="E120" s="61"/>
      <c r="F120" s="61"/>
      <c r="G120" s="61"/>
      <c r="H120" s="61"/>
      <c r="I120" s="61"/>
      <c r="J120" s="61"/>
      <c r="K120" s="61"/>
      <c r="L120" s="61"/>
      <c r="M120" s="61"/>
      <c r="N120" s="61"/>
      <c r="O120" s="61"/>
      <c r="P120" s="61"/>
      <c r="Q120" s="61" t="s">
        <v>8</v>
      </c>
      <c r="R120" s="61"/>
      <c r="S120" s="61"/>
      <c r="T120" s="61"/>
      <c r="U120" s="61"/>
      <c r="V120" s="61" t="s">
        <v>7</v>
      </c>
      <c r="W120" s="61"/>
      <c r="X120" s="61"/>
      <c r="Y120" s="61"/>
      <c r="Z120" s="61"/>
      <c r="AA120" s="61"/>
      <c r="AB120" s="61"/>
      <c r="AC120" s="61"/>
      <c r="AD120" s="61"/>
      <c r="AE120" s="61"/>
      <c r="AF120" s="77" t="s">
        <v>193</v>
      </c>
      <c r="AG120" s="78"/>
      <c r="AH120" s="78"/>
      <c r="AI120" s="78"/>
      <c r="AJ120" s="78"/>
      <c r="AK120" s="78"/>
      <c r="AL120" s="78"/>
      <c r="AM120" s="78"/>
      <c r="AN120" s="78"/>
      <c r="AO120" s="78"/>
      <c r="AP120" s="78"/>
      <c r="AQ120" s="78"/>
      <c r="AR120" s="78"/>
      <c r="AS120" s="78"/>
      <c r="AT120" s="79"/>
      <c r="AU120" s="77" t="s">
        <v>195</v>
      </c>
      <c r="AV120" s="78"/>
      <c r="AW120" s="78"/>
      <c r="AX120" s="78"/>
      <c r="AY120" s="78"/>
      <c r="AZ120" s="78"/>
      <c r="BA120" s="78"/>
      <c r="BB120" s="78"/>
      <c r="BC120" s="78"/>
      <c r="BD120" s="78"/>
      <c r="BE120" s="78"/>
      <c r="BF120" s="78"/>
      <c r="BG120" s="78"/>
      <c r="BH120" s="78"/>
      <c r="BI120" s="79"/>
      <c r="BJ120" s="77" t="s">
        <v>200</v>
      </c>
      <c r="BK120" s="78"/>
      <c r="BL120" s="78"/>
      <c r="BM120" s="78"/>
      <c r="BN120" s="78"/>
      <c r="BO120" s="78"/>
      <c r="BP120" s="78"/>
      <c r="BQ120" s="78"/>
      <c r="BR120" s="78"/>
      <c r="BS120" s="78"/>
      <c r="BT120" s="78"/>
      <c r="BU120" s="78"/>
      <c r="BV120" s="78"/>
      <c r="BW120" s="78"/>
      <c r="BX120" s="79"/>
    </row>
    <row r="121" spans="1:79" ht="32.25" customHeight="1" x14ac:dyDescent="0.25">
      <c r="A121" s="84"/>
      <c r="B121" s="85"/>
      <c r="C121" s="85"/>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t="s">
        <v>4</v>
      </c>
      <c r="AG121" s="61"/>
      <c r="AH121" s="61"/>
      <c r="AI121" s="61"/>
      <c r="AJ121" s="61"/>
      <c r="AK121" s="61" t="s">
        <v>3</v>
      </c>
      <c r="AL121" s="61"/>
      <c r="AM121" s="61"/>
      <c r="AN121" s="61"/>
      <c r="AO121" s="61"/>
      <c r="AP121" s="61" t="s">
        <v>121</v>
      </c>
      <c r="AQ121" s="61"/>
      <c r="AR121" s="61"/>
      <c r="AS121" s="61"/>
      <c r="AT121" s="61"/>
      <c r="AU121" s="61" t="s">
        <v>4</v>
      </c>
      <c r="AV121" s="61"/>
      <c r="AW121" s="61"/>
      <c r="AX121" s="61"/>
      <c r="AY121" s="61"/>
      <c r="AZ121" s="61" t="s">
        <v>3</v>
      </c>
      <c r="BA121" s="61"/>
      <c r="BB121" s="61"/>
      <c r="BC121" s="61"/>
      <c r="BD121" s="61"/>
      <c r="BE121" s="61" t="s">
        <v>90</v>
      </c>
      <c r="BF121" s="61"/>
      <c r="BG121" s="61"/>
      <c r="BH121" s="61"/>
      <c r="BI121" s="61"/>
      <c r="BJ121" s="61" t="s">
        <v>4</v>
      </c>
      <c r="BK121" s="61"/>
      <c r="BL121" s="61"/>
      <c r="BM121" s="61"/>
      <c r="BN121" s="61"/>
      <c r="BO121" s="61" t="s">
        <v>3</v>
      </c>
      <c r="BP121" s="61"/>
      <c r="BQ121" s="61"/>
      <c r="BR121" s="61"/>
      <c r="BS121" s="61"/>
      <c r="BT121" s="61" t="s">
        <v>97</v>
      </c>
      <c r="BU121" s="61"/>
      <c r="BV121" s="61"/>
      <c r="BW121" s="61"/>
      <c r="BX121" s="61"/>
    </row>
    <row r="122" spans="1:79" ht="15" customHeight="1" x14ac:dyDescent="0.25">
      <c r="A122" s="77">
        <v>1</v>
      </c>
      <c r="B122" s="78"/>
      <c r="C122" s="78"/>
      <c r="D122" s="61">
        <v>2</v>
      </c>
      <c r="E122" s="61"/>
      <c r="F122" s="61"/>
      <c r="G122" s="61"/>
      <c r="H122" s="61"/>
      <c r="I122" s="61"/>
      <c r="J122" s="61"/>
      <c r="K122" s="61"/>
      <c r="L122" s="61"/>
      <c r="M122" s="61"/>
      <c r="N122" s="61"/>
      <c r="O122" s="61"/>
      <c r="P122" s="61"/>
      <c r="Q122" s="61">
        <v>3</v>
      </c>
      <c r="R122" s="61"/>
      <c r="S122" s="61"/>
      <c r="T122" s="61"/>
      <c r="U122" s="61"/>
      <c r="V122" s="61">
        <v>4</v>
      </c>
      <c r="W122" s="61"/>
      <c r="X122" s="61"/>
      <c r="Y122" s="61"/>
      <c r="Z122" s="61"/>
      <c r="AA122" s="61"/>
      <c r="AB122" s="61"/>
      <c r="AC122" s="61"/>
      <c r="AD122" s="61"/>
      <c r="AE122" s="61"/>
      <c r="AF122" s="61">
        <v>5</v>
      </c>
      <c r="AG122" s="61"/>
      <c r="AH122" s="61"/>
      <c r="AI122" s="61"/>
      <c r="AJ122" s="61"/>
      <c r="AK122" s="61">
        <v>6</v>
      </c>
      <c r="AL122" s="61"/>
      <c r="AM122" s="61"/>
      <c r="AN122" s="61"/>
      <c r="AO122" s="61"/>
      <c r="AP122" s="61">
        <v>7</v>
      </c>
      <c r="AQ122" s="61"/>
      <c r="AR122" s="61"/>
      <c r="AS122" s="61"/>
      <c r="AT122" s="61"/>
      <c r="AU122" s="61">
        <v>8</v>
      </c>
      <c r="AV122" s="61"/>
      <c r="AW122" s="61"/>
      <c r="AX122" s="61"/>
      <c r="AY122" s="61"/>
      <c r="AZ122" s="61">
        <v>9</v>
      </c>
      <c r="BA122" s="61"/>
      <c r="BB122" s="61"/>
      <c r="BC122" s="61"/>
      <c r="BD122" s="61"/>
      <c r="BE122" s="61">
        <v>10</v>
      </c>
      <c r="BF122" s="61"/>
      <c r="BG122" s="61"/>
      <c r="BH122" s="61"/>
      <c r="BI122" s="61"/>
      <c r="BJ122" s="61">
        <v>11</v>
      </c>
      <c r="BK122" s="61"/>
      <c r="BL122" s="61"/>
      <c r="BM122" s="61"/>
      <c r="BN122" s="61"/>
      <c r="BO122" s="61">
        <v>12</v>
      </c>
      <c r="BP122" s="61"/>
      <c r="BQ122" s="61"/>
      <c r="BR122" s="61"/>
      <c r="BS122" s="61"/>
      <c r="BT122" s="61">
        <v>13</v>
      </c>
      <c r="BU122" s="61"/>
      <c r="BV122" s="61"/>
      <c r="BW122" s="61"/>
      <c r="BX122" s="61"/>
    </row>
    <row r="123" spans="1:79" ht="10.5" hidden="1" customHeight="1" x14ac:dyDescent="0.25">
      <c r="A123" s="62" t="s">
        <v>149</v>
      </c>
      <c r="B123" s="63"/>
      <c r="C123" s="63"/>
      <c r="D123" s="61" t="s">
        <v>57</v>
      </c>
      <c r="E123" s="61"/>
      <c r="F123" s="61"/>
      <c r="G123" s="61"/>
      <c r="H123" s="61"/>
      <c r="I123" s="61"/>
      <c r="J123" s="61"/>
      <c r="K123" s="61"/>
      <c r="L123" s="61"/>
      <c r="M123" s="61"/>
      <c r="N123" s="61"/>
      <c r="O123" s="61"/>
      <c r="P123" s="61"/>
      <c r="Q123" s="61" t="s">
        <v>70</v>
      </c>
      <c r="R123" s="61"/>
      <c r="S123" s="61"/>
      <c r="T123" s="61"/>
      <c r="U123" s="61"/>
      <c r="V123" s="61" t="s">
        <v>71</v>
      </c>
      <c r="W123" s="61"/>
      <c r="X123" s="61"/>
      <c r="Y123" s="61"/>
      <c r="Z123" s="61"/>
      <c r="AA123" s="61"/>
      <c r="AB123" s="61"/>
      <c r="AC123" s="61"/>
      <c r="AD123" s="61"/>
      <c r="AE123" s="61"/>
      <c r="AF123" s="80" t="s">
        <v>112</v>
      </c>
      <c r="AG123" s="80"/>
      <c r="AH123" s="80"/>
      <c r="AI123" s="80"/>
      <c r="AJ123" s="80"/>
      <c r="AK123" s="122" t="s">
        <v>113</v>
      </c>
      <c r="AL123" s="122"/>
      <c r="AM123" s="122"/>
      <c r="AN123" s="122"/>
      <c r="AO123" s="122"/>
      <c r="AP123" s="91" t="s">
        <v>120</v>
      </c>
      <c r="AQ123" s="91"/>
      <c r="AR123" s="91"/>
      <c r="AS123" s="91"/>
      <c r="AT123" s="91"/>
      <c r="AU123" s="80" t="s">
        <v>114</v>
      </c>
      <c r="AV123" s="80"/>
      <c r="AW123" s="80"/>
      <c r="AX123" s="80"/>
      <c r="AY123" s="80"/>
      <c r="AZ123" s="122" t="s">
        <v>115</v>
      </c>
      <c r="BA123" s="122"/>
      <c r="BB123" s="122"/>
      <c r="BC123" s="122"/>
      <c r="BD123" s="122"/>
      <c r="BE123" s="91" t="s">
        <v>120</v>
      </c>
      <c r="BF123" s="91"/>
      <c r="BG123" s="91"/>
      <c r="BH123" s="91"/>
      <c r="BI123" s="91"/>
      <c r="BJ123" s="80" t="s">
        <v>106</v>
      </c>
      <c r="BK123" s="80"/>
      <c r="BL123" s="80"/>
      <c r="BM123" s="80"/>
      <c r="BN123" s="80"/>
      <c r="BO123" s="122" t="s">
        <v>107</v>
      </c>
      <c r="BP123" s="122"/>
      <c r="BQ123" s="122"/>
      <c r="BR123" s="122"/>
      <c r="BS123" s="122"/>
      <c r="BT123" s="91" t="s">
        <v>120</v>
      </c>
      <c r="BU123" s="91"/>
      <c r="BV123" s="91"/>
      <c r="BW123" s="91"/>
      <c r="BX123" s="91"/>
      <c r="CA123" s="1" t="s">
        <v>37</v>
      </c>
    </row>
    <row r="124" spans="1:79" s="9" customFormat="1" ht="15" customHeight="1" x14ac:dyDescent="0.25">
      <c r="A124" s="98">
        <v>0</v>
      </c>
      <c r="B124" s="99"/>
      <c r="C124" s="99"/>
      <c r="D124" s="123" t="s">
        <v>161</v>
      </c>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1"/>
      <c r="AG124" s="121"/>
      <c r="AH124" s="121"/>
      <c r="AI124" s="121"/>
      <c r="AJ124" s="121"/>
      <c r="AK124" s="121"/>
      <c r="AL124" s="121"/>
      <c r="AM124" s="121"/>
      <c r="AN124" s="121"/>
      <c r="AO124" s="121"/>
      <c r="AP124" s="121">
        <f t="shared" ref="AP124:AP132" si="5">IF(ISNUMBER(AF124),AF124,0)+IF(ISNUMBER(AK124),AK124,0)</f>
        <v>0</v>
      </c>
      <c r="AQ124" s="121"/>
      <c r="AR124" s="121"/>
      <c r="AS124" s="121"/>
      <c r="AT124" s="121"/>
      <c r="AU124" s="121"/>
      <c r="AV124" s="121"/>
      <c r="AW124" s="121"/>
      <c r="AX124" s="121"/>
      <c r="AY124" s="121"/>
      <c r="AZ124" s="121"/>
      <c r="BA124" s="121"/>
      <c r="BB124" s="121"/>
      <c r="BC124" s="121"/>
      <c r="BD124" s="121"/>
      <c r="BE124" s="121">
        <f t="shared" ref="BE124:BE132" si="6">IF(ISNUMBER(AU124),AU124,0)+IF(ISNUMBER(AZ124),AZ124,0)</f>
        <v>0</v>
      </c>
      <c r="BF124" s="121"/>
      <c r="BG124" s="121"/>
      <c r="BH124" s="121"/>
      <c r="BI124" s="121"/>
      <c r="BJ124" s="121"/>
      <c r="BK124" s="121"/>
      <c r="BL124" s="121"/>
      <c r="BM124" s="121"/>
      <c r="BN124" s="121"/>
      <c r="BO124" s="121"/>
      <c r="BP124" s="121"/>
      <c r="BQ124" s="121"/>
      <c r="BR124" s="121"/>
      <c r="BS124" s="121"/>
      <c r="BT124" s="121">
        <f t="shared" ref="BT124:BT132" si="7">IF(ISNUMBER(BJ124),BJ124,0)+IF(ISNUMBER(BO124),BO124,0)</f>
        <v>0</v>
      </c>
      <c r="BU124" s="121"/>
      <c r="BV124" s="121"/>
      <c r="BW124" s="121"/>
      <c r="BX124" s="121"/>
      <c r="CA124" s="9" t="s">
        <v>38</v>
      </c>
    </row>
    <row r="125" spans="1:79" s="8" customFormat="1" ht="15" customHeight="1" x14ac:dyDescent="0.25">
      <c r="A125" s="62">
        <v>1</v>
      </c>
      <c r="B125" s="63"/>
      <c r="C125" s="63"/>
      <c r="D125" s="126" t="s">
        <v>162</v>
      </c>
      <c r="E125" s="93"/>
      <c r="F125" s="93"/>
      <c r="G125" s="93"/>
      <c r="H125" s="93"/>
      <c r="I125" s="93"/>
      <c r="J125" s="93"/>
      <c r="K125" s="93"/>
      <c r="L125" s="93"/>
      <c r="M125" s="93"/>
      <c r="N125" s="93"/>
      <c r="O125" s="93"/>
      <c r="P125" s="94"/>
      <c r="Q125" s="61" t="s">
        <v>163</v>
      </c>
      <c r="R125" s="61"/>
      <c r="S125" s="61"/>
      <c r="T125" s="61"/>
      <c r="U125" s="61"/>
      <c r="V125" s="127" t="s">
        <v>164</v>
      </c>
      <c r="W125" s="127"/>
      <c r="X125" s="127"/>
      <c r="Y125" s="127"/>
      <c r="Z125" s="127"/>
      <c r="AA125" s="127"/>
      <c r="AB125" s="127"/>
      <c r="AC125" s="127"/>
      <c r="AD125" s="127"/>
      <c r="AE125" s="127"/>
      <c r="AF125" s="125">
        <v>9</v>
      </c>
      <c r="AG125" s="125"/>
      <c r="AH125" s="125"/>
      <c r="AI125" s="125"/>
      <c r="AJ125" s="125"/>
      <c r="AK125" s="125">
        <v>0</v>
      </c>
      <c r="AL125" s="125"/>
      <c r="AM125" s="125"/>
      <c r="AN125" s="125"/>
      <c r="AO125" s="125"/>
      <c r="AP125" s="125">
        <f t="shared" si="5"/>
        <v>9</v>
      </c>
      <c r="AQ125" s="125"/>
      <c r="AR125" s="125"/>
      <c r="AS125" s="125"/>
      <c r="AT125" s="125"/>
      <c r="AU125" s="125">
        <v>10</v>
      </c>
      <c r="AV125" s="125"/>
      <c r="AW125" s="125"/>
      <c r="AX125" s="125"/>
      <c r="AY125" s="125"/>
      <c r="AZ125" s="125">
        <v>0</v>
      </c>
      <c r="BA125" s="125"/>
      <c r="BB125" s="125"/>
      <c r="BC125" s="125"/>
      <c r="BD125" s="125"/>
      <c r="BE125" s="125">
        <f t="shared" si="6"/>
        <v>10</v>
      </c>
      <c r="BF125" s="125"/>
      <c r="BG125" s="125"/>
      <c r="BH125" s="125"/>
      <c r="BI125" s="125"/>
      <c r="BJ125" s="125">
        <v>10</v>
      </c>
      <c r="BK125" s="125"/>
      <c r="BL125" s="125"/>
      <c r="BM125" s="125"/>
      <c r="BN125" s="125"/>
      <c r="BO125" s="125">
        <v>0</v>
      </c>
      <c r="BP125" s="125"/>
      <c r="BQ125" s="125"/>
      <c r="BR125" s="125"/>
      <c r="BS125" s="125"/>
      <c r="BT125" s="125">
        <f t="shared" si="7"/>
        <v>10</v>
      </c>
      <c r="BU125" s="125"/>
      <c r="BV125" s="125"/>
      <c r="BW125" s="125"/>
      <c r="BX125" s="125"/>
    </row>
    <row r="126" spans="1:79" s="9" customFormat="1" ht="15" customHeight="1" x14ac:dyDescent="0.25">
      <c r="A126" s="98">
        <v>0</v>
      </c>
      <c r="B126" s="99"/>
      <c r="C126" s="99"/>
      <c r="D126" s="155" t="s">
        <v>165</v>
      </c>
      <c r="E126" s="156"/>
      <c r="F126" s="156"/>
      <c r="G126" s="156"/>
      <c r="H126" s="156"/>
      <c r="I126" s="156"/>
      <c r="J126" s="156"/>
      <c r="K126" s="156"/>
      <c r="L126" s="156"/>
      <c r="M126" s="156"/>
      <c r="N126" s="156"/>
      <c r="O126" s="156"/>
      <c r="P126" s="157"/>
      <c r="Q126" s="123"/>
      <c r="R126" s="123"/>
      <c r="S126" s="123"/>
      <c r="T126" s="123"/>
      <c r="U126" s="123"/>
      <c r="V126" s="124"/>
      <c r="W126" s="124"/>
      <c r="X126" s="124"/>
      <c r="Y126" s="124"/>
      <c r="Z126" s="124"/>
      <c r="AA126" s="124"/>
      <c r="AB126" s="124"/>
      <c r="AC126" s="124"/>
      <c r="AD126" s="124"/>
      <c r="AE126" s="124"/>
      <c r="AF126" s="128"/>
      <c r="AG126" s="128"/>
      <c r="AH126" s="128"/>
      <c r="AI126" s="128"/>
      <c r="AJ126" s="128"/>
      <c r="AK126" s="128"/>
      <c r="AL126" s="128"/>
      <c r="AM126" s="128"/>
      <c r="AN126" s="128"/>
      <c r="AO126" s="128"/>
      <c r="AP126" s="128">
        <f t="shared" si="5"/>
        <v>0</v>
      </c>
      <c r="AQ126" s="128"/>
      <c r="AR126" s="128"/>
      <c r="AS126" s="128"/>
      <c r="AT126" s="128"/>
      <c r="AU126" s="128"/>
      <c r="AV126" s="128"/>
      <c r="AW126" s="128"/>
      <c r="AX126" s="128"/>
      <c r="AY126" s="128"/>
      <c r="AZ126" s="128"/>
      <c r="BA126" s="128"/>
      <c r="BB126" s="128"/>
      <c r="BC126" s="128"/>
      <c r="BD126" s="128"/>
      <c r="BE126" s="128">
        <f t="shared" si="6"/>
        <v>0</v>
      </c>
      <c r="BF126" s="128"/>
      <c r="BG126" s="128"/>
      <c r="BH126" s="128"/>
      <c r="BI126" s="128"/>
      <c r="BJ126" s="128"/>
      <c r="BK126" s="128"/>
      <c r="BL126" s="128"/>
      <c r="BM126" s="128"/>
      <c r="BN126" s="128"/>
      <c r="BO126" s="128"/>
      <c r="BP126" s="128"/>
      <c r="BQ126" s="128"/>
      <c r="BR126" s="128"/>
      <c r="BS126" s="128"/>
      <c r="BT126" s="128">
        <f t="shared" si="7"/>
        <v>0</v>
      </c>
      <c r="BU126" s="128"/>
      <c r="BV126" s="128"/>
      <c r="BW126" s="128"/>
      <c r="BX126" s="128"/>
    </row>
    <row r="127" spans="1:79" s="8" customFormat="1" ht="45.6" customHeight="1" x14ac:dyDescent="0.25">
      <c r="A127" s="62">
        <v>1</v>
      </c>
      <c r="B127" s="63"/>
      <c r="C127" s="63"/>
      <c r="D127" s="126" t="s">
        <v>166</v>
      </c>
      <c r="E127" s="93"/>
      <c r="F127" s="93"/>
      <c r="G127" s="93"/>
      <c r="H127" s="93"/>
      <c r="I127" s="93"/>
      <c r="J127" s="93"/>
      <c r="K127" s="93"/>
      <c r="L127" s="93"/>
      <c r="M127" s="93"/>
      <c r="N127" s="93"/>
      <c r="O127" s="93"/>
      <c r="P127" s="94"/>
      <c r="Q127" s="61" t="s">
        <v>163</v>
      </c>
      <c r="R127" s="61"/>
      <c r="S127" s="61"/>
      <c r="T127" s="61"/>
      <c r="U127" s="61"/>
      <c r="V127" s="126" t="s">
        <v>167</v>
      </c>
      <c r="W127" s="93"/>
      <c r="X127" s="93"/>
      <c r="Y127" s="93"/>
      <c r="Z127" s="93"/>
      <c r="AA127" s="93"/>
      <c r="AB127" s="93"/>
      <c r="AC127" s="93"/>
      <c r="AD127" s="93"/>
      <c r="AE127" s="94"/>
      <c r="AF127" s="125">
        <v>10014</v>
      </c>
      <c r="AG127" s="125"/>
      <c r="AH127" s="125"/>
      <c r="AI127" s="125"/>
      <c r="AJ127" s="125"/>
      <c r="AK127" s="125">
        <v>0</v>
      </c>
      <c r="AL127" s="125"/>
      <c r="AM127" s="125"/>
      <c r="AN127" s="125"/>
      <c r="AO127" s="125"/>
      <c r="AP127" s="125">
        <f t="shared" si="5"/>
        <v>10014</v>
      </c>
      <c r="AQ127" s="125"/>
      <c r="AR127" s="125"/>
      <c r="AS127" s="125"/>
      <c r="AT127" s="125"/>
      <c r="AU127" s="125">
        <v>10600</v>
      </c>
      <c r="AV127" s="125"/>
      <c r="AW127" s="125"/>
      <c r="AX127" s="125"/>
      <c r="AY127" s="125"/>
      <c r="AZ127" s="125">
        <v>0</v>
      </c>
      <c r="BA127" s="125"/>
      <c r="BB127" s="125"/>
      <c r="BC127" s="125"/>
      <c r="BD127" s="125"/>
      <c r="BE127" s="125">
        <f t="shared" si="6"/>
        <v>10600</v>
      </c>
      <c r="BF127" s="125"/>
      <c r="BG127" s="125"/>
      <c r="BH127" s="125"/>
      <c r="BI127" s="125"/>
      <c r="BJ127" s="125">
        <v>10600</v>
      </c>
      <c r="BK127" s="125"/>
      <c r="BL127" s="125"/>
      <c r="BM127" s="125"/>
      <c r="BN127" s="125"/>
      <c r="BO127" s="125">
        <v>0</v>
      </c>
      <c r="BP127" s="125"/>
      <c r="BQ127" s="125"/>
      <c r="BR127" s="125"/>
      <c r="BS127" s="125"/>
      <c r="BT127" s="125">
        <f t="shared" si="7"/>
        <v>10600</v>
      </c>
      <c r="BU127" s="125"/>
      <c r="BV127" s="125"/>
      <c r="BW127" s="125"/>
      <c r="BX127" s="125"/>
    </row>
    <row r="128" spans="1:79" s="8" customFormat="1" ht="32.25" customHeight="1" x14ac:dyDescent="0.25">
      <c r="A128" s="62">
        <v>2</v>
      </c>
      <c r="B128" s="63"/>
      <c r="C128" s="63"/>
      <c r="D128" s="126" t="s">
        <v>168</v>
      </c>
      <c r="E128" s="93"/>
      <c r="F128" s="93"/>
      <c r="G128" s="93"/>
      <c r="H128" s="93"/>
      <c r="I128" s="93"/>
      <c r="J128" s="93"/>
      <c r="K128" s="93"/>
      <c r="L128" s="93"/>
      <c r="M128" s="93"/>
      <c r="N128" s="93"/>
      <c r="O128" s="93"/>
      <c r="P128" s="94"/>
      <c r="Q128" s="61" t="s">
        <v>163</v>
      </c>
      <c r="R128" s="61"/>
      <c r="S128" s="61"/>
      <c r="T128" s="61"/>
      <c r="U128" s="61"/>
      <c r="V128" s="126" t="s">
        <v>169</v>
      </c>
      <c r="W128" s="93"/>
      <c r="X128" s="93"/>
      <c r="Y128" s="93"/>
      <c r="Z128" s="93"/>
      <c r="AA128" s="93"/>
      <c r="AB128" s="93"/>
      <c r="AC128" s="93"/>
      <c r="AD128" s="93"/>
      <c r="AE128" s="94"/>
      <c r="AF128" s="125">
        <v>604</v>
      </c>
      <c r="AG128" s="125"/>
      <c r="AH128" s="125"/>
      <c r="AI128" s="125"/>
      <c r="AJ128" s="125"/>
      <c r="AK128" s="125">
        <v>0</v>
      </c>
      <c r="AL128" s="125"/>
      <c r="AM128" s="125"/>
      <c r="AN128" s="125"/>
      <c r="AO128" s="125"/>
      <c r="AP128" s="125">
        <f t="shared" si="5"/>
        <v>604</v>
      </c>
      <c r="AQ128" s="125"/>
      <c r="AR128" s="125"/>
      <c r="AS128" s="125"/>
      <c r="AT128" s="125"/>
      <c r="AU128" s="125">
        <v>700</v>
      </c>
      <c r="AV128" s="125"/>
      <c r="AW128" s="125"/>
      <c r="AX128" s="125"/>
      <c r="AY128" s="125"/>
      <c r="AZ128" s="125">
        <v>0</v>
      </c>
      <c r="BA128" s="125"/>
      <c r="BB128" s="125"/>
      <c r="BC128" s="125"/>
      <c r="BD128" s="125"/>
      <c r="BE128" s="125">
        <f t="shared" si="6"/>
        <v>700</v>
      </c>
      <c r="BF128" s="125"/>
      <c r="BG128" s="125"/>
      <c r="BH128" s="125"/>
      <c r="BI128" s="125"/>
      <c r="BJ128" s="125">
        <v>700</v>
      </c>
      <c r="BK128" s="125"/>
      <c r="BL128" s="125"/>
      <c r="BM128" s="125"/>
      <c r="BN128" s="125"/>
      <c r="BO128" s="125">
        <v>0</v>
      </c>
      <c r="BP128" s="125"/>
      <c r="BQ128" s="125"/>
      <c r="BR128" s="125"/>
      <c r="BS128" s="125"/>
      <c r="BT128" s="125">
        <f t="shared" si="7"/>
        <v>700</v>
      </c>
      <c r="BU128" s="125"/>
      <c r="BV128" s="125"/>
      <c r="BW128" s="125"/>
      <c r="BX128" s="125"/>
    </row>
    <row r="129" spans="1:79" s="9" customFormat="1" ht="15" customHeight="1" x14ac:dyDescent="0.25">
      <c r="A129" s="98">
        <v>0</v>
      </c>
      <c r="B129" s="99"/>
      <c r="C129" s="99"/>
      <c r="D129" s="155" t="s">
        <v>170</v>
      </c>
      <c r="E129" s="156"/>
      <c r="F129" s="156"/>
      <c r="G129" s="156"/>
      <c r="H129" s="156"/>
      <c r="I129" s="156"/>
      <c r="J129" s="156"/>
      <c r="K129" s="156"/>
      <c r="L129" s="156"/>
      <c r="M129" s="156"/>
      <c r="N129" s="156"/>
      <c r="O129" s="156"/>
      <c r="P129" s="157"/>
      <c r="Q129" s="123"/>
      <c r="R129" s="123"/>
      <c r="S129" s="123"/>
      <c r="T129" s="123"/>
      <c r="U129" s="123"/>
      <c r="V129" s="155"/>
      <c r="W129" s="156"/>
      <c r="X129" s="156"/>
      <c r="Y129" s="156"/>
      <c r="Z129" s="156"/>
      <c r="AA129" s="156"/>
      <c r="AB129" s="156"/>
      <c r="AC129" s="156"/>
      <c r="AD129" s="156"/>
      <c r="AE129" s="157"/>
      <c r="AF129" s="128"/>
      <c r="AG129" s="128"/>
      <c r="AH129" s="128"/>
      <c r="AI129" s="128"/>
      <c r="AJ129" s="128"/>
      <c r="AK129" s="128"/>
      <c r="AL129" s="128"/>
      <c r="AM129" s="128"/>
      <c r="AN129" s="128"/>
      <c r="AO129" s="128"/>
      <c r="AP129" s="128">
        <f t="shared" si="5"/>
        <v>0</v>
      </c>
      <c r="AQ129" s="128"/>
      <c r="AR129" s="128"/>
      <c r="AS129" s="128"/>
      <c r="AT129" s="128"/>
      <c r="AU129" s="128"/>
      <c r="AV129" s="128"/>
      <c r="AW129" s="128"/>
      <c r="AX129" s="128"/>
      <c r="AY129" s="128"/>
      <c r="AZ129" s="128"/>
      <c r="BA129" s="128"/>
      <c r="BB129" s="128"/>
      <c r="BC129" s="128"/>
      <c r="BD129" s="128"/>
      <c r="BE129" s="128">
        <f t="shared" si="6"/>
        <v>0</v>
      </c>
      <c r="BF129" s="128"/>
      <c r="BG129" s="128"/>
      <c r="BH129" s="128"/>
      <c r="BI129" s="128"/>
      <c r="BJ129" s="128"/>
      <c r="BK129" s="128"/>
      <c r="BL129" s="128"/>
      <c r="BM129" s="128"/>
      <c r="BN129" s="128"/>
      <c r="BO129" s="128"/>
      <c r="BP129" s="128"/>
      <c r="BQ129" s="128"/>
      <c r="BR129" s="128"/>
      <c r="BS129" s="128"/>
      <c r="BT129" s="128">
        <f t="shared" si="7"/>
        <v>0</v>
      </c>
      <c r="BU129" s="128"/>
      <c r="BV129" s="128"/>
      <c r="BW129" s="128"/>
      <c r="BX129" s="128"/>
    </row>
    <row r="130" spans="1:79" s="8" customFormat="1" ht="30" customHeight="1" x14ac:dyDescent="0.25">
      <c r="A130" s="62">
        <v>1</v>
      </c>
      <c r="B130" s="63"/>
      <c r="C130" s="63"/>
      <c r="D130" s="126" t="s">
        <v>171</v>
      </c>
      <c r="E130" s="93"/>
      <c r="F130" s="93"/>
      <c r="G130" s="93"/>
      <c r="H130" s="93"/>
      <c r="I130" s="93"/>
      <c r="J130" s="93"/>
      <c r="K130" s="93"/>
      <c r="L130" s="93"/>
      <c r="M130" s="93"/>
      <c r="N130" s="93"/>
      <c r="O130" s="93"/>
      <c r="P130" s="94"/>
      <c r="Q130" s="61" t="s">
        <v>163</v>
      </c>
      <c r="R130" s="61"/>
      <c r="S130" s="61"/>
      <c r="T130" s="61"/>
      <c r="U130" s="61"/>
      <c r="V130" s="126" t="s">
        <v>172</v>
      </c>
      <c r="W130" s="93"/>
      <c r="X130" s="93"/>
      <c r="Y130" s="93"/>
      <c r="Z130" s="93"/>
      <c r="AA130" s="93"/>
      <c r="AB130" s="93"/>
      <c r="AC130" s="93"/>
      <c r="AD130" s="93"/>
      <c r="AE130" s="94"/>
      <c r="AF130" s="125">
        <v>1113</v>
      </c>
      <c r="AG130" s="125"/>
      <c r="AH130" s="125"/>
      <c r="AI130" s="125"/>
      <c r="AJ130" s="125"/>
      <c r="AK130" s="125">
        <v>0</v>
      </c>
      <c r="AL130" s="125"/>
      <c r="AM130" s="125"/>
      <c r="AN130" s="125"/>
      <c r="AO130" s="125"/>
      <c r="AP130" s="125">
        <f t="shared" si="5"/>
        <v>1113</v>
      </c>
      <c r="AQ130" s="125"/>
      <c r="AR130" s="125"/>
      <c r="AS130" s="125"/>
      <c r="AT130" s="125"/>
      <c r="AU130" s="125">
        <v>1060</v>
      </c>
      <c r="AV130" s="125"/>
      <c r="AW130" s="125"/>
      <c r="AX130" s="125"/>
      <c r="AY130" s="125"/>
      <c r="AZ130" s="125">
        <v>0</v>
      </c>
      <c r="BA130" s="125"/>
      <c r="BB130" s="125"/>
      <c r="BC130" s="125"/>
      <c r="BD130" s="125"/>
      <c r="BE130" s="125">
        <f t="shared" si="6"/>
        <v>1060</v>
      </c>
      <c r="BF130" s="125"/>
      <c r="BG130" s="125"/>
      <c r="BH130" s="125"/>
      <c r="BI130" s="125"/>
      <c r="BJ130" s="125">
        <v>1060</v>
      </c>
      <c r="BK130" s="125"/>
      <c r="BL130" s="125"/>
      <c r="BM130" s="125"/>
      <c r="BN130" s="125"/>
      <c r="BO130" s="125">
        <v>0</v>
      </c>
      <c r="BP130" s="125"/>
      <c r="BQ130" s="125"/>
      <c r="BR130" s="125"/>
      <c r="BS130" s="125"/>
      <c r="BT130" s="125">
        <f t="shared" si="7"/>
        <v>1060</v>
      </c>
      <c r="BU130" s="125"/>
      <c r="BV130" s="125"/>
      <c r="BW130" s="125"/>
      <c r="BX130" s="125"/>
    </row>
    <row r="131" spans="1:79" s="8" customFormat="1" ht="27.6" customHeight="1" x14ac:dyDescent="0.25">
      <c r="A131" s="62">
        <v>2</v>
      </c>
      <c r="B131" s="63"/>
      <c r="C131" s="63"/>
      <c r="D131" s="126" t="s">
        <v>173</v>
      </c>
      <c r="E131" s="93"/>
      <c r="F131" s="93"/>
      <c r="G131" s="93"/>
      <c r="H131" s="93"/>
      <c r="I131" s="93"/>
      <c r="J131" s="93"/>
      <c r="K131" s="93"/>
      <c r="L131" s="93"/>
      <c r="M131" s="93"/>
      <c r="N131" s="93"/>
      <c r="O131" s="93"/>
      <c r="P131" s="94"/>
      <c r="Q131" s="61" t="s">
        <v>163</v>
      </c>
      <c r="R131" s="61"/>
      <c r="S131" s="61"/>
      <c r="T131" s="61"/>
      <c r="U131" s="61"/>
      <c r="V131" s="126" t="s">
        <v>172</v>
      </c>
      <c r="W131" s="93"/>
      <c r="X131" s="93"/>
      <c r="Y131" s="93"/>
      <c r="Z131" s="93"/>
      <c r="AA131" s="93"/>
      <c r="AB131" s="93"/>
      <c r="AC131" s="93"/>
      <c r="AD131" s="93"/>
      <c r="AE131" s="94"/>
      <c r="AF131" s="125">
        <v>67</v>
      </c>
      <c r="AG131" s="125"/>
      <c r="AH131" s="125"/>
      <c r="AI131" s="125"/>
      <c r="AJ131" s="125"/>
      <c r="AK131" s="125">
        <v>0</v>
      </c>
      <c r="AL131" s="125"/>
      <c r="AM131" s="125"/>
      <c r="AN131" s="125"/>
      <c r="AO131" s="125"/>
      <c r="AP131" s="125">
        <f t="shared" si="5"/>
        <v>67</v>
      </c>
      <c r="AQ131" s="125"/>
      <c r="AR131" s="125"/>
      <c r="AS131" s="125"/>
      <c r="AT131" s="125"/>
      <c r="AU131" s="125">
        <v>70</v>
      </c>
      <c r="AV131" s="125"/>
      <c r="AW131" s="125"/>
      <c r="AX131" s="125"/>
      <c r="AY131" s="125"/>
      <c r="AZ131" s="125">
        <v>0</v>
      </c>
      <c r="BA131" s="125"/>
      <c r="BB131" s="125"/>
      <c r="BC131" s="125"/>
      <c r="BD131" s="125"/>
      <c r="BE131" s="125">
        <f t="shared" si="6"/>
        <v>70</v>
      </c>
      <c r="BF131" s="125"/>
      <c r="BG131" s="125"/>
      <c r="BH131" s="125"/>
      <c r="BI131" s="125"/>
      <c r="BJ131" s="125">
        <v>70</v>
      </c>
      <c r="BK131" s="125"/>
      <c r="BL131" s="125"/>
      <c r="BM131" s="125"/>
      <c r="BN131" s="125"/>
      <c r="BO131" s="125">
        <v>0</v>
      </c>
      <c r="BP131" s="125"/>
      <c r="BQ131" s="125"/>
      <c r="BR131" s="125"/>
      <c r="BS131" s="125"/>
      <c r="BT131" s="125">
        <f t="shared" si="7"/>
        <v>70</v>
      </c>
      <c r="BU131" s="125"/>
      <c r="BV131" s="125"/>
      <c r="BW131" s="125"/>
      <c r="BX131" s="125"/>
    </row>
    <row r="132" spans="1:79" s="8" customFormat="1" ht="31.5" customHeight="1" x14ac:dyDescent="0.25">
      <c r="A132" s="62">
        <v>0</v>
      </c>
      <c r="B132" s="63"/>
      <c r="C132" s="63"/>
      <c r="D132" s="126" t="s">
        <v>174</v>
      </c>
      <c r="E132" s="93"/>
      <c r="F132" s="93"/>
      <c r="G132" s="93"/>
      <c r="H132" s="93"/>
      <c r="I132" s="93"/>
      <c r="J132" s="93"/>
      <c r="K132" s="93"/>
      <c r="L132" s="93"/>
      <c r="M132" s="93"/>
      <c r="N132" s="93"/>
      <c r="O132" s="93"/>
      <c r="P132" s="94"/>
      <c r="Q132" s="61" t="s">
        <v>343</v>
      </c>
      <c r="R132" s="61"/>
      <c r="S132" s="61"/>
      <c r="T132" s="61"/>
      <c r="U132" s="61"/>
      <c r="V132" s="126" t="s">
        <v>172</v>
      </c>
      <c r="W132" s="93"/>
      <c r="X132" s="93"/>
      <c r="Y132" s="93"/>
      <c r="Z132" s="93"/>
      <c r="AA132" s="93"/>
      <c r="AB132" s="93"/>
      <c r="AC132" s="93"/>
      <c r="AD132" s="93"/>
      <c r="AE132" s="94"/>
      <c r="AF132" s="158">
        <f>T103/AF125</f>
        <v>253452.44444444444</v>
      </c>
      <c r="AG132" s="158"/>
      <c r="AH132" s="158"/>
      <c r="AI132" s="158"/>
      <c r="AJ132" s="158"/>
      <c r="AK132" s="125">
        <v>0</v>
      </c>
      <c r="AL132" s="125"/>
      <c r="AM132" s="125"/>
      <c r="AN132" s="125"/>
      <c r="AO132" s="125"/>
      <c r="AP132" s="158">
        <f t="shared" si="5"/>
        <v>253452.44444444444</v>
      </c>
      <c r="AQ132" s="158"/>
      <c r="AR132" s="158"/>
      <c r="AS132" s="158"/>
      <c r="AT132" s="158"/>
      <c r="AU132" s="125">
        <f>AL103/AU125</f>
        <v>256160</v>
      </c>
      <c r="AV132" s="125"/>
      <c r="AW132" s="125"/>
      <c r="AX132" s="125"/>
      <c r="AY132" s="125"/>
      <c r="AZ132" s="125">
        <v>0</v>
      </c>
      <c r="BA132" s="125"/>
      <c r="BB132" s="125"/>
      <c r="BC132" s="125"/>
      <c r="BD132" s="125"/>
      <c r="BE132" s="125">
        <f t="shared" si="6"/>
        <v>256160</v>
      </c>
      <c r="BF132" s="125"/>
      <c r="BG132" s="125"/>
      <c r="BH132" s="125"/>
      <c r="BI132" s="125"/>
      <c r="BJ132" s="125">
        <f>BD103/BJ125</f>
        <v>267450</v>
      </c>
      <c r="BK132" s="125"/>
      <c r="BL132" s="125"/>
      <c r="BM132" s="125"/>
      <c r="BN132" s="125"/>
      <c r="BO132" s="125">
        <v>0</v>
      </c>
      <c r="BP132" s="125"/>
      <c r="BQ132" s="125"/>
      <c r="BR132" s="125"/>
      <c r="BS132" s="125"/>
      <c r="BT132" s="125">
        <f t="shared" si="7"/>
        <v>267450</v>
      </c>
      <c r="BU132" s="125"/>
      <c r="BV132" s="125"/>
      <c r="BW132" s="125"/>
      <c r="BX132" s="125"/>
    </row>
    <row r="133" spans="1:79" ht="23.25" customHeight="1" x14ac:dyDescent="0.25"/>
    <row r="134" spans="1:79" ht="14.25" customHeight="1" x14ac:dyDescent="0.25">
      <c r="A134" s="51" t="s">
        <v>417</v>
      </c>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row>
    <row r="135" spans="1:79" ht="6.75" customHeight="1" x14ac:dyDescent="0.25"/>
    <row r="136" spans="1:79" ht="19.5" customHeight="1" x14ac:dyDescent="0.25">
      <c r="A136" s="81" t="s">
        <v>6</v>
      </c>
      <c r="B136" s="82"/>
      <c r="C136" s="82"/>
      <c r="D136" s="61" t="s">
        <v>9</v>
      </c>
      <c r="E136" s="61"/>
      <c r="F136" s="61"/>
      <c r="G136" s="61"/>
      <c r="H136" s="61"/>
      <c r="I136" s="61"/>
      <c r="J136" s="61"/>
      <c r="K136" s="61"/>
      <c r="L136" s="61"/>
      <c r="M136" s="61"/>
      <c r="N136" s="61"/>
      <c r="O136" s="61"/>
      <c r="P136" s="61"/>
      <c r="Q136" s="61" t="s">
        <v>8</v>
      </c>
      <c r="R136" s="61"/>
      <c r="S136" s="61"/>
      <c r="T136" s="61"/>
      <c r="U136" s="61"/>
      <c r="V136" s="61" t="s">
        <v>7</v>
      </c>
      <c r="W136" s="61"/>
      <c r="X136" s="61"/>
      <c r="Y136" s="61"/>
      <c r="Z136" s="61"/>
      <c r="AA136" s="61"/>
      <c r="AB136" s="61"/>
      <c r="AC136" s="61"/>
      <c r="AD136" s="61"/>
      <c r="AE136" s="61"/>
      <c r="AF136" s="77" t="s">
        <v>204</v>
      </c>
      <c r="AG136" s="78"/>
      <c r="AH136" s="78"/>
      <c r="AI136" s="78"/>
      <c r="AJ136" s="78"/>
      <c r="AK136" s="78"/>
      <c r="AL136" s="78"/>
      <c r="AM136" s="78"/>
      <c r="AN136" s="78"/>
      <c r="AO136" s="78"/>
      <c r="AP136" s="78"/>
      <c r="AQ136" s="78"/>
      <c r="AR136" s="78"/>
      <c r="AS136" s="78"/>
      <c r="AT136" s="79"/>
      <c r="AU136" s="77" t="s">
        <v>208</v>
      </c>
      <c r="AV136" s="78"/>
      <c r="AW136" s="78"/>
      <c r="AX136" s="78"/>
      <c r="AY136" s="78"/>
      <c r="AZ136" s="78"/>
      <c r="BA136" s="78"/>
      <c r="BB136" s="78"/>
      <c r="BC136" s="78"/>
      <c r="BD136" s="78"/>
      <c r="BE136" s="78"/>
      <c r="BF136" s="78"/>
      <c r="BG136" s="78"/>
      <c r="BH136" s="78"/>
      <c r="BI136" s="79"/>
    </row>
    <row r="137" spans="1:79" ht="28.5" customHeight="1" x14ac:dyDescent="0.25">
      <c r="A137" s="84"/>
      <c r="B137" s="85"/>
      <c r="C137" s="85"/>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t="s">
        <v>4</v>
      </c>
      <c r="AG137" s="61"/>
      <c r="AH137" s="61"/>
      <c r="AI137" s="61"/>
      <c r="AJ137" s="61"/>
      <c r="AK137" s="61" t="s">
        <v>3</v>
      </c>
      <c r="AL137" s="61"/>
      <c r="AM137" s="61"/>
      <c r="AN137" s="61"/>
      <c r="AO137" s="61"/>
      <c r="AP137" s="61" t="s">
        <v>121</v>
      </c>
      <c r="AQ137" s="61"/>
      <c r="AR137" s="61"/>
      <c r="AS137" s="61"/>
      <c r="AT137" s="61"/>
      <c r="AU137" s="61" t="s">
        <v>4</v>
      </c>
      <c r="AV137" s="61"/>
      <c r="AW137" s="61"/>
      <c r="AX137" s="61"/>
      <c r="AY137" s="61"/>
      <c r="AZ137" s="61" t="s">
        <v>3</v>
      </c>
      <c r="BA137" s="61"/>
      <c r="BB137" s="61"/>
      <c r="BC137" s="61"/>
      <c r="BD137" s="61"/>
      <c r="BE137" s="61" t="s">
        <v>90</v>
      </c>
      <c r="BF137" s="61"/>
      <c r="BG137" s="61"/>
      <c r="BH137" s="61"/>
      <c r="BI137" s="61"/>
    </row>
    <row r="138" spans="1:79" ht="15" customHeight="1" x14ac:dyDescent="0.25">
      <c r="A138" s="77">
        <v>1</v>
      </c>
      <c r="B138" s="78"/>
      <c r="C138" s="78"/>
      <c r="D138" s="61">
        <v>2</v>
      </c>
      <c r="E138" s="61"/>
      <c r="F138" s="61"/>
      <c r="G138" s="61"/>
      <c r="H138" s="61"/>
      <c r="I138" s="61"/>
      <c r="J138" s="61"/>
      <c r="K138" s="61"/>
      <c r="L138" s="61"/>
      <c r="M138" s="61"/>
      <c r="N138" s="61"/>
      <c r="O138" s="61"/>
      <c r="P138" s="61"/>
      <c r="Q138" s="61">
        <v>3</v>
      </c>
      <c r="R138" s="61"/>
      <c r="S138" s="61"/>
      <c r="T138" s="61"/>
      <c r="U138" s="61"/>
      <c r="V138" s="61">
        <v>4</v>
      </c>
      <c r="W138" s="61"/>
      <c r="X138" s="61"/>
      <c r="Y138" s="61"/>
      <c r="Z138" s="61"/>
      <c r="AA138" s="61"/>
      <c r="AB138" s="61"/>
      <c r="AC138" s="61"/>
      <c r="AD138" s="61"/>
      <c r="AE138" s="61"/>
      <c r="AF138" s="61">
        <v>5</v>
      </c>
      <c r="AG138" s="61"/>
      <c r="AH138" s="61"/>
      <c r="AI138" s="61"/>
      <c r="AJ138" s="61"/>
      <c r="AK138" s="61">
        <v>6</v>
      </c>
      <c r="AL138" s="61"/>
      <c r="AM138" s="61"/>
      <c r="AN138" s="61"/>
      <c r="AO138" s="61"/>
      <c r="AP138" s="61">
        <v>7</v>
      </c>
      <c r="AQ138" s="61"/>
      <c r="AR138" s="61"/>
      <c r="AS138" s="61"/>
      <c r="AT138" s="61"/>
      <c r="AU138" s="61">
        <v>8</v>
      </c>
      <c r="AV138" s="61"/>
      <c r="AW138" s="61"/>
      <c r="AX138" s="61"/>
      <c r="AY138" s="61"/>
      <c r="AZ138" s="61">
        <v>9</v>
      </c>
      <c r="BA138" s="61"/>
      <c r="BB138" s="61"/>
      <c r="BC138" s="61"/>
      <c r="BD138" s="61"/>
      <c r="BE138" s="61">
        <v>10</v>
      </c>
      <c r="BF138" s="61"/>
      <c r="BG138" s="61"/>
      <c r="BH138" s="61"/>
      <c r="BI138" s="61"/>
    </row>
    <row r="139" spans="1:79" ht="15.75" hidden="1" customHeight="1" x14ac:dyDescent="0.25">
      <c r="A139" s="62" t="s">
        <v>149</v>
      </c>
      <c r="B139" s="63"/>
      <c r="C139" s="63"/>
      <c r="D139" s="61" t="s">
        <v>57</v>
      </c>
      <c r="E139" s="61"/>
      <c r="F139" s="61"/>
      <c r="G139" s="61"/>
      <c r="H139" s="61"/>
      <c r="I139" s="61"/>
      <c r="J139" s="61"/>
      <c r="K139" s="61"/>
      <c r="L139" s="61"/>
      <c r="M139" s="61"/>
      <c r="N139" s="61"/>
      <c r="O139" s="61"/>
      <c r="P139" s="61"/>
      <c r="Q139" s="61" t="s">
        <v>70</v>
      </c>
      <c r="R139" s="61"/>
      <c r="S139" s="61"/>
      <c r="T139" s="61"/>
      <c r="U139" s="61"/>
      <c r="V139" s="61" t="s">
        <v>71</v>
      </c>
      <c r="W139" s="61"/>
      <c r="X139" s="61"/>
      <c r="Y139" s="61"/>
      <c r="Z139" s="61"/>
      <c r="AA139" s="61"/>
      <c r="AB139" s="61"/>
      <c r="AC139" s="61"/>
      <c r="AD139" s="61"/>
      <c r="AE139" s="61"/>
      <c r="AF139" s="80" t="s">
        <v>108</v>
      </c>
      <c r="AG139" s="80"/>
      <c r="AH139" s="80"/>
      <c r="AI139" s="80"/>
      <c r="AJ139" s="80"/>
      <c r="AK139" s="122" t="s">
        <v>109</v>
      </c>
      <c r="AL139" s="122"/>
      <c r="AM139" s="122"/>
      <c r="AN139" s="122"/>
      <c r="AO139" s="122"/>
      <c r="AP139" s="91" t="s">
        <v>120</v>
      </c>
      <c r="AQ139" s="91"/>
      <c r="AR139" s="91"/>
      <c r="AS139" s="91"/>
      <c r="AT139" s="91"/>
      <c r="AU139" s="80" t="s">
        <v>110</v>
      </c>
      <c r="AV139" s="80"/>
      <c r="AW139" s="80"/>
      <c r="AX139" s="80"/>
      <c r="AY139" s="80"/>
      <c r="AZ139" s="122" t="s">
        <v>111</v>
      </c>
      <c r="BA139" s="122"/>
      <c r="BB139" s="122"/>
      <c r="BC139" s="122"/>
      <c r="BD139" s="122"/>
      <c r="BE139" s="91" t="s">
        <v>120</v>
      </c>
      <c r="BF139" s="91"/>
      <c r="BG139" s="91"/>
      <c r="BH139" s="91"/>
      <c r="BI139" s="91"/>
      <c r="CA139" s="1" t="s">
        <v>39</v>
      </c>
    </row>
    <row r="140" spans="1:79" s="9" customFormat="1" ht="13.8" x14ac:dyDescent="0.25">
      <c r="A140" s="98">
        <v>0</v>
      </c>
      <c r="B140" s="99"/>
      <c r="C140" s="99"/>
      <c r="D140" s="124" t="s">
        <v>161</v>
      </c>
      <c r="E140" s="124"/>
      <c r="F140" s="124"/>
      <c r="G140" s="124"/>
      <c r="H140" s="124"/>
      <c r="I140" s="124"/>
      <c r="J140" s="124"/>
      <c r="K140" s="124"/>
      <c r="L140" s="124"/>
      <c r="M140" s="124"/>
      <c r="N140" s="124"/>
      <c r="O140" s="124"/>
      <c r="P140" s="124"/>
      <c r="Q140" s="123"/>
      <c r="R140" s="123"/>
      <c r="S140" s="123"/>
      <c r="T140" s="123"/>
      <c r="U140" s="123"/>
      <c r="V140" s="123"/>
      <c r="W140" s="123"/>
      <c r="X140" s="123"/>
      <c r="Y140" s="123"/>
      <c r="Z140" s="123"/>
      <c r="AA140" s="123"/>
      <c r="AB140" s="123"/>
      <c r="AC140" s="123"/>
      <c r="AD140" s="123"/>
      <c r="AE140" s="123"/>
      <c r="AF140" s="121"/>
      <c r="AG140" s="121"/>
      <c r="AH140" s="121"/>
      <c r="AI140" s="121"/>
      <c r="AJ140" s="121"/>
      <c r="AK140" s="121"/>
      <c r="AL140" s="121"/>
      <c r="AM140" s="121"/>
      <c r="AN140" s="121"/>
      <c r="AO140" s="121"/>
      <c r="AP140" s="121">
        <f t="shared" ref="AP140:AP148" si="8">IF(ISNUMBER(AF140),AF140,0)+IF(ISNUMBER(AK140),AK140,0)</f>
        <v>0</v>
      </c>
      <c r="AQ140" s="121"/>
      <c r="AR140" s="121"/>
      <c r="AS140" s="121"/>
      <c r="AT140" s="121"/>
      <c r="AU140" s="121"/>
      <c r="AV140" s="121"/>
      <c r="AW140" s="121"/>
      <c r="AX140" s="121"/>
      <c r="AY140" s="121"/>
      <c r="AZ140" s="121"/>
      <c r="BA140" s="121"/>
      <c r="BB140" s="121"/>
      <c r="BC140" s="121"/>
      <c r="BD140" s="121"/>
      <c r="BE140" s="121">
        <f t="shared" ref="BE140:BE148" si="9">IF(ISNUMBER(AU140),AU140,0)+IF(ISNUMBER(AZ140),AZ140,0)</f>
        <v>0</v>
      </c>
      <c r="BF140" s="121"/>
      <c r="BG140" s="121"/>
      <c r="BH140" s="121"/>
      <c r="BI140" s="121"/>
      <c r="CA140" s="9" t="s">
        <v>40</v>
      </c>
    </row>
    <row r="141" spans="1:79" s="8" customFormat="1" ht="13.95" customHeight="1" x14ac:dyDescent="0.25">
      <c r="A141" s="62">
        <v>1</v>
      </c>
      <c r="B141" s="63"/>
      <c r="C141" s="63"/>
      <c r="D141" s="126" t="s">
        <v>162</v>
      </c>
      <c r="E141" s="93"/>
      <c r="F141" s="93"/>
      <c r="G141" s="93"/>
      <c r="H141" s="93"/>
      <c r="I141" s="93"/>
      <c r="J141" s="93"/>
      <c r="K141" s="93"/>
      <c r="L141" s="93"/>
      <c r="M141" s="93"/>
      <c r="N141" s="93"/>
      <c r="O141" s="93"/>
      <c r="P141" s="94"/>
      <c r="Q141" s="61" t="s">
        <v>163</v>
      </c>
      <c r="R141" s="61"/>
      <c r="S141" s="61"/>
      <c r="T141" s="61"/>
      <c r="U141" s="61"/>
      <c r="V141" s="127" t="s">
        <v>164</v>
      </c>
      <c r="W141" s="127"/>
      <c r="X141" s="127"/>
      <c r="Y141" s="127"/>
      <c r="Z141" s="127"/>
      <c r="AA141" s="127"/>
      <c r="AB141" s="127"/>
      <c r="AC141" s="127"/>
      <c r="AD141" s="127"/>
      <c r="AE141" s="127"/>
      <c r="AF141" s="125">
        <v>10</v>
      </c>
      <c r="AG141" s="125"/>
      <c r="AH141" s="125"/>
      <c r="AI141" s="125"/>
      <c r="AJ141" s="125"/>
      <c r="AK141" s="125">
        <v>0</v>
      </c>
      <c r="AL141" s="125"/>
      <c r="AM141" s="125"/>
      <c r="AN141" s="125"/>
      <c r="AO141" s="125"/>
      <c r="AP141" s="125">
        <f t="shared" si="8"/>
        <v>10</v>
      </c>
      <c r="AQ141" s="125"/>
      <c r="AR141" s="125"/>
      <c r="AS141" s="125"/>
      <c r="AT141" s="125"/>
      <c r="AU141" s="125">
        <v>10</v>
      </c>
      <c r="AV141" s="125"/>
      <c r="AW141" s="125"/>
      <c r="AX141" s="125"/>
      <c r="AY141" s="125"/>
      <c r="AZ141" s="125"/>
      <c r="BA141" s="125"/>
      <c r="BB141" s="125"/>
      <c r="BC141" s="125"/>
      <c r="BD141" s="125"/>
      <c r="BE141" s="125">
        <f t="shared" si="9"/>
        <v>10</v>
      </c>
      <c r="BF141" s="125"/>
      <c r="BG141" s="125"/>
      <c r="BH141" s="125"/>
      <c r="BI141" s="125"/>
    </row>
    <row r="142" spans="1:79" s="9" customFormat="1" ht="13.8" x14ac:dyDescent="0.25">
      <c r="A142" s="98">
        <v>0</v>
      </c>
      <c r="B142" s="99"/>
      <c r="C142" s="99"/>
      <c r="D142" s="155" t="s">
        <v>165</v>
      </c>
      <c r="E142" s="156"/>
      <c r="F142" s="156"/>
      <c r="G142" s="156"/>
      <c r="H142" s="156"/>
      <c r="I142" s="156"/>
      <c r="J142" s="156"/>
      <c r="K142" s="156"/>
      <c r="L142" s="156"/>
      <c r="M142" s="156"/>
      <c r="N142" s="156"/>
      <c r="O142" s="156"/>
      <c r="P142" s="157"/>
      <c r="Q142" s="123"/>
      <c r="R142" s="123"/>
      <c r="S142" s="123"/>
      <c r="T142" s="123"/>
      <c r="U142" s="123"/>
      <c r="V142" s="124"/>
      <c r="W142" s="124"/>
      <c r="X142" s="124"/>
      <c r="Y142" s="124"/>
      <c r="Z142" s="124"/>
      <c r="AA142" s="124"/>
      <c r="AB142" s="124"/>
      <c r="AC142" s="124"/>
      <c r="AD142" s="124"/>
      <c r="AE142" s="124"/>
      <c r="AF142" s="128"/>
      <c r="AG142" s="128"/>
      <c r="AH142" s="128"/>
      <c r="AI142" s="128"/>
      <c r="AJ142" s="128"/>
      <c r="AK142" s="128"/>
      <c r="AL142" s="128"/>
      <c r="AM142" s="128"/>
      <c r="AN142" s="128"/>
      <c r="AO142" s="128"/>
      <c r="AP142" s="128">
        <f t="shared" si="8"/>
        <v>0</v>
      </c>
      <c r="AQ142" s="128"/>
      <c r="AR142" s="128"/>
      <c r="AS142" s="128"/>
      <c r="AT142" s="128"/>
      <c r="AU142" s="128"/>
      <c r="AV142" s="128"/>
      <c r="AW142" s="128"/>
      <c r="AX142" s="128"/>
      <c r="AY142" s="128"/>
      <c r="AZ142" s="128"/>
      <c r="BA142" s="128"/>
      <c r="BB142" s="128"/>
      <c r="BC142" s="128"/>
      <c r="BD142" s="128"/>
      <c r="BE142" s="128">
        <f t="shared" si="9"/>
        <v>0</v>
      </c>
      <c r="BF142" s="128"/>
      <c r="BG142" s="128"/>
      <c r="BH142" s="128"/>
      <c r="BI142" s="128"/>
    </row>
    <row r="143" spans="1:79" s="8" customFormat="1" ht="46.95" customHeight="1" x14ac:dyDescent="0.25">
      <c r="A143" s="62">
        <v>1</v>
      </c>
      <c r="B143" s="63"/>
      <c r="C143" s="63"/>
      <c r="D143" s="126" t="s">
        <v>166</v>
      </c>
      <c r="E143" s="93"/>
      <c r="F143" s="93"/>
      <c r="G143" s="93"/>
      <c r="H143" s="93"/>
      <c r="I143" s="93"/>
      <c r="J143" s="93"/>
      <c r="K143" s="93"/>
      <c r="L143" s="93"/>
      <c r="M143" s="93"/>
      <c r="N143" s="93"/>
      <c r="O143" s="93"/>
      <c r="P143" s="94"/>
      <c r="Q143" s="61" t="s">
        <v>163</v>
      </c>
      <c r="R143" s="61"/>
      <c r="S143" s="61"/>
      <c r="T143" s="61"/>
      <c r="U143" s="61"/>
      <c r="V143" s="126" t="s">
        <v>167</v>
      </c>
      <c r="W143" s="93"/>
      <c r="X143" s="93"/>
      <c r="Y143" s="93"/>
      <c r="Z143" s="93"/>
      <c r="AA143" s="93"/>
      <c r="AB143" s="93"/>
      <c r="AC143" s="93"/>
      <c r="AD143" s="93"/>
      <c r="AE143" s="94"/>
      <c r="AF143" s="125">
        <v>10600</v>
      </c>
      <c r="AG143" s="125"/>
      <c r="AH143" s="125"/>
      <c r="AI143" s="125"/>
      <c r="AJ143" s="125"/>
      <c r="AK143" s="125">
        <v>0</v>
      </c>
      <c r="AL143" s="125"/>
      <c r="AM143" s="125"/>
      <c r="AN143" s="125"/>
      <c r="AO143" s="125"/>
      <c r="AP143" s="125">
        <f t="shared" si="8"/>
        <v>10600</v>
      </c>
      <c r="AQ143" s="125"/>
      <c r="AR143" s="125"/>
      <c r="AS143" s="125"/>
      <c r="AT143" s="125"/>
      <c r="AU143" s="125">
        <v>10600</v>
      </c>
      <c r="AV143" s="125"/>
      <c r="AW143" s="125"/>
      <c r="AX143" s="125"/>
      <c r="AY143" s="125"/>
      <c r="AZ143" s="125"/>
      <c r="BA143" s="125"/>
      <c r="BB143" s="125"/>
      <c r="BC143" s="125"/>
      <c r="BD143" s="125"/>
      <c r="BE143" s="125">
        <f t="shared" si="9"/>
        <v>10600</v>
      </c>
      <c r="BF143" s="125"/>
      <c r="BG143" s="125"/>
      <c r="BH143" s="125"/>
      <c r="BI143" s="125"/>
    </row>
    <row r="144" spans="1:79" s="8" customFormat="1" ht="34.200000000000003" customHeight="1" x14ac:dyDescent="0.25">
      <c r="A144" s="62">
        <v>2</v>
      </c>
      <c r="B144" s="63"/>
      <c r="C144" s="63"/>
      <c r="D144" s="126" t="s">
        <v>168</v>
      </c>
      <c r="E144" s="93"/>
      <c r="F144" s="93"/>
      <c r="G144" s="93"/>
      <c r="H144" s="93"/>
      <c r="I144" s="93"/>
      <c r="J144" s="93"/>
      <c r="K144" s="93"/>
      <c r="L144" s="93"/>
      <c r="M144" s="93"/>
      <c r="N144" s="93"/>
      <c r="O144" s="93"/>
      <c r="P144" s="94"/>
      <c r="Q144" s="61" t="s">
        <v>163</v>
      </c>
      <c r="R144" s="61"/>
      <c r="S144" s="61"/>
      <c r="T144" s="61"/>
      <c r="U144" s="61"/>
      <c r="V144" s="126" t="s">
        <v>169</v>
      </c>
      <c r="W144" s="93"/>
      <c r="X144" s="93"/>
      <c r="Y144" s="93"/>
      <c r="Z144" s="93"/>
      <c r="AA144" s="93"/>
      <c r="AB144" s="93"/>
      <c r="AC144" s="93"/>
      <c r="AD144" s="93"/>
      <c r="AE144" s="94"/>
      <c r="AF144" s="125">
        <v>700</v>
      </c>
      <c r="AG144" s="125"/>
      <c r="AH144" s="125"/>
      <c r="AI144" s="125"/>
      <c r="AJ144" s="125"/>
      <c r="AK144" s="125">
        <v>0</v>
      </c>
      <c r="AL144" s="125"/>
      <c r="AM144" s="125"/>
      <c r="AN144" s="125"/>
      <c r="AO144" s="125"/>
      <c r="AP144" s="125">
        <f t="shared" si="8"/>
        <v>700</v>
      </c>
      <c r="AQ144" s="125"/>
      <c r="AR144" s="125"/>
      <c r="AS144" s="125"/>
      <c r="AT144" s="125"/>
      <c r="AU144" s="125">
        <v>700</v>
      </c>
      <c r="AV144" s="125"/>
      <c r="AW144" s="125"/>
      <c r="AX144" s="125"/>
      <c r="AY144" s="125"/>
      <c r="AZ144" s="125"/>
      <c r="BA144" s="125"/>
      <c r="BB144" s="125"/>
      <c r="BC144" s="125"/>
      <c r="BD144" s="125"/>
      <c r="BE144" s="125">
        <f t="shared" si="9"/>
        <v>700</v>
      </c>
      <c r="BF144" s="125"/>
      <c r="BG144" s="125"/>
      <c r="BH144" s="125"/>
      <c r="BI144" s="125"/>
    </row>
    <row r="145" spans="1:79" s="9" customFormat="1" ht="13.8" x14ac:dyDescent="0.25">
      <c r="A145" s="98">
        <v>0</v>
      </c>
      <c r="B145" s="99"/>
      <c r="C145" s="99"/>
      <c r="D145" s="155" t="s">
        <v>170</v>
      </c>
      <c r="E145" s="156"/>
      <c r="F145" s="156"/>
      <c r="G145" s="156"/>
      <c r="H145" s="156"/>
      <c r="I145" s="156"/>
      <c r="J145" s="156"/>
      <c r="K145" s="156"/>
      <c r="L145" s="156"/>
      <c r="M145" s="156"/>
      <c r="N145" s="156"/>
      <c r="O145" s="156"/>
      <c r="P145" s="157"/>
      <c r="Q145" s="123"/>
      <c r="R145" s="123"/>
      <c r="S145" s="123"/>
      <c r="T145" s="123"/>
      <c r="U145" s="123"/>
      <c r="V145" s="155"/>
      <c r="W145" s="156"/>
      <c r="X145" s="156"/>
      <c r="Y145" s="156"/>
      <c r="Z145" s="156"/>
      <c r="AA145" s="156"/>
      <c r="AB145" s="156"/>
      <c r="AC145" s="156"/>
      <c r="AD145" s="156"/>
      <c r="AE145" s="157"/>
      <c r="AF145" s="128"/>
      <c r="AG145" s="128"/>
      <c r="AH145" s="128"/>
      <c r="AI145" s="128"/>
      <c r="AJ145" s="128"/>
      <c r="AK145" s="128"/>
      <c r="AL145" s="128"/>
      <c r="AM145" s="128"/>
      <c r="AN145" s="128"/>
      <c r="AO145" s="128"/>
      <c r="AP145" s="128">
        <f t="shared" si="8"/>
        <v>0</v>
      </c>
      <c r="AQ145" s="128"/>
      <c r="AR145" s="128"/>
      <c r="AS145" s="128"/>
      <c r="AT145" s="128"/>
      <c r="AU145" s="128"/>
      <c r="AV145" s="128"/>
      <c r="AW145" s="128"/>
      <c r="AX145" s="128"/>
      <c r="AY145" s="128"/>
      <c r="AZ145" s="128"/>
      <c r="BA145" s="128"/>
      <c r="BB145" s="128"/>
      <c r="BC145" s="128"/>
      <c r="BD145" s="128"/>
      <c r="BE145" s="128">
        <f t="shared" si="9"/>
        <v>0</v>
      </c>
      <c r="BF145" s="128"/>
      <c r="BG145" s="128"/>
      <c r="BH145" s="128"/>
      <c r="BI145" s="128"/>
    </row>
    <row r="146" spans="1:79" s="8" customFormat="1" ht="30" customHeight="1" x14ac:dyDescent="0.25">
      <c r="A146" s="62">
        <v>1</v>
      </c>
      <c r="B146" s="63"/>
      <c r="C146" s="63"/>
      <c r="D146" s="126" t="s">
        <v>171</v>
      </c>
      <c r="E146" s="93"/>
      <c r="F146" s="93"/>
      <c r="G146" s="93"/>
      <c r="H146" s="93"/>
      <c r="I146" s="93"/>
      <c r="J146" s="93"/>
      <c r="K146" s="93"/>
      <c r="L146" s="93"/>
      <c r="M146" s="93"/>
      <c r="N146" s="93"/>
      <c r="O146" s="93"/>
      <c r="P146" s="94"/>
      <c r="Q146" s="61" t="s">
        <v>163</v>
      </c>
      <c r="R146" s="61"/>
      <c r="S146" s="61"/>
      <c r="T146" s="61"/>
      <c r="U146" s="61"/>
      <c r="V146" s="126" t="s">
        <v>172</v>
      </c>
      <c r="W146" s="93"/>
      <c r="X146" s="93"/>
      <c r="Y146" s="93"/>
      <c r="Z146" s="93"/>
      <c r="AA146" s="93"/>
      <c r="AB146" s="93"/>
      <c r="AC146" s="93"/>
      <c r="AD146" s="93"/>
      <c r="AE146" s="94"/>
      <c r="AF146" s="125">
        <v>1060</v>
      </c>
      <c r="AG146" s="125"/>
      <c r="AH146" s="125"/>
      <c r="AI146" s="125"/>
      <c r="AJ146" s="125"/>
      <c r="AK146" s="125">
        <v>0</v>
      </c>
      <c r="AL146" s="125"/>
      <c r="AM146" s="125"/>
      <c r="AN146" s="125"/>
      <c r="AO146" s="125"/>
      <c r="AP146" s="125">
        <f t="shared" si="8"/>
        <v>1060</v>
      </c>
      <c r="AQ146" s="125"/>
      <c r="AR146" s="125"/>
      <c r="AS146" s="125"/>
      <c r="AT146" s="125"/>
      <c r="AU146" s="125">
        <v>1060</v>
      </c>
      <c r="AV146" s="125"/>
      <c r="AW146" s="125"/>
      <c r="AX146" s="125"/>
      <c r="AY146" s="125"/>
      <c r="AZ146" s="125"/>
      <c r="BA146" s="125"/>
      <c r="BB146" s="125"/>
      <c r="BC146" s="125"/>
      <c r="BD146" s="125"/>
      <c r="BE146" s="125">
        <f t="shared" si="9"/>
        <v>1060</v>
      </c>
      <c r="BF146" s="125"/>
      <c r="BG146" s="125"/>
      <c r="BH146" s="125"/>
      <c r="BI146" s="125"/>
    </row>
    <row r="147" spans="1:79" s="8" customFormat="1" ht="27.6" customHeight="1" x14ac:dyDescent="0.25">
      <c r="A147" s="62">
        <v>2</v>
      </c>
      <c r="B147" s="63"/>
      <c r="C147" s="63"/>
      <c r="D147" s="126" t="s">
        <v>173</v>
      </c>
      <c r="E147" s="93"/>
      <c r="F147" s="93"/>
      <c r="G147" s="93"/>
      <c r="H147" s="93"/>
      <c r="I147" s="93"/>
      <c r="J147" s="93"/>
      <c r="K147" s="93"/>
      <c r="L147" s="93"/>
      <c r="M147" s="93"/>
      <c r="N147" s="93"/>
      <c r="O147" s="93"/>
      <c r="P147" s="94"/>
      <c r="Q147" s="61" t="s">
        <v>163</v>
      </c>
      <c r="R147" s="61"/>
      <c r="S147" s="61"/>
      <c r="T147" s="61"/>
      <c r="U147" s="61"/>
      <c r="V147" s="126" t="s">
        <v>172</v>
      </c>
      <c r="W147" s="93"/>
      <c r="X147" s="93"/>
      <c r="Y147" s="93"/>
      <c r="Z147" s="93"/>
      <c r="AA147" s="93"/>
      <c r="AB147" s="93"/>
      <c r="AC147" s="93"/>
      <c r="AD147" s="93"/>
      <c r="AE147" s="94"/>
      <c r="AF147" s="125">
        <v>70</v>
      </c>
      <c r="AG147" s="125"/>
      <c r="AH147" s="125"/>
      <c r="AI147" s="125"/>
      <c r="AJ147" s="125"/>
      <c r="AK147" s="125">
        <v>0</v>
      </c>
      <c r="AL147" s="125"/>
      <c r="AM147" s="125"/>
      <c r="AN147" s="125"/>
      <c r="AO147" s="125"/>
      <c r="AP147" s="125">
        <f t="shared" si="8"/>
        <v>70</v>
      </c>
      <c r="AQ147" s="125"/>
      <c r="AR147" s="125"/>
      <c r="AS147" s="125"/>
      <c r="AT147" s="125"/>
      <c r="AU147" s="125">
        <v>70</v>
      </c>
      <c r="AV147" s="125"/>
      <c r="AW147" s="125"/>
      <c r="AX147" s="125"/>
      <c r="AY147" s="125"/>
      <c r="AZ147" s="125"/>
      <c r="BA147" s="125"/>
      <c r="BB147" s="125"/>
      <c r="BC147" s="125"/>
      <c r="BD147" s="125"/>
      <c r="BE147" s="125">
        <f t="shared" si="9"/>
        <v>70</v>
      </c>
      <c r="BF147" s="125"/>
      <c r="BG147" s="125"/>
      <c r="BH147" s="125"/>
      <c r="BI147" s="125"/>
    </row>
    <row r="148" spans="1:79" s="8" customFormat="1" ht="30" customHeight="1" x14ac:dyDescent="0.25">
      <c r="A148" s="62">
        <v>3</v>
      </c>
      <c r="B148" s="63"/>
      <c r="C148" s="63"/>
      <c r="D148" s="126" t="s">
        <v>174</v>
      </c>
      <c r="E148" s="93"/>
      <c r="F148" s="93"/>
      <c r="G148" s="93"/>
      <c r="H148" s="93"/>
      <c r="I148" s="93"/>
      <c r="J148" s="93"/>
      <c r="K148" s="93"/>
      <c r="L148" s="93"/>
      <c r="M148" s="93"/>
      <c r="N148" s="93"/>
      <c r="O148" s="93"/>
      <c r="P148" s="94"/>
      <c r="Q148" s="61" t="s">
        <v>175</v>
      </c>
      <c r="R148" s="61"/>
      <c r="S148" s="61"/>
      <c r="T148" s="61"/>
      <c r="U148" s="61"/>
      <c r="V148" s="126" t="s">
        <v>172</v>
      </c>
      <c r="W148" s="93"/>
      <c r="X148" s="93"/>
      <c r="Y148" s="93"/>
      <c r="Z148" s="93"/>
      <c r="AA148" s="93"/>
      <c r="AB148" s="93"/>
      <c r="AC148" s="93"/>
      <c r="AD148" s="93"/>
      <c r="AE148" s="94"/>
      <c r="AF148" s="125">
        <f>T113/AF141</f>
        <v>282695</v>
      </c>
      <c r="AG148" s="125"/>
      <c r="AH148" s="125"/>
      <c r="AI148" s="125"/>
      <c r="AJ148" s="125"/>
      <c r="AK148" s="125">
        <v>0</v>
      </c>
      <c r="AL148" s="125"/>
      <c r="AM148" s="125"/>
      <c r="AN148" s="125"/>
      <c r="AO148" s="125"/>
      <c r="AP148" s="125">
        <f t="shared" si="8"/>
        <v>282695</v>
      </c>
      <c r="AQ148" s="125"/>
      <c r="AR148" s="125"/>
      <c r="AS148" s="125"/>
      <c r="AT148" s="125"/>
      <c r="AU148" s="125">
        <f>AL113/AU141</f>
        <v>297678</v>
      </c>
      <c r="AV148" s="125"/>
      <c r="AW148" s="125"/>
      <c r="AX148" s="125"/>
      <c r="AY148" s="125"/>
      <c r="AZ148" s="125"/>
      <c r="BA148" s="125"/>
      <c r="BB148" s="125"/>
      <c r="BC148" s="125"/>
      <c r="BD148" s="125"/>
      <c r="BE148" s="125">
        <f t="shared" si="9"/>
        <v>297678</v>
      </c>
      <c r="BF148" s="125"/>
      <c r="BG148" s="125"/>
      <c r="BH148" s="125"/>
      <c r="BI148" s="125"/>
    </row>
    <row r="150" spans="1:79" ht="14.25" customHeight="1" x14ac:dyDescent="0.25">
      <c r="A150" s="51" t="s">
        <v>418</v>
      </c>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row>
    <row r="151" spans="1:79" ht="14.25" customHeight="1" x14ac:dyDescent="0.25">
      <c r="A151" s="51" t="s">
        <v>419</v>
      </c>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row>
    <row r="152" spans="1:79" ht="6" customHeight="1" x14ac:dyDescent="0.25">
      <c r="A152" s="59" t="s">
        <v>192</v>
      </c>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row>
    <row r="153" spans="1:79" hidden="1" x14ac:dyDescent="0.25"/>
    <row r="154" spans="1:79" ht="12.9" customHeight="1" x14ac:dyDescent="0.25">
      <c r="A154" s="81" t="s">
        <v>19</v>
      </c>
      <c r="B154" s="82"/>
      <c r="C154" s="82"/>
      <c r="D154" s="82"/>
      <c r="E154" s="82"/>
      <c r="F154" s="82"/>
      <c r="G154" s="82"/>
      <c r="H154" s="82"/>
      <c r="I154" s="82"/>
      <c r="J154" s="82"/>
      <c r="K154" s="82"/>
      <c r="L154" s="82"/>
      <c r="M154" s="82"/>
      <c r="N154" s="82"/>
      <c r="O154" s="82"/>
      <c r="P154" s="82"/>
      <c r="Q154" s="82"/>
      <c r="R154" s="82"/>
      <c r="S154" s="82"/>
      <c r="T154" s="83"/>
      <c r="U154" s="61" t="s">
        <v>193</v>
      </c>
      <c r="V154" s="61"/>
      <c r="W154" s="61"/>
      <c r="X154" s="61"/>
      <c r="Y154" s="61"/>
      <c r="Z154" s="61"/>
      <c r="AA154" s="61"/>
      <c r="AB154" s="61"/>
      <c r="AC154" s="61"/>
      <c r="AD154" s="61"/>
      <c r="AE154" s="61" t="s">
        <v>195</v>
      </c>
      <c r="AF154" s="61"/>
      <c r="AG154" s="61"/>
      <c r="AH154" s="61"/>
      <c r="AI154" s="61"/>
      <c r="AJ154" s="61"/>
      <c r="AK154" s="61"/>
      <c r="AL154" s="61"/>
      <c r="AM154" s="61"/>
      <c r="AN154" s="61"/>
      <c r="AO154" s="61" t="s">
        <v>200</v>
      </c>
      <c r="AP154" s="61"/>
      <c r="AQ154" s="61"/>
      <c r="AR154" s="61"/>
      <c r="AS154" s="61"/>
      <c r="AT154" s="61"/>
      <c r="AU154" s="61"/>
      <c r="AV154" s="61"/>
      <c r="AW154" s="61"/>
      <c r="AX154" s="61"/>
      <c r="AY154" s="61" t="s">
        <v>204</v>
      </c>
      <c r="AZ154" s="61"/>
      <c r="BA154" s="61"/>
      <c r="BB154" s="61"/>
      <c r="BC154" s="61"/>
      <c r="BD154" s="61"/>
      <c r="BE154" s="61"/>
      <c r="BF154" s="61"/>
      <c r="BG154" s="61"/>
      <c r="BH154" s="61"/>
      <c r="BI154" s="61" t="s">
        <v>208</v>
      </c>
      <c r="BJ154" s="61"/>
      <c r="BK154" s="61"/>
      <c r="BL154" s="61"/>
      <c r="BM154" s="61"/>
      <c r="BN154" s="61"/>
      <c r="BO154" s="61"/>
      <c r="BP154" s="61"/>
      <c r="BQ154" s="61"/>
      <c r="BR154" s="61"/>
    </row>
    <row r="155" spans="1:79" ht="30" customHeight="1" x14ac:dyDescent="0.25">
      <c r="A155" s="84"/>
      <c r="B155" s="85"/>
      <c r="C155" s="85"/>
      <c r="D155" s="85"/>
      <c r="E155" s="85"/>
      <c r="F155" s="85"/>
      <c r="G155" s="85"/>
      <c r="H155" s="85"/>
      <c r="I155" s="85"/>
      <c r="J155" s="85"/>
      <c r="K155" s="85"/>
      <c r="L155" s="85"/>
      <c r="M155" s="85"/>
      <c r="N155" s="85"/>
      <c r="O155" s="85"/>
      <c r="P155" s="85"/>
      <c r="Q155" s="85"/>
      <c r="R155" s="85"/>
      <c r="S155" s="85"/>
      <c r="T155" s="86"/>
      <c r="U155" s="61" t="s">
        <v>4</v>
      </c>
      <c r="V155" s="61"/>
      <c r="W155" s="61"/>
      <c r="X155" s="61"/>
      <c r="Y155" s="61"/>
      <c r="Z155" s="61" t="s">
        <v>3</v>
      </c>
      <c r="AA155" s="61"/>
      <c r="AB155" s="61"/>
      <c r="AC155" s="61"/>
      <c r="AD155" s="61"/>
      <c r="AE155" s="61" t="s">
        <v>4</v>
      </c>
      <c r="AF155" s="61"/>
      <c r="AG155" s="61"/>
      <c r="AH155" s="61"/>
      <c r="AI155" s="61"/>
      <c r="AJ155" s="61" t="s">
        <v>3</v>
      </c>
      <c r="AK155" s="61"/>
      <c r="AL155" s="61"/>
      <c r="AM155" s="61"/>
      <c r="AN155" s="61"/>
      <c r="AO155" s="61" t="s">
        <v>4</v>
      </c>
      <c r="AP155" s="61"/>
      <c r="AQ155" s="61"/>
      <c r="AR155" s="61"/>
      <c r="AS155" s="61"/>
      <c r="AT155" s="61" t="s">
        <v>3</v>
      </c>
      <c r="AU155" s="61"/>
      <c r="AV155" s="61"/>
      <c r="AW155" s="61"/>
      <c r="AX155" s="61"/>
      <c r="AY155" s="61" t="s">
        <v>4</v>
      </c>
      <c r="AZ155" s="61"/>
      <c r="BA155" s="61"/>
      <c r="BB155" s="61"/>
      <c r="BC155" s="61"/>
      <c r="BD155" s="61" t="s">
        <v>3</v>
      </c>
      <c r="BE155" s="61"/>
      <c r="BF155" s="61"/>
      <c r="BG155" s="61"/>
      <c r="BH155" s="61"/>
      <c r="BI155" s="61" t="s">
        <v>4</v>
      </c>
      <c r="BJ155" s="61"/>
      <c r="BK155" s="61"/>
      <c r="BL155" s="61"/>
      <c r="BM155" s="61"/>
      <c r="BN155" s="61" t="s">
        <v>3</v>
      </c>
      <c r="BO155" s="61"/>
      <c r="BP155" s="61"/>
      <c r="BQ155" s="61"/>
      <c r="BR155" s="61"/>
    </row>
    <row r="156" spans="1:79" ht="15" customHeight="1" x14ac:dyDescent="0.25">
      <c r="A156" s="77">
        <v>1</v>
      </c>
      <c r="B156" s="78"/>
      <c r="C156" s="78"/>
      <c r="D156" s="78"/>
      <c r="E156" s="78"/>
      <c r="F156" s="78"/>
      <c r="G156" s="78"/>
      <c r="H156" s="78"/>
      <c r="I156" s="78"/>
      <c r="J156" s="78"/>
      <c r="K156" s="78"/>
      <c r="L156" s="78"/>
      <c r="M156" s="78"/>
      <c r="N156" s="78"/>
      <c r="O156" s="78"/>
      <c r="P156" s="78"/>
      <c r="Q156" s="78"/>
      <c r="R156" s="78"/>
      <c r="S156" s="78"/>
      <c r="T156" s="79"/>
      <c r="U156" s="61">
        <v>2</v>
      </c>
      <c r="V156" s="61"/>
      <c r="W156" s="61"/>
      <c r="X156" s="61"/>
      <c r="Y156" s="61"/>
      <c r="Z156" s="61">
        <v>3</v>
      </c>
      <c r="AA156" s="61"/>
      <c r="AB156" s="61"/>
      <c r="AC156" s="61"/>
      <c r="AD156" s="61"/>
      <c r="AE156" s="61">
        <v>4</v>
      </c>
      <c r="AF156" s="61"/>
      <c r="AG156" s="61"/>
      <c r="AH156" s="61"/>
      <c r="AI156" s="61"/>
      <c r="AJ156" s="61">
        <v>5</v>
      </c>
      <c r="AK156" s="61"/>
      <c r="AL156" s="61"/>
      <c r="AM156" s="61"/>
      <c r="AN156" s="61"/>
      <c r="AO156" s="61">
        <v>6</v>
      </c>
      <c r="AP156" s="61"/>
      <c r="AQ156" s="61"/>
      <c r="AR156" s="61"/>
      <c r="AS156" s="61"/>
      <c r="AT156" s="61">
        <v>7</v>
      </c>
      <c r="AU156" s="61"/>
      <c r="AV156" s="61"/>
      <c r="AW156" s="61"/>
      <c r="AX156" s="61"/>
      <c r="AY156" s="61">
        <v>8</v>
      </c>
      <c r="AZ156" s="61"/>
      <c r="BA156" s="61"/>
      <c r="BB156" s="61"/>
      <c r="BC156" s="61"/>
      <c r="BD156" s="61">
        <v>9</v>
      </c>
      <c r="BE156" s="61"/>
      <c r="BF156" s="61"/>
      <c r="BG156" s="61"/>
      <c r="BH156" s="61"/>
      <c r="BI156" s="61">
        <v>10</v>
      </c>
      <c r="BJ156" s="61"/>
      <c r="BK156" s="61"/>
      <c r="BL156" s="61"/>
      <c r="BM156" s="61"/>
      <c r="BN156" s="61">
        <v>11</v>
      </c>
      <c r="BO156" s="61"/>
      <c r="BP156" s="61"/>
      <c r="BQ156" s="61"/>
      <c r="BR156" s="61"/>
    </row>
    <row r="157" spans="1:79" ht="15.75" hidden="1" customHeight="1" x14ac:dyDescent="0.25">
      <c r="A157" s="62" t="s">
        <v>57</v>
      </c>
      <c r="B157" s="63"/>
      <c r="C157" s="63"/>
      <c r="D157" s="63"/>
      <c r="E157" s="63"/>
      <c r="F157" s="63"/>
      <c r="G157" s="63"/>
      <c r="H157" s="63"/>
      <c r="I157" s="63"/>
      <c r="J157" s="63"/>
      <c r="K157" s="63"/>
      <c r="L157" s="63"/>
      <c r="M157" s="63"/>
      <c r="N157" s="63"/>
      <c r="O157" s="63"/>
      <c r="P157" s="63"/>
      <c r="Q157" s="63"/>
      <c r="R157" s="63"/>
      <c r="S157" s="63"/>
      <c r="T157" s="64"/>
      <c r="U157" s="80" t="s">
        <v>65</v>
      </c>
      <c r="V157" s="80"/>
      <c r="W157" s="80"/>
      <c r="X157" s="80"/>
      <c r="Y157" s="80"/>
      <c r="Z157" s="122" t="s">
        <v>66</v>
      </c>
      <c r="AA157" s="122"/>
      <c r="AB157" s="122"/>
      <c r="AC157" s="122"/>
      <c r="AD157" s="122"/>
      <c r="AE157" s="80" t="s">
        <v>67</v>
      </c>
      <c r="AF157" s="80"/>
      <c r="AG157" s="80"/>
      <c r="AH157" s="80"/>
      <c r="AI157" s="80"/>
      <c r="AJ157" s="122" t="s">
        <v>68</v>
      </c>
      <c r="AK157" s="122"/>
      <c r="AL157" s="122"/>
      <c r="AM157" s="122"/>
      <c r="AN157" s="122"/>
      <c r="AO157" s="80" t="s">
        <v>58</v>
      </c>
      <c r="AP157" s="80"/>
      <c r="AQ157" s="80"/>
      <c r="AR157" s="80"/>
      <c r="AS157" s="80"/>
      <c r="AT157" s="122" t="s">
        <v>59</v>
      </c>
      <c r="AU157" s="122"/>
      <c r="AV157" s="122"/>
      <c r="AW157" s="122"/>
      <c r="AX157" s="122"/>
      <c r="AY157" s="80" t="s">
        <v>60</v>
      </c>
      <c r="AZ157" s="80"/>
      <c r="BA157" s="80"/>
      <c r="BB157" s="80"/>
      <c r="BC157" s="80"/>
      <c r="BD157" s="122" t="s">
        <v>61</v>
      </c>
      <c r="BE157" s="122"/>
      <c r="BF157" s="122"/>
      <c r="BG157" s="122"/>
      <c r="BH157" s="122"/>
      <c r="BI157" s="80" t="s">
        <v>62</v>
      </c>
      <c r="BJ157" s="80"/>
      <c r="BK157" s="80"/>
      <c r="BL157" s="80"/>
      <c r="BM157" s="80"/>
      <c r="BN157" s="122" t="s">
        <v>63</v>
      </c>
      <c r="BO157" s="122"/>
      <c r="BP157" s="122"/>
      <c r="BQ157" s="122"/>
      <c r="BR157" s="122"/>
      <c r="CA157" s="1" t="s">
        <v>41</v>
      </c>
    </row>
    <row r="158" spans="1:79" s="8" customFormat="1" ht="13.2" customHeight="1" x14ac:dyDescent="0.25">
      <c r="A158" s="92" t="s">
        <v>176</v>
      </c>
      <c r="B158" s="93"/>
      <c r="C158" s="93"/>
      <c r="D158" s="93"/>
      <c r="E158" s="93"/>
      <c r="F158" s="93"/>
      <c r="G158" s="93"/>
      <c r="H158" s="93"/>
      <c r="I158" s="93"/>
      <c r="J158" s="93"/>
      <c r="K158" s="93"/>
      <c r="L158" s="93"/>
      <c r="M158" s="93"/>
      <c r="N158" s="93"/>
      <c r="O158" s="93"/>
      <c r="P158" s="93"/>
      <c r="Q158" s="93"/>
      <c r="R158" s="93"/>
      <c r="S158" s="93"/>
      <c r="T158" s="94"/>
      <c r="U158" s="87">
        <v>641700</v>
      </c>
      <c r="V158" s="87"/>
      <c r="W158" s="87"/>
      <c r="X158" s="87"/>
      <c r="Y158" s="87"/>
      <c r="Z158" s="87">
        <v>0</v>
      </c>
      <c r="AA158" s="87"/>
      <c r="AB158" s="87"/>
      <c r="AC158" s="87"/>
      <c r="AD158" s="87"/>
      <c r="AE158" s="87">
        <v>837600</v>
      </c>
      <c r="AF158" s="87"/>
      <c r="AG158" s="87"/>
      <c r="AH158" s="87"/>
      <c r="AI158" s="87"/>
      <c r="AJ158" s="87">
        <v>0</v>
      </c>
      <c r="AK158" s="87"/>
      <c r="AL158" s="87"/>
      <c r="AM158" s="87"/>
      <c r="AN158" s="87"/>
      <c r="AO158" s="87">
        <v>910603</v>
      </c>
      <c r="AP158" s="87"/>
      <c r="AQ158" s="87"/>
      <c r="AR158" s="87"/>
      <c r="AS158" s="87"/>
      <c r="AT158" s="87">
        <v>0</v>
      </c>
      <c r="AU158" s="87"/>
      <c r="AV158" s="87"/>
      <c r="AW158" s="87"/>
      <c r="AX158" s="87"/>
      <c r="AY158" s="87">
        <v>962520</v>
      </c>
      <c r="AZ158" s="87"/>
      <c r="BA158" s="87"/>
      <c r="BB158" s="87"/>
      <c r="BC158" s="87"/>
      <c r="BD158" s="87">
        <v>0</v>
      </c>
      <c r="BE158" s="87"/>
      <c r="BF158" s="87"/>
      <c r="BG158" s="87"/>
      <c r="BH158" s="87"/>
      <c r="BI158" s="87">
        <v>1013540</v>
      </c>
      <c r="BJ158" s="87"/>
      <c r="BK158" s="87"/>
      <c r="BL158" s="87"/>
      <c r="BM158" s="87"/>
      <c r="BN158" s="87">
        <v>0</v>
      </c>
      <c r="BO158" s="87"/>
      <c r="BP158" s="87"/>
      <c r="BQ158" s="87"/>
      <c r="BR158" s="87"/>
      <c r="CA158" s="8" t="s">
        <v>42</v>
      </c>
    </row>
    <row r="159" spans="1:79" s="8" customFormat="1" ht="13.2" customHeight="1" x14ac:dyDescent="0.25">
      <c r="A159" s="92" t="s">
        <v>177</v>
      </c>
      <c r="B159" s="93"/>
      <c r="C159" s="93"/>
      <c r="D159" s="93"/>
      <c r="E159" s="93"/>
      <c r="F159" s="93"/>
      <c r="G159" s="93"/>
      <c r="H159" s="93"/>
      <c r="I159" s="93"/>
      <c r="J159" s="93"/>
      <c r="K159" s="93"/>
      <c r="L159" s="93"/>
      <c r="M159" s="93"/>
      <c r="N159" s="93"/>
      <c r="O159" s="93"/>
      <c r="P159" s="93"/>
      <c r="Q159" s="93"/>
      <c r="R159" s="93"/>
      <c r="S159" s="93"/>
      <c r="T159" s="94"/>
      <c r="U159" s="87">
        <v>535400</v>
      </c>
      <c r="V159" s="87"/>
      <c r="W159" s="87"/>
      <c r="X159" s="87"/>
      <c r="Y159" s="87"/>
      <c r="Z159" s="87">
        <v>0</v>
      </c>
      <c r="AA159" s="87"/>
      <c r="AB159" s="87"/>
      <c r="AC159" s="87"/>
      <c r="AD159" s="87"/>
      <c r="AE159" s="87">
        <v>672500</v>
      </c>
      <c r="AF159" s="87"/>
      <c r="AG159" s="87"/>
      <c r="AH159" s="87"/>
      <c r="AI159" s="87"/>
      <c r="AJ159" s="87">
        <v>0</v>
      </c>
      <c r="AK159" s="87"/>
      <c r="AL159" s="87"/>
      <c r="AM159" s="87"/>
      <c r="AN159" s="87"/>
      <c r="AO159" s="87">
        <v>695160</v>
      </c>
      <c r="AP159" s="87"/>
      <c r="AQ159" s="87"/>
      <c r="AR159" s="87"/>
      <c r="AS159" s="87"/>
      <c r="AT159" s="87">
        <v>0</v>
      </c>
      <c r="AU159" s="87"/>
      <c r="AV159" s="87"/>
      <c r="AW159" s="87"/>
      <c r="AX159" s="87"/>
      <c r="AY159" s="87">
        <v>734780</v>
      </c>
      <c r="AZ159" s="87"/>
      <c r="BA159" s="87"/>
      <c r="BB159" s="87"/>
      <c r="BC159" s="87"/>
      <c r="BD159" s="87">
        <v>0</v>
      </c>
      <c r="BE159" s="87"/>
      <c r="BF159" s="87"/>
      <c r="BG159" s="87"/>
      <c r="BH159" s="87"/>
      <c r="BI159" s="87">
        <v>773720</v>
      </c>
      <c r="BJ159" s="87"/>
      <c r="BK159" s="87"/>
      <c r="BL159" s="87"/>
      <c r="BM159" s="87"/>
      <c r="BN159" s="87">
        <v>0</v>
      </c>
      <c r="BO159" s="87"/>
      <c r="BP159" s="87"/>
      <c r="BQ159" s="87"/>
      <c r="BR159" s="87"/>
    </row>
    <row r="160" spans="1:79" s="8" customFormat="1" ht="13.2" customHeight="1" x14ac:dyDescent="0.25">
      <c r="A160" s="92" t="s">
        <v>178</v>
      </c>
      <c r="B160" s="93"/>
      <c r="C160" s="93"/>
      <c r="D160" s="93"/>
      <c r="E160" s="93"/>
      <c r="F160" s="93"/>
      <c r="G160" s="93"/>
      <c r="H160" s="93"/>
      <c r="I160" s="93"/>
      <c r="J160" s="93"/>
      <c r="K160" s="93"/>
      <c r="L160" s="93"/>
      <c r="M160" s="93"/>
      <c r="N160" s="93"/>
      <c r="O160" s="93"/>
      <c r="P160" s="93"/>
      <c r="Q160" s="93"/>
      <c r="R160" s="93"/>
      <c r="S160" s="93"/>
      <c r="T160" s="94"/>
      <c r="U160" s="87">
        <v>181600</v>
      </c>
      <c r="V160" s="87"/>
      <c r="W160" s="87"/>
      <c r="X160" s="87"/>
      <c r="Y160" s="87"/>
      <c r="Z160" s="87">
        <v>0</v>
      </c>
      <c r="AA160" s="87"/>
      <c r="AB160" s="87"/>
      <c r="AC160" s="87"/>
      <c r="AD160" s="87"/>
      <c r="AE160" s="87">
        <v>223400</v>
      </c>
      <c r="AF160" s="87"/>
      <c r="AG160" s="87"/>
      <c r="AH160" s="87"/>
      <c r="AI160" s="87"/>
      <c r="AJ160" s="87">
        <v>0</v>
      </c>
      <c r="AK160" s="87"/>
      <c r="AL160" s="87"/>
      <c r="AM160" s="87"/>
      <c r="AN160" s="87"/>
      <c r="AO160" s="87">
        <v>252460</v>
      </c>
      <c r="AP160" s="87"/>
      <c r="AQ160" s="87"/>
      <c r="AR160" s="87"/>
      <c r="AS160" s="87"/>
      <c r="AT160" s="87">
        <v>0</v>
      </c>
      <c r="AU160" s="87"/>
      <c r="AV160" s="87"/>
      <c r="AW160" s="87"/>
      <c r="AX160" s="87"/>
      <c r="AY160" s="87">
        <v>266850</v>
      </c>
      <c r="AZ160" s="87"/>
      <c r="BA160" s="87"/>
      <c r="BB160" s="87"/>
      <c r="BC160" s="87"/>
      <c r="BD160" s="87">
        <v>0</v>
      </c>
      <c r="BE160" s="87"/>
      <c r="BF160" s="87"/>
      <c r="BG160" s="87"/>
      <c r="BH160" s="87"/>
      <c r="BI160" s="87">
        <v>280990</v>
      </c>
      <c r="BJ160" s="87"/>
      <c r="BK160" s="87"/>
      <c r="BL160" s="87"/>
      <c r="BM160" s="87"/>
      <c r="BN160" s="87">
        <v>0</v>
      </c>
      <c r="BO160" s="87"/>
      <c r="BP160" s="87"/>
      <c r="BQ160" s="87"/>
      <c r="BR160" s="87"/>
    </row>
    <row r="161" spans="1:70" s="8" customFormat="1" ht="12.75" customHeight="1" x14ac:dyDescent="0.25">
      <c r="A161" s="92" t="s">
        <v>179</v>
      </c>
      <c r="B161" s="93"/>
      <c r="C161" s="93"/>
      <c r="D161" s="93"/>
      <c r="E161" s="93"/>
      <c r="F161" s="93"/>
      <c r="G161" s="93"/>
      <c r="H161" s="93"/>
      <c r="I161" s="93"/>
      <c r="J161" s="93"/>
      <c r="K161" s="93"/>
      <c r="L161" s="93"/>
      <c r="M161" s="93"/>
      <c r="N161" s="93"/>
      <c r="O161" s="93"/>
      <c r="P161" s="93"/>
      <c r="Q161" s="93"/>
      <c r="R161" s="93"/>
      <c r="S161" s="93"/>
      <c r="T161" s="94"/>
      <c r="U161" s="87">
        <v>609300</v>
      </c>
      <c r="V161" s="87"/>
      <c r="W161" s="87"/>
      <c r="X161" s="87"/>
      <c r="Y161" s="87"/>
      <c r="Z161" s="87">
        <v>0</v>
      </c>
      <c r="AA161" s="87"/>
      <c r="AB161" s="87"/>
      <c r="AC161" s="87"/>
      <c r="AD161" s="87"/>
      <c r="AE161" s="87">
        <v>613900</v>
      </c>
      <c r="AF161" s="87"/>
      <c r="AG161" s="87"/>
      <c r="AH161" s="87"/>
      <c r="AI161" s="87"/>
      <c r="AJ161" s="87">
        <v>0</v>
      </c>
      <c r="AK161" s="87"/>
      <c r="AL161" s="87"/>
      <c r="AM161" s="87"/>
      <c r="AN161" s="87"/>
      <c r="AO161" s="87">
        <v>698492</v>
      </c>
      <c r="AP161" s="87"/>
      <c r="AQ161" s="87"/>
      <c r="AR161" s="87"/>
      <c r="AS161" s="87"/>
      <c r="AT161" s="87">
        <v>0</v>
      </c>
      <c r="AU161" s="87"/>
      <c r="AV161" s="87"/>
      <c r="AW161" s="87"/>
      <c r="AX161" s="87"/>
      <c r="AY161" s="87">
        <v>738300</v>
      </c>
      <c r="AZ161" s="87"/>
      <c r="BA161" s="87"/>
      <c r="BB161" s="87"/>
      <c r="BC161" s="87"/>
      <c r="BD161" s="87">
        <v>0</v>
      </c>
      <c r="BE161" s="87"/>
      <c r="BF161" s="87"/>
      <c r="BG161" s="87"/>
      <c r="BH161" s="87"/>
      <c r="BI161" s="87">
        <v>777430</v>
      </c>
      <c r="BJ161" s="87"/>
      <c r="BK161" s="87"/>
      <c r="BL161" s="87"/>
      <c r="BM161" s="87"/>
      <c r="BN161" s="87">
        <v>0</v>
      </c>
      <c r="BO161" s="87"/>
      <c r="BP161" s="87"/>
      <c r="BQ161" s="87"/>
      <c r="BR161" s="87"/>
    </row>
    <row r="162" spans="1:70" s="8" customFormat="1" ht="13.2" customHeight="1" x14ac:dyDescent="0.25">
      <c r="A162" s="92" t="s">
        <v>180</v>
      </c>
      <c r="B162" s="93"/>
      <c r="C162" s="93"/>
      <c r="D162" s="93"/>
      <c r="E162" s="93"/>
      <c r="F162" s="93"/>
      <c r="G162" s="93"/>
      <c r="H162" s="93"/>
      <c r="I162" s="93"/>
      <c r="J162" s="93"/>
      <c r="K162" s="93"/>
      <c r="L162" s="93"/>
      <c r="M162" s="93"/>
      <c r="N162" s="93"/>
      <c r="O162" s="93"/>
      <c r="P162" s="93"/>
      <c r="Q162" s="93"/>
      <c r="R162" s="93"/>
      <c r="S162" s="93"/>
      <c r="T162" s="94"/>
      <c r="U162" s="87">
        <v>237200</v>
      </c>
      <c r="V162" s="87"/>
      <c r="W162" s="87"/>
      <c r="X162" s="87"/>
      <c r="Y162" s="87"/>
      <c r="Z162" s="87">
        <v>0</v>
      </c>
      <c r="AA162" s="87"/>
      <c r="AB162" s="87"/>
      <c r="AC162" s="87"/>
      <c r="AD162" s="87"/>
      <c r="AE162" s="87">
        <v>182300</v>
      </c>
      <c r="AF162" s="87"/>
      <c r="AG162" s="87"/>
      <c r="AH162" s="87"/>
      <c r="AI162" s="87"/>
      <c r="AJ162" s="87">
        <v>0</v>
      </c>
      <c r="AK162" s="87"/>
      <c r="AL162" s="87"/>
      <c r="AM162" s="87"/>
      <c r="AN162" s="87"/>
      <c r="AO162" s="87">
        <v>155130</v>
      </c>
      <c r="AP162" s="87"/>
      <c r="AQ162" s="87"/>
      <c r="AR162" s="87"/>
      <c r="AS162" s="87"/>
      <c r="AT162" s="87">
        <v>0</v>
      </c>
      <c r="AU162" s="87"/>
      <c r="AV162" s="87"/>
      <c r="AW162" s="87"/>
      <c r="AX162" s="87"/>
      <c r="AY162" s="87">
        <v>163970</v>
      </c>
      <c r="AZ162" s="87"/>
      <c r="BA162" s="87"/>
      <c r="BB162" s="87"/>
      <c r="BC162" s="87"/>
      <c r="BD162" s="87">
        <v>0</v>
      </c>
      <c r="BE162" s="87"/>
      <c r="BF162" s="87"/>
      <c r="BG162" s="87"/>
      <c r="BH162" s="87"/>
      <c r="BI162" s="87">
        <v>172670</v>
      </c>
      <c r="BJ162" s="87"/>
      <c r="BK162" s="87"/>
      <c r="BL162" s="87"/>
      <c r="BM162" s="87"/>
      <c r="BN162" s="87">
        <v>0</v>
      </c>
      <c r="BO162" s="87"/>
      <c r="BP162" s="87"/>
      <c r="BQ162" s="87"/>
      <c r="BR162" s="87"/>
    </row>
    <row r="163" spans="1:70" s="8" customFormat="1" ht="12.75" customHeight="1" x14ac:dyDescent="0.25">
      <c r="A163" s="92" t="s">
        <v>181</v>
      </c>
      <c r="B163" s="93"/>
      <c r="C163" s="93"/>
      <c r="D163" s="93"/>
      <c r="E163" s="93"/>
      <c r="F163" s="93"/>
      <c r="G163" s="93"/>
      <c r="H163" s="93"/>
      <c r="I163" s="93"/>
      <c r="J163" s="93"/>
      <c r="K163" s="93"/>
      <c r="L163" s="93"/>
      <c r="M163" s="93"/>
      <c r="N163" s="93"/>
      <c r="O163" s="93"/>
      <c r="P163" s="93"/>
      <c r="Q163" s="93"/>
      <c r="R163" s="93"/>
      <c r="S163" s="93"/>
      <c r="T163" s="94"/>
      <c r="U163" s="87">
        <v>0</v>
      </c>
      <c r="V163" s="87"/>
      <c r="W163" s="87"/>
      <c r="X163" s="87"/>
      <c r="Y163" s="87"/>
      <c r="Z163" s="87">
        <v>0</v>
      </c>
      <c r="AA163" s="87"/>
      <c r="AB163" s="87"/>
      <c r="AC163" s="87"/>
      <c r="AD163" s="87"/>
      <c r="AE163" s="87">
        <v>0</v>
      </c>
      <c r="AF163" s="87"/>
      <c r="AG163" s="87"/>
      <c r="AH163" s="87"/>
      <c r="AI163" s="87"/>
      <c r="AJ163" s="87">
        <v>0</v>
      </c>
      <c r="AK163" s="87"/>
      <c r="AL163" s="87"/>
      <c r="AM163" s="87"/>
      <c r="AN163" s="87"/>
      <c r="AO163" s="87"/>
      <c r="AP163" s="87"/>
      <c r="AQ163" s="87"/>
      <c r="AR163" s="87"/>
      <c r="AS163" s="87"/>
      <c r="AT163" s="87">
        <v>0</v>
      </c>
      <c r="AU163" s="87"/>
      <c r="AV163" s="87"/>
      <c r="AW163" s="87"/>
      <c r="AX163" s="87"/>
      <c r="AY163" s="87"/>
      <c r="AZ163" s="87"/>
      <c r="BA163" s="87"/>
      <c r="BB163" s="87"/>
      <c r="BC163" s="87"/>
      <c r="BD163" s="87">
        <v>0</v>
      </c>
      <c r="BE163" s="87"/>
      <c r="BF163" s="87"/>
      <c r="BG163" s="87"/>
      <c r="BH163" s="87"/>
      <c r="BI163" s="87">
        <v>0</v>
      </c>
      <c r="BJ163" s="87"/>
      <c r="BK163" s="87"/>
      <c r="BL163" s="87"/>
      <c r="BM163" s="87"/>
      <c r="BN163" s="87">
        <v>0</v>
      </c>
      <c r="BO163" s="87"/>
      <c r="BP163" s="87"/>
      <c r="BQ163" s="87"/>
      <c r="BR163" s="87"/>
    </row>
    <row r="164" spans="1:70" s="8" customFormat="1" ht="13.2" customHeight="1" x14ac:dyDescent="0.25">
      <c r="A164" s="92" t="s">
        <v>182</v>
      </c>
      <c r="B164" s="93"/>
      <c r="C164" s="93"/>
      <c r="D164" s="93"/>
      <c r="E164" s="93"/>
      <c r="F164" s="93"/>
      <c r="G164" s="93"/>
      <c r="H164" s="93"/>
      <c r="I164" s="93"/>
      <c r="J164" s="93"/>
      <c r="K164" s="93"/>
      <c r="L164" s="93"/>
      <c r="M164" s="93"/>
      <c r="N164" s="93"/>
      <c r="O164" s="93"/>
      <c r="P164" s="93"/>
      <c r="Q164" s="93"/>
      <c r="R164" s="93"/>
      <c r="S164" s="93"/>
      <c r="T164" s="94"/>
      <c r="U164" s="87">
        <v>0</v>
      </c>
      <c r="V164" s="87"/>
      <c r="W164" s="87"/>
      <c r="X164" s="87"/>
      <c r="Y164" s="87"/>
      <c r="Z164" s="87">
        <v>0</v>
      </c>
      <c r="AA164" s="87"/>
      <c r="AB164" s="87"/>
      <c r="AC164" s="87"/>
      <c r="AD164" s="87"/>
      <c r="AE164" s="87">
        <v>0</v>
      </c>
      <c r="AF164" s="87"/>
      <c r="AG164" s="87"/>
      <c r="AH164" s="87"/>
      <c r="AI164" s="87"/>
      <c r="AJ164" s="87">
        <v>0</v>
      </c>
      <c r="AK164" s="87"/>
      <c r="AL164" s="87"/>
      <c r="AM164" s="87"/>
      <c r="AN164" s="87"/>
      <c r="AO164" s="87">
        <v>0</v>
      </c>
      <c r="AP164" s="87"/>
      <c r="AQ164" s="87"/>
      <c r="AR164" s="87"/>
      <c r="AS164" s="87"/>
      <c r="AT164" s="87">
        <v>0</v>
      </c>
      <c r="AU164" s="87"/>
      <c r="AV164" s="87"/>
      <c r="AW164" s="87"/>
      <c r="AX164" s="87"/>
      <c r="AY164" s="87">
        <v>0</v>
      </c>
      <c r="AZ164" s="87"/>
      <c r="BA164" s="87"/>
      <c r="BB164" s="87"/>
      <c r="BC164" s="87"/>
      <c r="BD164" s="87">
        <v>0</v>
      </c>
      <c r="BE164" s="87"/>
      <c r="BF164" s="87"/>
      <c r="BG164" s="87"/>
      <c r="BH164" s="87"/>
      <c r="BI164" s="87">
        <v>0</v>
      </c>
      <c r="BJ164" s="87"/>
      <c r="BK164" s="87"/>
      <c r="BL164" s="87"/>
      <c r="BM164" s="87"/>
      <c r="BN164" s="87">
        <v>0</v>
      </c>
      <c r="BO164" s="87"/>
      <c r="BP164" s="87"/>
      <c r="BQ164" s="87"/>
      <c r="BR164" s="87"/>
    </row>
    <row r="165" spans="1:70" s="8" customFormat="1" ht="13.2" customHeight="1" x14ac:dyDescent="0.25">
      <c r="A165" s="92" t="s">
        <v>183</v>
      </c>
      <c r="B165" s="93"/>
      <c r="C165" s="93"/>
      <c r="D165" s="93"/>
      <c r="E165" s="93"/>
      <c r="F165" s="93"/>
      <c r="G165" s="93"/>
      <c r="H165" s="93"/>
      <c r="I165" s="93"/>
      <c r="J165" s="93"/>
      <c r="K165" s="93"/>
      <c r="L165" s="93"/>
      <c r="M165" s="93"/>
      <c r="N165" s="93"/>
      <c r="O165" s="93"/>
      <c r="P165" s="93"/>
      <c r="Q165" s="93"/>
      <c r="R165" s="93"/>
      <c r="S165" s="93"/>
      <c r="T165" s="94"/>
      <c r="U165" s="87">
        <v>0</v>
      </c>
      <c r="V165" s="87"/>
      <c r="W165" s="87"/>
      <c r="X165" s="87"/>
      <c r="Y165" s="87"/>
      <c r="Z165" s="87">
        <v>0</v>
      </c>
      <c r="AA165" s="87"/>
      <c r="AB165" s="87"/>
      <c r="AC165" s="87"/>
      <c r="AD165" s="87"/>
      <c r="AE165" s="87">
        <v>0</v>
      </c>
      <c r="AF165" s="87"/>
      <c r="AG165" s="87"/>
      <c r="AH165" s="87"/>
      <c r="AI165" s="87"/>
      <c r="AJ165" s="87">
        <v>0</v>
      </c>
      <c r="AK165" s="87"/>
      <c r="AL165" s="87"/>
      <c r="AM165" s="87"/>
      <c r="AN165" s="87"/>
      <c r="AO165" s="87">
        <v>0</v>
      </c>
      <c r="AP165" s="87"/>
      <c r="AQ165" s="87"/>
      <c r="AR165" s="87"/>
      <c r="AS165" s="87"/>
      <c r="AT165" s="87">
        <v>0</v>
      </c>
      <c r="AU165" s="87"/>
      <c r="AV165" s="87"/>
      <c r="AW165" s="87"/>
      <c r="AX165" s="87"/>
      <c r="AY165" s="87">
        <v>0</v>
      </c>
      <c r="AZ165" s="87"/>
      <c r="BA165" s="87"/>
      <c r="BB165" s="87"/>
      <c r="BC165" s="87"/>
      <c r="BD165" s="87">
        <v>0</v>
      </c>
      <c r="BE165" s="87"/>
      <c r="BF165" s="87"/>
      <c r="BG165" s="87"/>
      <c r="BH165" s="87"/>
      <c r="BI165" s="87">
        <v>0</v>
      </c>
      <c r="BJ165" s="87"/>
      <c r="BK165" s="87"/>
      <c r="BL165" s="87"/>
      <c r="BM165" s="87"/>
      <c r="BN165" s="87">
        <v>0</v>
      </c>
      <c r="BO165" s="87"/>
      <c r="BP165" s="87"/>
      <c r="BQ165" s="87"/>
      <c r="BR165" s="87"/>
    </row>
    <row r="166" spans="1:70" s="8" customFormat="1" ht="13.2" customHeight="1" x14ac:dyDescent="0.25">
      <c r="A166" s="92" t="s">
        <v>184</v>
      </c>
      <c r="B166" s="93"/>
      <c r="C166" s="93"/>
      <c r="D166" s="93"/>
      <c r="E166" s="93"/>
      <c r="F166" s="93"/>
      <c r="G166" s="93"/>
      <c r="H166" s="93"/>
      <c r="I166" s="93"/>
      <c r="J166" s="93"/>
      <c r="K166" s="93"/>
      <c r="L166" s="93"/>
      <c r="M166" s="93"/>
      <c r="N166" s="93"/>
      <c r="O166" s="93"/>
      <c r="P166" s="93"/>
      <c r="Q166" s="93"/>
      <c r="R166" s="93"/>
      <c r="S166" s="93"/>
      <c r="T166" s="94"/>
      <c r="U166" s="87">
        <v>115600</v>
      </c>
      <c r="V166" s="87"/>
      <c r="W166" s="87"/>
      <c r="X166" s="87"/>
      <c r="Y166" s="87"/>
      <c r="Z166" s="87">
        <v>0</v>
      </c>
      <c r="AA166" s="87"/>
      <c r="AB166" s="87"/>
      <c r="AC166" s="87"/>
      <c r="AD166" s="87"/>
      <c r="AE166" s="87">
        <v>182300</v>
      </c>
      <c r="AF166" s="87"/>
      <c r="AG166" s="87"/>
      <c r="AH166" s="87"/>
      <c r="AI166" s="87"/>
      <c r="AJ166" s="87">
        <v>0</v>
      </c>
      <c r="AK166" s="87"/>
      <c r="AL166" s="87"/>
      <c r="AM166" s="87"/>
      <c r="AN166" s="87"/>
      <c r="AO166" s="87">
        <v>155130</v>
      </c>
      <c r="AP166" s="87"/>
      <c r="AQ166" s="87"/>
      <c r="AR166" s="87"/>
      <c r="AS166" s="87"/>
      <c r="AT166" s="87">
        <v>0</v>
      </c>
      <c r="AU166" s="87"/>
      <c r="AV166" s="87"/>
      <c r="AW166" s="87"/>
      <c r="AX166" s="87"/>
      <c r="AY166" s="87">
        <v>163970</v>
      </c>
      <c r="AZ166" s="87"/>
      <c r="BA166" s="87"/>
      <c r="BB166" s="87"/>
      <c r="BC166" s="87"/>
      <c r="BD166" s="87"/>
      <c r="BE166" s="87"/>
      <c r="BF166" s="87"/>
      <c r="BG166" s="87"/>
      <c r="BH166" s="87"/>
      <c r="BI166" s="87">
        <v>172670</v>
      </c>
      <c r="BJ166" s="87"/>
      <c r="BK166" s="87"/>
      <c r="BL166" s="87"/>
      <c r="BM166" s="87"/>
      <c r="BN166" s="87">
        <v>0</v>
      </c>
      <c r="BO166" s="87"/>
      <c r="BP166" s="87"/>
      <c r="BQ166" s="87"/>
      <c r="BR166" s="87"/>
    </row>
    <row r="167" spans="1:70" s="9" customFormat="1" ht="12.75" customHeight="1" x14ac:dyDescent="0.25">
      <c r="A167" s="159" t="s">
        <v>145</v>
      </c>
      <c r="B167" s="156"/>
      <c r="C167" s="156"/>
      <c r="D167" s="156"/>
      <c r="E167" s="156"/>
      <c r="F167" s="156"/>
      <c r="G167" s="156"/>
      <c r="H167" s="156"/>
      <c r="I167" s="156"/>
      <c r="J167" s="156"/>
      <c r="K167" s="156"/>
      <c r="L167" s="156"/>
      <c r="M167" s="156"/>
      <c r="N167" s="156"/>
      <c r="O167" s="156"/>
      <c r="P167" s="156"/>
      <c r="Q167" s="156"/>
      <c r="R167" s="156"/>
      <c r="S167" s="156"/>
      <c r="T167" s="157"/>
      <c r="U167" s="120">
        <v>1669800</v>
      </c>
      <c r="V167" s="120"/>
      <c r="W167" s="120"/>
      <c r="X167" s="120"/>
      <c r="Y167" s="120"/>
      <c r="Z167" s="120">
        <v>0</v>
      </c>
      <c r="AA167" s="120"/>
      <c r="AB167" s="120"/>
      <c r="AC167" s="120"/>
      <c r="AD167" s="120"/>
      <c r="AE167" s="120">
        <v>1857200</v>
      </c>
      <c r="AF167" s="120"/>
      <c r="AG167" s="120"/>
      <c r="AH167" s="120"/>
      <c r="AI167" s="120"/>
      <c r="AJ167" s="120">
        <v>0</v>
      </c>
      <c r="AK167" s="120"/>
      <c r="AL167" s="120"/>
      <c r="AM167" s="120"/>
      <c r="AN167" s="120"/>
      <c r="AO167" s="120">
        <v>2016685</v>
      </c>
      <c r="AP167" s="120"/>
      <c r="AQ167" s="120"/>
      <c r="AR167" s="120"/>
      <c r="AS167" s="120"/>
      <c r="AT167" s="120">
        <v>0</v>
      </c>
      <c r="AU167" s="120"/>
      <c r="AV167" s="120"/>
      <c r="AW167" s="120"/>
      <c r="AX167" s="120"/>
      <c r="AY167" s="120">
        <v>2131640</v>
      </c>
      <c r="AZ167" s="120"/>
      <c r="BA167" s="120"/>
      <c r="BB167" s="120"/>
      <c r="BC167" s="120"/>
      <c r="BD167" s="120">
        <v>0</v>
      </c>
      <c r="BE167" s="120"/>
      <c r="BF167" s="120"/>
      <c r="BG167" s="120"/>
      <c r="BH167" s="120"/>
      <c r="BI167" s="120">
        <v>2244630</v>
      </c>
      <c r="BJ167" s="120"/>
      <c r="BK167" s="120"/>
      <c r="BL167" s="120"/>
      <c r="BM167" s="120"/>
      <c r="BN167" s="120">
        <v>0</v>
      </c>
      <c r="BO167" s="120"/>
      <c r="BP167" s="120"/>
      <c r="BQ167" s="120"/>
      <c r="BR167" s="120"/>
    </row>
    <row r="168" spans="1:70" s="8" customFormat="1" ht="26.4" customHeight="1" x14ac:dyDescent="0.25">
      <c r="A168" s="92" t="s">
        <v>185</v>
      </c>
      <c r="B168" s="93"/>
      <c r="C168" s="93"/>
      <c r="D168" s="93"/>
      <c r="E168" s="93"/>
      <c r="F168" s="93"/>
      <c r="G168" s="93"/>
      <c r="H168" s="93"/>
      <c r="I168" s="93"/>
      <c r="J168" s="93"/>
      <c r="K168" s="93"/>
      <c r="L168" s="93"/>
      <c r="M168" s="93"/>
      <c r="N168" s="93"/>
      <c r="O168" s="93"/>
      <c r="P168" s="93"/>
      <c r="Q168" s="93"/>
      <c r="R168" s="93"/>
      <c r="S168" s="93"/>
      <c r="T168" s="94"/>
      <c r="U168" s="87" t="s">
        <v>153</v>
      </c>
      <c r="V168" s="87"/>
      <c r="W168" s="87"/>
      <c r="X168" s="87"/>
      <c r="Y168" s="87"/>
      <c r="Z168" s="87"/>
      <c r="AA168" s="87"/>
      <c r="AB168" s="87"/>
      <c r="AC168" s="87"/>
      <c r="AD168" s="87"/>
      <c r="AE168" s="87" t="s">
        <v>153</v>
      </c>
      <c r="AF168" s="87"/>
      <c r="AG168" s="87"/>
      <c r="AH168" s="87"/>
      <c r="AI168" s="87"/>
      <c r="AJ168" s="87"/>
      <c r="AK168" s="87"/>
      <c r="AL168" s="87"/>
      <c r="AM168" s="87"/>
      <c r="AN168" s="87"/>
      <c r="AO168" s="87" t="s">
        <v>153</v>
      </c>
      <c r="AP168" s="87"/>
      <c r="AQ168" s="87"/>
      <c r="AR168" s="87"/>
      <c r="AS168" s="87"/>
      <c r="AT168" s="87"/>
      <c r="AU168" s="87"/>
      <c r="AV168" s="87"/>
      <c r="AW168" s="87"/>
      <c r="AX168" s="87"/>
      <c r="AY168" s="87" t="s">
        <v>153</v>
      </c>
      <c r="AZ168" s="87"/>
      <c r="BA168" s="87"/>
      <c r="BB168" s="87"/>
      <c r="BC168" s="87"/>
      <c r="BD168" s="87"/>
      <c r="BE168" s="87"/>
      <c r="BF168" s="87"/>
      <c r="BG168" s="87"/>
      <c r="BH168" s="87"/>
      <c r="BI168" s="87" t="s">
        <v>153</v>
      </c>
      <c r="BJ168" s="87"/>
      <c r="BK168" s="87"/>
      <c r="BL168" s="87"/>
      <c r="BM168" s="87"/>
      <c r="BN168" s="87"/>
      <c r="BO168" s="87"/>
      <c r="BP168" s="87"/>
      <c r="BQ168" s="87"/>
      <c r="BR168" s="87"/>
    </row>
    <row r="169" spans="1:70" ht="8.25" customHeight="1" x14ac:dyDescent="0.25"/>
    <row r="170" spans="1:70" ht="14.25" hidden="1" customHeight="1" x14ac:dyDescent="0.25">
      <c r="A170" s="51" t="s">
        <v>426</v>
      </c>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row>
    <row r="171" spans="1:70" ht="14.25" customHeight="1" x14ac:dyDescent="0.25">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row>
    <row r="172" spans="1:70" ht="14.25" customHeight="1" x14ac:dyDescent="0.25">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row>
    <row r="173" spans="1:70" ht="14.25" customHeight="1" x14ac:dyDescent="0.25">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row>
    <row r="174" spans="1:70" ht="14.25" customHeight="1" x14ac:dyDescent="0.25">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row>
    <row r="175" spans="1:70" ht="14.25" customHeight="1" x14ac:dyDescent="0.2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row>
    <row r="176" spans="1:70" ht="14.25" customHeight="1" x14ac:dyDescent="0.25">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row>
    <row r="177" spans="1:77" ht="14.25" customHeight="1" x14ac:dyDescent="0.25">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row>
    <row r="178" spans="1:77" ht="14.25" customHeight="1" x14ac:dyDescent="0.25">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row>
    <row r="179" spans="1:77" ht="14.25" customHeight="1" x14ac:dyDescent="0.25">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row>
    <row r="180" spans="1:77" ht="14.25" customHeight="1" x14ac:dyDescent="0.25">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row>
    <row r="181" spans="1:77" ht="14.25" customHeight="1" x14ac:dyDescent="0.25">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row>
    <row r="182" spans="1:77" ht="14.25" customHeight="1" x14ac:dyDescent="0.25">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row>
    <row r="183" spans="1:77" ht="14.25" customHeight="1" x14ac:dyDescent="0.25">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row>
    <row r="184" spans="1:77" ht="14.25" customHeight="1" x14ac:dyDescent="0.25">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row>
    <row r="185" spans="1:77" ht="14.25" customHeight="1" x14ac:dyDescent="0.2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row>
    <row r="186" spans="1:77" ht="48.75" customHeight="1" x14ac:dyDescent="0.25">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row>
    <row r="187" spans="1:77" ht="9" customHeight="1" x14ac:dyDescent="0.25">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row>
    <row r="188" spans="1:77" ht="14.25" customHeight="1" x14ac:dyDescent="0.25">
      <c r="A188" s="51" t="s">
        <v>437</v>
      </c>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row>
    <row r="189" spans="1:77" ht="7.5" customHeight="1" x14ac:dyDescent="0.25"/>
    <row r="190" spans="1:77" x14ac:dyDescent="0.25">
      <c r="A190" s="104" t="s">
        <v>438</v>
      </c>
      <c r="B190" s="105"/>
      <c r="C190" s="106"/>
      <c r="D190" s="104" t="s">
        <v>439</v>
      </c>
      <c r="E190" s="105"/>
      <c r="F190" s="106"/>
      <c r="G190" s="104" t="s">
        <v>440</v>
      </c>
      <c r="H190" s="105"/>
      <c r="I190" s="106"/>
      <c r="J190" s="62" t="s">
        <v>441</v>
      </c>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4"/>
      <c r="AK190" s="104" t="s">
        <v>451</v>
      </c>
      <c r="AL190" s="105"/>
      <c r="AM190" s="106"/>
      <c r="AN190" s="104" t="s">
        <v>452</v>
      </c>
      <c r="AO190" s="105"/>
      <c r="AP190" s="106"/>
      <c r="AQ190" s="104" t="s">
        <v>453</v>
      </c>
      <c r="AR190" s="105"/>
      <c r="AS190" s="106"/>
      <c r="AT190" s="104" t="s">
        <v>454</v>
      </c>
      <c r="AU190" s="105"/>
      <c r="AV190" s="106"/>
      <c r="AW190" s="104" t="s">
        <v>455</v>
      </c>
      <c r="AX190" s="105"/>
      <c r="AY190" s="106"/>
      <c r="AZ190" s="104" t="s">
        <v>456</v>
      </c>
      <c r="BA190" s="105"/>
      <c r="BB190" s="106"/>
      <c r="BC190" s="104" t="s">
        <v>457</v>
      </c>
      <c r="BD190" s="105"/>
      <c r="BE190" s="106"/>
      <c r="BF190" s="80" t="s">
        <v>458</v>
      </c>
      <c r="BG190" s="80"/>
      <c r="BH190" s="80"/>
      <c r="BI190" s="17"/>
      <c r="BJ190" s="17"/>
      <c r="BK190" s="17"/>
      <c r="BL190" s="17"/>
      <c r="BM190" s="17"/>
      <c r="BN190" s="17"/>
      <c r="BO190" s="17"/>
      <c r="BP190" s="17"/>
      <c r="BQ190" s="17"/>
      <c r="BR190" s="17"/>
      <c r="BS190" s="17"/>
      <c r="BT190" s="17"/>
      <c r="BU190" s="17"/>
      <c r="BV190" s="17"/>
      <c r="BW190" s="17"/>
      <c r="BX190" s="17"/>
      <c r="BY190" s="17"/>
    </row>
    <row r="191" spans="1:77" ht="33.75" customHeight="1" x14ac:dyDescent="0.25">
      <c r="A191" s="107"/>
      <c r="B191" s="108"/>
      <c r="C191" s="109"/>
      <c r="D191" s="107"/>
      <c r="E191" s="108"/>
      <c r="F191" s="109"/>
      <c r="G191" s="107"/>
      <c r="H191" s="108"/>
      <c r="I191" s="109"/>
      <c r="J191" s="62" t="s">
        <v>442</v>
      </c>
      <c r="K191" s="63"/>
      <c r="L191" s="64"/>
      <c r="M191" s="62" t="s">
        <v>443</v>
      </c>
      <c r="N191" s="63"/>
      <c r="O191" s="64"/>
      <c r="P191" s="62" t="s">
        <v>444</v>
      </c>
      <c r="Q191" s="63"/>
      <c r="R191" s="64"/>
      <c r="S191" s="62" t="s">
        <v>445</v>
      </c>
      <c r="T191" s="63"/>
      <c r="U191" s="64"/>
      <c r="V191" s="62" t="s">
        <v>446</v>
      </c>
      <c r="W191" s="63"/>
      <c r="X191" s="64"/>
      <c r="Y191" s="62" t="s">
        <v>447</v>
      </c>
      <c r="Z191" s="63"/>
      <c r="AA191" s="64"/>
      <c r="AB191" s="62" t="s">
        <v>448</v>
      </c>
      <c r="AC191" s="63"/>
      <c r="AD191" s="64"/>
      <c r="AE191" s="62" t="s">
        <v>449</v>
      </c>
      <c r="AF191" s="63"/>
      <c r="AG191" s="64"/>
      <c r="AH191" s="62" t="s">
        <v>450</v>
      </c>
      <c r="AI191" s="63"/>
      <c r="AJ191" s="64"/>
      <c r="AK191" s="107"/>
      <c r="AL191" s="108"/>
      <c r="AM191" s="109"/>
      <c r="AN191" s="107"/>
      <c r="AO191" s="108"/>
      <c r="AP191" s="109"/>
      <c r="AQ191" s="107"/>
      <c r="AR191" s="108"/>
      <c r="AS191" s="109"/>
      <c r="AT191" s="107"/>
      <c r="AU191" s="108"/>
      <c r="AV191" s="109"/>
      <c r="AW191" s="107"/>
      <c r="AX191" s="108"/>
      <c r="AY191" s="109"/>
      <c r="AZ191" s="107"/>
      <c r="BA191" s="108"/>
      <c r="BB191" s="109"/>
      <c r="BC191" s="107"/>
      <c r="BD191" s="108"/>
      <c r="BE191" s="109"/>
      <c r="BF191" s="80"/>
      <c r="BG191" s="80"/>
      <c r="BH191" s="80"/>
      <c r="BI191" s="17"/>
      <c r="BJ191" s="17"/>
      <c r="BK191" s="17"/>
      <c r="BL191" s="17"/>
      <c r="BM191" s="17"/>
      <c r="BN191" s="17"/>
      <c r="BO191" s="17"/>
      <c r="BP191" s="17"/>
      <c r="BQ191" s="17"/>
      <c r="BR191" s="17"/>
      <c r="BS191" s="17"/>
      <c r="BT191" s="17"/>
      <c r="BU191" s="17"/>
      <c r="BV191" s="17"/>
      <c r="BW191" s="17"/>
      <c r="BX191" s="17"/>
      <c r="BY191" s="17"/>
    </row>
    <row r="192" spans="1:77" x14ac:dyDescent="0.25">
      <c r="A192" s="167">
        <v>1</v>
      </c>
      <c r="B192" s="168"/>
      <c r="C192" s="169"/>
      <c r="D192" s="167"/>
      <c r="E192" s="168"/>
      <c r="F192" s="169"/>
      <c r="G192" s="167"/>
      <c r="H192" s="168"/>
      <c r="I192" s="169"/>
      <c r="J192" s="167"/>
      <c r="K192" s="168"/>
      <c r="L192" s="169"/>
      <c r="M192" s="167"/>
      <c r="N192" s="168"/>
      <c r="O192" s="169"/>
      <c r="P192" s="167"/>
      <c r="Q192" s="168"/>
      <c r="R192" s="169"/>
      <c r="S192" s="167"/>
      <c r="T192" s="168"/>
      <c r="U192" s="169"/>
      <c r="V192" s="167"/>
      <c r="W192" s="168"/>
      <c r="X192" s="169"/>
      <c r="Y192" s="167"/>
      <c r="Z192" s="168"/>
      <c r="AA192" s="169"/>
      <c r="AB192" s="167"/>
      <c r="AC192" s="168"/>
      <c r="AD192" s="169"/>
      <c r="AE192" s="167"/>
      <c r="AF192" s="168"/>
      <c r="AG192" s="169"/>
      <c r="AH192" s="167"/>
      <c r="AI192" s="168"/>
      <c r="AJ192" s="169"/>
      <c r="AK192" s="167"/>
      <c r="AL192" s="168"/>
      <c r="AM192" s="169"/>
      <c r="AN192" s="167"/>
      <c r="AO192" s="168"/>
      <c r="AP192" s="169"/>
      <c r="AQ192" s="167"/>
      <c r="AR192" s="168"/>
      <c r="AS192" s="169"/>
      <c r="AT192" s="167"/>
      <c r="AU192" s="168"/>
      <c r="AV192" s="169"/>
      <c r="AW192" s="167"/>
      <c r="AX192" s="168"/>
      <c r="AY192" s="169"/>
      <c r="AZ192" s="167"/>
      <c r="BA192" s="168"/>
      <c r="BB192" s="169"/>
      <c r="BC192" s="167"/>
      <c r="BD192" s="168"/>
      <c r="BE192" s="169"/>
      <c r="BF192" s="167"/>
      <c r="BG192" s="168"/>
      <c r="BH192" s="169"/>
      <c r="BI192" s="17"/>
      <c r="BJ192" s="17"/>
      <c r="BK192" s="17"/>
      <c r="BL192" s="17"/>
      <c r="BM192" s="17"/>
      <c r="BN192" s="17"/>
      <c r="BO192" s="17"/>
      <c r="BP192" s="17"/>
      <c r="BQ192" s="17"/>
      <c r="BR192" s="17"/>
      <c r="BS192" s="17"/>
      <c r="BT192" s="17"/>
      <c r="BU192" s="17"/>
      <c r="BV192" s="17"/>
      <c r="BW192" s="17"/>
      <c r="BX192" s="17"/>
      <c r="BY192" s="17"/>
    </row>
    <row r="193" spans="1:77" ht="9.75" customHeight="1" x14ac:dyDescent="0.25">
      <c r="A193" s="167" t="s">
        <v>662</v>
      </c>
      <c r="B193" s="168"/>
      <c r="C193" s="169"/>
      <c r="D193" s="167"/>
      <c r="E193" s="168"/>
      <c r="F193" s="169"/>
      <c r="G193" s="167"/>
      <c r="H193" s="168"/>
      <c r="I193" s="169"/>
      <c r="J193" s="167"/>
      <c r="K193" s="168"/>
      <c r="L193" s="169"/>
      <c r="M193" s="167"/>
      <c r="N193" s="168"/>
      <c r="O193" s="169"/>
      <c r="P193" s="167"/>
      <c r="Q193" s="168"/>
      <c r="R193" s="169"/>
      <c r="S193" s="167"/>
      <c r="T193" s="168"/>
      <c r="U193" s="169"/>
      <c r="V193" s="167"/>
      <c r="W193" s="168"/>
      <c r="X193" s="169"/>
      <c r="Y193" s="167"/>
      <c r="Z193" s="168"/>
      <c r="AA193" s="169"/>
      <c r="AB193" s="167"/>
      <c r="AC193" s="168"/>
      <c r="AD193" s="169"/>
      <c r="AE193" s="167"/>
      <c r="AF193" s="168"/>
      <c r="AG193" s="169"/>
      <c r="AH193" s="167"/>
      <c r="AI193" s="168"/>
      <c r="AJ193" s="169"/>
      <c r="AK193" s="167"/>
      <c r="AL193" s="168"/>
      <c r="AM193" s="169"/>
      <c r="AN193" s="167"/>
      <c r="AO193" s="168"/>
      <c r="AP193" s="169"/>
      <c r="AQ193" s="167"/>
      <c r="AR193" s="168"/>
      <c r="AS193" s="169"/>
      <c r="AT193" s="167"/>
      <c r="AU193" s="168"/>
      <c r="AV193" s="169"/>
      <c r="AW193" s="167"/>
      <c r="AX193" s="168"/>
      <c r="AY193" s="169"/>
      <c r="AZ193" s="167"/>
      <c r="BA193" s="168"/>
      <c r="BB193" s="169"/>
      <c r="BC193" s="167"/>
      <c r="BD193" s="168"/>
      <c r="BE193" s="169"/>
      <c r="BF193" s="167"/>
      <c r="BG193" s="168"/>
      <c r="BH193" s="169"/>
      <c r="BI193" s="17"/>
      <c r="BJ193" s="17"/>
      <c r="BK193" s="17"/>
      <c r="BL193" s="17"/>
      <c r="BM193" s="17"/>
      <c r="BN193" s="17"/>
      <c r="BO193" s="17"/>
      <c r="BP193" s="17"/>
      <c r="BQ193" s="17"/>
      <c r="BR193" s="17"/>
      <c r="BS193" s="17"/>
      <c r="BT193" s="17"/>
      <c r="BU193" s="17"/>
      <c r="BV193" s="17"/>
      <c r="BW193" s="17"/>
      <c r="BX193" s="17"/>
      <c r="BY193" s="17"/>
    </row>
    <row r="194" spans="1:77" ht="0.75" hidden="1" customHeight="1" x14ac:dyDescent="0.25">
      <c r="A194" s="167">
        <v>3</v>
      </c>
      <c r="B194" s="168"/>
      <c r="C194" s="169"/>
      <c r="D194" s="167"/>
      <c r="E194" s="168"/>
      <c r="F194" s="169"/>
      <c r="G194" s="167"/>
      <c r="H194" s="168"/>
      <c r="I194" s="169"/>
      <c r="J194" s="167"/>
      <c r="K194" s="168"/>
      <c r="L194" s="169"/>
      <c r="M194" s="167"/>
      <c r="N194" s="168"/>
      <c r="O194" s="169"/>
      <c r="P194" s="167"/>
      <c r="Q194" s="168"/>
      <c r="R194" s="169"/>
      <c r="S194" s="167"/>
      <c r="T194" s="168"/>
      <c r="U194" s="169"/>
      <c r="V194" s="167"/>
      <c r="W194" s="168"/>
      <c r="X194" s="169"/>
      <c r="Y194" s="167"/>
      <c r="Z194" s="168"/>
      <c r="AA194" s="169"/>
      <c r="AB194" s="167"/>
      <c r="AC194" s="168"/>
      <c r="AD194" s="169"/>
      <c r="AE194" s="167"/>
      <c r="AF194" s="168"/>
      <c r="AG194" s="169"/>
      <c r="AH194" s="167"/>
      <c r="AI194" s="168"/>
      <c r="AJ194" s="169"/>
      <c r="AK194" s="167"/>
      <c r="AL194" s="168"/>
      <c r="AM194" s="169"/>
      <c r="AN194" s="167"/>
      <c r="AO194" s="168"/>
      <c r="AP194" s="169"/>
      <c r="AQ194" s="167"/>
      <c r="AR194" s="168"/>
      <c r="AS194" s="169"/>
      <c r="AT194" s="167"/>
      <c r="AU194" s="168"/>
      <c r="AV194" s="169"/>
      <c r="AW194" s="167"/>
      <c r="AX194" s="168"/>
      <c r="AY194" s="169"/>
      <c r="AZ194" s="167"/>
      <c r="BA194" s="168"/>
      <c r="BB194" s="169"/>
      <c r="BC194" s="167"/>
      <c r="BD194" s="168"/>
      <c r="BE194" s="169"/>
      <c r="BF194" s="167"/>
      <c r="BG194" s="168"/>
      <c r="BH194" s="169"/>
      <c r="BI194" s="17"/>
      <c r="BJ194" s="17"/>
      <c r="BK194" s="17"/>
      <c r="BL194" s="17"/>
      <c r="BM194" s="17"/>
      <c r="BN194" s="17"/>
      <c r="BO194" s="17"/>
      <c r="BP194" s="17"/>
      <c r="BQ194" s="17"/>
      <c r="BR194" s="17"/>
      <c r="BS194" s="17"/>
      <c r="BT194" s="17"/>
      <c r="BU194" s="17"/>
      <c r="BV194" s="17"/>
      <c r="BW194" s="17"/>
      <c r="BX194" s="17"/>
      <c r="BY194" s="17"/>
    </row>
    <row r="195" spans="1:77" ht="2.25" hidden="1" customHeight="1" x14ac:dyDescent="0.25">
      <c r="A195" s="167" t="s">
        <v>459</v>
      </c>
      <c r="B195" s="168"/>
      <c r="C195" s="169"/>
      <c r="D195" s="167"/>
      <c r="E195" s="168"/>
      <c r="F195" s="169"/>
      <c r="G195" s="167"/>
      <c r="H195" s="168"/>
      <c r="I195" s="169"/>
      <c r="J195" s="167"/>
      <c r="K195" s="168"/>
      <c r="L195" s="169"/>
      <c r="M195" s="167"/>
      <c r="N195" s="168"/>
      <c r="O195" s="169"/>
      <c r="P195" s="167"/>
      <c r="Q195" s="168"/>
      <c r="R195" s="169"/>
      <c r="S195" s="167"/>
      <c r="T195" s="168"/>
      <c r="U195" s="169"/>
      <c r="V195" s="167"/>
      <c r="W195" s="168"/>
      <c r="X195" s="169"/>
      <c r="Y195" s="167"/>
      <c r="Z195" s="168"/>
      <c r="AA195" s="169"/>
      <c r="AB195" s="167"/>
      <c r="AC195" s="168"/>
      <c r="AD195" s="169"/>
      <c r="AE195" s="167"/>
      <c r="AF195" s="168"/>
      <c r="AG195" s="169"/>
      <c r="AH195" s="167"/>
      <c r="AI195" s="168"/>
      <c r="AJ195" s="169"/>
      <c r="AK195" s="167"/>
      <c r="AL195" s="168"/>
      <c r="AM195" s="169"/>
      <c r="AN195" s="167"/>
      <c r="AO195" s="168"/>
      <c r="AP195" s="169"/>
      <c r="AQ195" s="167"/>
      <c r="AR195" s="168"/>
      <c r="AS195" s="169"/>
      <c r="AT195" s="167"/>
      <c r="AU195" s="168"/>
      <c r="AV195" s="169"/>
      <c r="AW195" s="167"/>
      <c r="AX195" s="168"/>
      <c r="AY195" s="169"/>
      <c r="AZ195" s="167"/>
      <c r="BA195" s="168"/>
      <c r="BB195" s="169"/>
      <c r="BC195" s="167"/>
      <c r="BD195" s="168"/>
      <c r="BE195" s="169"/>
      <c r="BF195" s="167"/>
      <c r="BG195" s="168"/>
      <c r="BH195" s="169"/>
      <c r="BI195" s="17"/>
      <c r="BJ195" s="17"/>
      <c r="BK195" s="17"/>
      <c r="BL195" s="17"/>
      <c r="BM195" s="17"/>
      <c r="BN195" s="17"/>
      <c r="BO195" s="17"/>
      <c r="BP195" s="17"/>
      <c r="BQ195" s="17"/>
      <c r="BR195" s="17"/>
      <c r="BS195" s="17"/>
      <c r="BT195" s="17"/>
      <c r="BU195" s="17"/>
      <c r="BV195" s="17"/>
      <c r="BW195" s="17"/>
      <c r="BX195" s="17"/>
      <c r="BY195" s="17"/>
    </row>
    <row r="196" spans="1:77" x14ac:dyDescent="0.25">
      <c r="A196" s="167">
        <v>25</v>
      </c>
      <c r="B196" s="168"/>
      <c r="C196" s="169"/>
      <c r="D196" s="167"/>
      <c r="E196" s="168"/>
      <c r="F196" s="169"/>
      <c r="G196" s="167"/>
      <c r="H196" s="168"/>
      <c r="I196" s="169"/>
      <c r="J196" s="167"/>
      <c r="K196" s="168"/>
      <c r="L196" s="169"/>
      <c r="M196" s="167"/>
      <c r="N196" s="168"/>
      <c r="O196" s="169"/>
      <c r="P196" s="167"/>
      <c r="Q196" s="168"/>
      <c r="R196" s="169"/>
      <c r="S196" s="167"/>
      <c r="T196" s="168"/>
      <c r="U196" s="169"/>
      <c r="V196" s="167"/>
      <c r="W196" s="168"/>
      <c r="X196" s="169"/>
      <c r="Y196" s="167"/>
      <c r="Z196" s="168"/>
      <c r="AA196" s="169"/>
      <c r="AB196" s="167"/>
      <c r="AC196" s="168"/>
      <c r="AD196" s="169"/>
      <c r="AE196" s="167"/>
      <c r="AF196" s="168"/>
      <c r="AG196" s="169"/>
      <c r="AH196" s="167"/>
      <c r="AI196" s="168"/>
      <c r="AJ196" s="169"/>
      <c r="AK196" s="167"/>
      <c r="AL196" s="168"/>
      <c r="AM196" s="169"/>
      <c r="AN196" s="167"/>
      <c r="AO196" s="168"/>
      <c r="AP196" s="169"/>
      <c r="AQ196" s="167"/>
      <c r="AR196" s="168"/>
      <c r="AS196" s="169"/>
      <c r="AT196" s="167"/>
      <c r="AU196" s="168"/>
      <c r="AV196" s="169"/>
      <c r="AW196" s="167"/>
      <c r="AX196" s="168"/>
      <c r="AY196" s="169"/>
      <c r="AZ196" s="167"/>
      <c r="BA196" s="168"/>
      <c r="BB196" s="169"/>
      <c r="BC196" s="167"/>
      <c r="BD196" s="168"/>
      <c r="BE196" s="169"/>
      <c r="BF196" s="167"/>
      <c r="BG196" s="168"/>
      <c r="BH196" s="169"/>
      <c r="BI196" s="17"/>
      <c r="BJ196" s="17"/>
      <c r="BK196" s="17"/>
      <c r="BL196" s="17"/>
      <c r="BM196" s="17"/>
      <c r="BN196" s="17"/>
      <c r="BO196" s="17"/>
      <c r="BP196" s="17"/>
      <c r="BQ196" s="17"/>
      <c r="BR196" s="17"/>
      <c r="BS196" s="17"/>
      <c r="BT196" s="17"/>
      <c r="BU196" s="17"/>
      <c r="BV196" s="17"/>
      <c r="BW196" s="17"/>
      <c r="BX196" s="17"/>
      <c r="BY196" s="17"/>
    </row>
    <row r="197" spans="1:77" x14ac:dyDescent="0.25">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17"/>
      <c r="BJ197" s="17"/>
      <c r="BK197" s="17"/>
      <c r="BL197" s="17"/>
      <c r="BM197" s="17"/>
      <c r="BN197" s="17"/>
      <c r="BO197" s="17"/>
      <c r="BP197" s="17"/>
      <c r="BQ197" s="17"/>
      <c r="BR197" s="17"/>
      <c r="BS197" s="17"/>
      <c r="BT197" s="17"/>
      <c r="BU197" s="17"/>
      <c r="BV197" s="17"/>
      <c r="BW197" s="17"/>
      <c r="BX197" s="17"/>
      <c r="BY197" s="17"/>
    </row>
    <row r="198" spans="1:77" ht="12" customHeight="1" x14ac:dyDescent="0.25">
      <c r="A198" s="51" t="s">
        <v>460</v>
      </c>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row>
    <row r="199" spans="1:77" s="22" customFormat="1" ht="12" customHeight="1" x14ac:dyDescent="0.25">
      <c r="AC199" s="58" t="s">
        <v>461</v>
      </c>
      <c r="AD199" s="58"/>
      <c r="AE199" s="58"/>
      <c r="AF199" s="58"/>
      <c r="AG199" s="58"/>
    </row>
    <row r="200" spans="1:77" s="22" customFormat="1" ht="13.95" customHeight="1" x14ac:dyDescent="0.25">
      <c r="A200" s="57" t="s">
        <v>462</v>
      </c>
      <c r="B200" s="57"/>
      <c r="C200" s="57"/>
      <c r="D200" s="57" t="s">
        <v>19</v>
      </c>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8" t="s">
        <v>463</v>
      </c>
      <c r="AD200" s="58"/>
      <c r="AE200" s="58"/>
      <c r="AF200" s="58"/>
      <c r="AG200" s="58"/>
    </row>
    <row r="201" spans="1:77" s="22" customFormat="1" ht="13.95" customHeight="1" x14ac:dyDescent="0.25">
      <c r="A201" s="57">
        <v>2210</v>
      </c>
      <c r="B201" s="57"/>
      <c r="C201" s="57"/>
      <c r="D201" s="50" t="s">
        <v>156</v>
      </c>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8">
        <v>5500</v>
      </c>
      <c r="AD201" s="58"/>
      <c r="AE201" s="58"/>
      <c r="AF201" s="58"/>
      <c r="AG201" s="58"/>
    </row>
    <row r="202" spans="1:77" s="22" customFormat="1" ht="13.95" customHeight="1" x14ac:dyDescent="0.25">
      <c r="A202" s="57">
        <v>2220</v>
      </c>
      <c r="B202" s="57"/>
      <c r="C202" s="57"/>
      <c r="D202" s="50" t="s">
        <v>464</v>
      </c>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8">
        <v>0</v>
      </c>
      <c r="AD202" s="58"/>
      <c r="AE202" s="58"/>
      <c r="AF202" s="58"/>
      <c r="AG202" s="58"/>
    </row>
    <row r="203" spans="1:77" s="22" customFormat="1" ht="13.95" customHeight="1" x14ac:dyDescent="0.25">
      <c r="A203" s="57">
        <v>2230</v>
      </c>
      <c r="B203" s="57"/>
      <c r="C203" s="57"/>
      <c r="D203" s="50" t="s">
        <v>223</v>
      </c>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8">
        <v>0</v>
      </c>
      <c r="AD203" s="58"/>
      <c r="AE203" s="58"/>
      <c r="AF203" s="58"/>
      <c r="AG203" s="58"/>
    </row>
    <row r="204" spans="1:77" s="22" customFormat="1" ht="13.95" customHeight="1" x14ac:dyDescent="0.25">
      <c r="A204" s="57">
        <v>2240</v>
      </c>
      <c r="B204" s="57"/>
      <c r="C204" s="57"/>
      <c r="D204" s="50" t="s">
        <v>157</v>
      </c>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8">
        <v>173545</v>
      </c>
      <c r="AD204" s="58"/>
      <c r="AE204" s="58"/>
      <c r="AF204" s="58"/>
      <c r="AG204" s="58"/>
    </row>
    <row r="205" spans="1:77" s="22" customFormat="1" ht="13.95" customHeight="1" x14ac:dyDescent="0.25">
      <c r="A205" s="57">
        <v>2250</v>
      </c>
      <c r="B205" s="57"/>
      <c r="C205" s="57"/>
      <c r="D205" s="50" t="s">
        <v>224</v>
      </c>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8">
        <v>0</v>
      </c>
      <c r="AD205" s="58"/>
      <c r="AE205" s="58"/>
      <c r="AF205" s="58"/>
      <c r="AG205" s="58"/>
    </row>
    <row r="206" spans="1:77" s="22" customFormat="1" ht="28.95" customHeight="1" x14ac:dyDescent="0.25">
      <c r="A206" s="57">
        <v>2282</v>
      </c>
      <c r="B206" s="57"/>
      <c r="C206" s="57"/>
      <c r="D206" s="50" t="s">
        <v>227</v>
      </c>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8">
        <v>0</v>
      </c>
      <c r="AD206" s="58"/>
      <c r="AE206" s="58"/>
      <c r="AF206" s="58"/>
      <c r="AG206" s="58"/>
    </row>
    <row r="207" spans="1:77" s="22" customFormat="1" ht="13.95" customHeight="1" x14ac:dyDescent="0.25">
      <c r="A207" s="57">
        <v>2800</v>
      </c>
      <c r="B207" s="57"/>
      <c r="C207" s="57"/>
      <c r="D207" s="50" t="s">
        <v>465</v>
      </c>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8">
        <v>0</v>
      </c>
      <c r="AD207" s="58"/>
      <c r="AE207" s="58"/>
      <c r="AF207" s="58"/>
      <c r="AG207" s="58"/>
    </row>
    <row r="208" spans="1:77" s="22" customFormat="1" ht="4.5" customHeight="1" x14ac:dyDescent="0.25">
      <c r="A208" s="46"/>
      <c r="B208" s="46"/>
      <c r="C208" s="46"/>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5"/>
      <c r="AD208" s="45"/>
      <c r="AE208" s="45"/>
      <c r="AF208" s="45"/>
      <c r="AG208" s="45"/>
    </row>
    <row r="209" spans="1:77" s="18" customFormat="1" ht="13.5" customHeight="1" x14ac:dyDescent="0.25">
      <c r="A209" s="268" t="s">
        <v>466</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9"/>
      <c r="BN209" s="269"/>
      <c r="BO209" s="269"/>
      <c r="BP209" s="269"/>
      <c r="BQ209" s="269"/>
      <c r="BR209" s="269"/>
      <c r="BS209" s="269"/>
      <c r="BT209" s="269"/>
      <c r="BU209" s="269"/>
      <c r="BV209" s="269"/>
      <c r="BW209" s="269"/>
      <c r="BX209" s="269"/>
      <c r="BY209" s="269"/>
    </row>
    <row r="210" spans="1:77" s="19" customFormat="1" ht="13.5" customHeight="1" x14ac:dyDescent="0.25">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1" t="s">
        <v>461</v>
      </c>
      <c r="AQ210" s="271"/>
      <c r="AR210" s="271"/>
      <c r="AS210" s="271"/>
      <c r="AT210" s="271"/>
      <c r="AU210" s="271"/>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row>
    <row r="211" spans="1:77" s="19" customFormat="1" ht="63.75" customHeight="1" x14ac:dyDescent="0.25">
      <c r="A211" s="272" t="s">
        <v>467</v>
      </c>
      <c r="B211" s="272"/>
      <c r="C211" s="272" t="s">
        <v>468</v>
      </c>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t="s">
        <v>469</v>
      </c>
      <c r="AB211" s="272"/>
      <c r="AC211" s="272"/>
      <c r="AD211" s="272"/>
      <c r="AE211" s="272"/>
      <c r="AF211" s="272" t="s">
        <v>471</v>
      </c>
      <c r="AG211" s="272"/>
      <c r="AH211" s="272"/>
      <c r="AI211" s="272"/>
      <c r="AJ211" s="272"/>
      <c r="AK211" s="272"/>
      <c r="AL211" s="272" t="s">
        <v>470</v>
      </c>
      <c r="AM211" s="272"/>
      <c r="AN211" s="272"/>
      <c r="AO211" s="272"/>
      <c r="AP211" s="272"/>
      <c r="AQ211" s="272" t="s">
        <v>463</v>
      </c>
      <c r="AR211" s="272"/>
      <c r="AS211" s="272"/>
      <c r="AT211" s="272"/>
      <c r="AU211" s="272"/>
      <c r="AV211" s="272"/>
      <c r="AW211" s="270"/>
      <c r="AX211" s="270"/>
      <c r="AY211" s="270"/>
      <c r="AZ211" s="270"/>
      <c r="BA211" s="270"/>
      <c r="BB211" s="270"/>
      <c r="BC211" s="270"/>
      <c r="BD211" s="270"/>
      <c r="BE211" s="270"/>
      <c r="BF211" s="270"/>
      <c r="BG211" s="270"/>
      <c r="BH211" s="270"/>
      <c r="BI211" s="270"/>
      <c r="BJ211" s="270"/>
      <c r="BK211" s="270"/>
      <c r="BL211" s="270"/>
      <c r="BM211" s="270"/>
      <c r="BN211" s="270"/>
      <c r="BO211" s="270"/>
      <c r="BP211" s="270"/>
      <c r="BQ211" s="270"/>
      <c r="BR211" s="270"/>
      <c r="BS211" s="270"/>
      <c r="BT211" s="270"/>
      <c r="BU211" s="270"/>
      <c r="BV211" s="270"/>
      <c r="BW211" s="270"/>
      <c r="BX211" s="270"/>
      <c r="BY211" s="270"/>
    </row>
    <row r="212" spans="1:77" s="19" customFormat="1" ht="13.8" x14ac:dyDescent="0.25">
      <c r="A212" s="273">
        <v>1</v>
      </c>
      <c r="B212" s="273"/>
      <c r="C212" s="273" t="s">
        <v>663</v>
      </c>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v>60</v>
      </c>
      <c r="AB212" s="273"/>
      <c r="AC212" s="273"/>
      <c r="AD212" s="273"/>
      <c r="AE212" s="273"/>
      <c r="AF212" s="273">
        <v>50</v>
      </c>
      <c r="AG212" s="273"/>
      <c r="AH212" s="273"/>
      <c r="AI212" s="273"/>
      <c r="AJ212" s="273"/>
      <c r="AK212" s="273"/>
      <c r="AL212" s="273">
        <v>110</v>
      </c>
      <c r="AM212" s="273"/>
      <c r="AN212" s="273"/>
      <c r="AO212" s="273"/>
      <c r="AP212" s="273"/>
      <c r="AQ212" s="273">
        <v>5500</v>
      </c>
      <c r="AR212" s="273"/>
      <c r="AS212" s="273"/>
      <c r="AT212" s="273"/>
      <c r="AU212" s="273"/>
      <c r="AV212" s="273"/>
      <c r="AW212" s="270"/>
      <c r="AX212" s="270"/>
      <c r="AY212" s="270"/>
      <c r="AZ212" s="270"/>
      <c r="BA212" s="270"/>
      <c r="BB212" s="270"/>
      <c r="BC212" s="270"/>
      <c r="BD212" s="270"/>
      <c r="BE212" s="270"/>
      <c r="BF212" s="270"/>
      <c r="BG212" s="270"/>
      <c r="BH212" s="270"/>
      <c r="BI212" s="270"/>
      <c r="BJ212" s="270"/>
      <c r="BK212" s="270"/>
      <c r="BL212" s="270"/>
      <c r="BM212" s="270"/>
      <c r="BN212" s="270"/>
      <c r="BO212" s="270"/>
      <c r="BP212" s="270"/>
      <c r="BQ212" s="270"/>
      <c r="BR212" s="270"/>
      <c r="BS212" s="270"/>
      <c r="BT212" s="270"/>
      <c r="BU212" s="270"/>
      <c r="BV212" s="270"/>
      <c r="BW212" s="270"/>
      <c r="BX212" s="270"/>
      <c r="BY212" s="270"/>
    </row>
    <row r="213" spans="1:77" s="19" customFormat="1" ht="13.8" x14ac:dyDescent="0.25">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c r="BC213" s="270"/>
      <c r="BD213" s="270"/>
      <c r="BE213" s="270"/>
      <c r="BF213" s="270"/>
      <c r="BG213" s="270"/>
      <c r="BH213" s="270"/>
      <c r="BI213" s="270"/>
      <c r="BJ213" s="270"/>
      <c r="BK213" s="270"/>
      <c r="BL213" s="270"/>
      <c r="BM213" s="270"/>
      <c r="BN213" s="270"/>
      <c r="BO213" s="270"/>
      <c r="BP213" s="270"/>
      <c r="BQ213" s="270"/>
      <c r="BR213" s="270"/>
      <c r="BS213" s="270"/>
      <c r="BT213" s="270"/>
      <c r="BU213" s="270"/>
      <c r="BV213" s="270"/>
      <c r="BW213" s="270"/>
      <c r="BX213" s="270"/>
      <c r="BY213" s="270"/>
    </row>
    <row r="214" spans="1:77" s="19" customFormat="1" ht="13.8" x14ac:dyDescent="0.25">
      <c r="A214" s="274" t="s">
        <v>472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BQ214" s="274"/>
      <c r="BR214" s="274"/>
      <c r="BS214" s="274"/>
      <c r="BT214" s="274"/>
      <c r="BU214" s="274"/>
      <c r="BV214" s="274"/>
      <c r="BW214" s="274"/>
      <c r="BX214" s="274"/>
      <c r="BY214" s="274"/>
    </row>
    <row r="215" spans="1:77" s="19" customFormat="1" ht="13.8" x14ac:dyDescent="0.25">
      <c r="A215" s="274" t="s">
        <v>473</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274"/>
      <c r="AF215" s="274"/>
      <c r="AG215" s="274"/>
      <c r="AH215" s="274"/>
      <c r="AI215" s="274"/>
      <c r="AJ215" s="274"/>
      <c r="AK215" s="274"/>
      <c r="AL215" s="274"/>
      <c r="AM215" s="274"/>
      <c r="AN215" s="274"/>
      <c r="AO215" s="274"/>
      <c r="AP215" s="274"/>
      <c r="AQ215" s="274"/>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c r="BM215" s="274"/>
      <c r="BN215" s="274"/>
      <c r="BO215" s="274"/>
      <c r="BP215" s="274"/>
      <c r="BQ215" s="274"/>
      <c r="BR215" s="274"/>
      <c r="BS215" s="274"/>
      <c r="BT215" s="274"/>
      <c r="BU215" s="274"/>
      <c r="BV215" s="274"/>
      <c r="BW215" s="274"/>
      <c r="BX215" s="274"/>
      <c r="BY215" s="274"/>
    </row>
    <row r="216" spans="1:77" s="19" customFormat="1" ht="13.8" x14ac:dyDescent="0.25">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6" t="s">
        <v>461</v>
      </c>
      <c r="AK216" s="276"/>
      <c r="AL216" s="276"/>
      <c r="AM216" s="275"/>
      <c r="AN216" s="275"/>
      <c r="AO216" s="275"/>
      <c r="AP216" s="275"/>
      <c r="AQ216" s="275"/>
      <c r="AR216" s="275"/>
      <c r="AS216" s="275"/>
      <c r="AT216" s="275"/>
      <c r="AU216" s="275"/>
      <c r="AV216" s="275"/>
      <c r="AW216" s="270"/>
      <c r="AX216" s="270"/>
      <c r="AY216" s="270"/>
      <c r="AZ216" s="270"/>
      <c r="BA216" s="270"/>
      <c r="BB216" s="270"/>
      <c r="BC216" s="270"/>
      <c r="BD216" s="270"/>
      <c r="BE216" s="270"/>
      <c r="BF216" s="270"/>
      <c r="BG216" s="270"/>
      <c r="BH216" s="270"/>
      <c r="BI216" s="270"/>
      <c r="BJ216" s="270"/>
      <c r="BK216" s="270"/>
      <c r="BL216" s="270"/>
      <c r="BM216" s="270"/>
      <c r="BN216" s="270"/>
      <c r="BO216" s="270"/>
      <c r="BP216" s="270"/>
      <c r="BQ216" s="270"/>
      <c r="BR216" s="270"/>
      <c r="BS216" s="270"/>
      <c r="BT216" s="270"/>
      <c r="BU216" s="270"/>
      <c r="BV216" s="270"/>
      <c r="BW216" s="270"/>
      <c r="BX216" s="270"/>
      <c r="BY216" s="270"/>
    </row>
    <row r="217" spans="1:77" s="19" customFormat="1" ht="31.5" customHeight="1" x14ac:dyDescent="0.25">
      <c r="A217" s="272" t="s">
        <v>474</v>
      </c>
      <c r="B217" s="272"/>
      <c r="C217" s="272"/>
      <c r="D217" s="272"/>
      <c r="E217" s="272"/>
      <c r="F217" s="272"/>
      <c r="G217" s="272"/>
      <c r="H217" s="272"/>
      <c r="I217" s="272" t="s">
        <v>475</v>
      </c>
      <c r="J217" s="272"/>
      <c r="K217" s="272"/>
      <c r="L217" s="272"/>
      <c r="M217" s="272"/>
      <c r="N217" s="272"/>
      <c r="O217" s="272"/>
      <c r="P217" s="272"/>
      <c r="Q217" s="272"/>
      <c r="R217" s="272" t="s">
        <v>476</v>
      </c>
      <c r="S217" s="272"/>
      <c r="T217" s="272"/>
      <c r="U217" s="272"/>
      <c r="V217" s="272"/>
      <c r="W217" s="272"/>
      <c r="X217" s="272"/>
      <c r="Y217" s="272"/>
      <c r="Z217" s="272" t="s">
        <v>477</v>
      </c>
      <c r="AA217" s="272"/>
      <c r="AB217" s="272"/>
      <c r="AC217" s="272"/>
      <c r="AD217" s="272"/>
      <c r="AE217" s="272"/>
      <c r="AF217" s="272" t="s">
        <v>463</v>
      </c>
      <c r="AG217" s="272"/>
      <c r="AH217" s="272"/>
      <c r="AI217" s="272"/>
      <c r="AJ217" s="272"/>
      <c r="AK217" s="272"/>
      <c r="AL217" s="272"/>
      <c r="AM217" s="275"/>
      <c r="AN217" s="275"/>
      <c r="AO217" s="275"/>
      <c r="AP217" s="275"/>
      <c r="AQ217" s="275"/>
      <c r="AR217" s="275"/>
      <c r="AS217" s="275"/>
      <c r="AT217" s="275"/>
      <c r="AU217" s="275"/>
      <c r="AV217" s="275"/>
      <c r="AW217" s="270"/>
      <c r="AX217" s="270"/>
      <c r="AY217" s="270"/>
      <c r="AZ217" s="270"/>
      <c r="BA217" s="270"/>
      <c r="BB217" s="270"/>
      <c r="BC217" s="270"/>
      <c r="BD217" s="270"/>
      <c r="BE217" s="270"/>
      <c r="BF217" s="270"/>
      <c r="BG217" s="270"/>
      <c r="BH217" s="270"/>
      <c r="BI217" s="270"/>
      <c r="BJ217" s="270"/>
      <c r="BK217" s="270"/>
      <c r="BL217" s="270"/>
      <c r="BM217" s="270"/>
      <c r="BN217" s="270"/>
      <c r="BO217" s="270"/>
      <c r="BP217" s="270"/>
      <c r="BQ217" s="270"/>
      <c r="BR217" s="270"/>
      <c r="BS217" s="270"/>
      <c r="BT217" s="270"/>
      <c r="BU217" s="270"/>
      <c r="BV217" s="270"/>
      <c r="BW217" s="270"/>
      <c r="BX217" s="270"/>
      <c r="BY217" s="270"/>
    </row>
    <row r="218" spans="1:77" s="19" customFormat="1" ht="13.8" x14ac:dyDescent="0.25">
      <c r="A218" s="277"/>
      <c r="B218" s="278"/>
      <c r="C218" s="278"/>
      <c r="D218" s="278"/>
      <c r="E218" s="278"/>
      <c r="F218" s="278"/>
      <c r="G218" s="278"/>
      <c r="H218" s="279"/>
      <c r="I218" s="277"/>
      <c r="J218" s="278"/>
      <c r="K218" s="278"/>
      <c r="L218" s="278"/>
      <c r="M218" s="278"/>
      <c r="N218" s="278"/>
      <c r="O218" s="278"/>
      <c r="P218" s="278"/>
      <c r="Q218" s="279"/>
      <c r="R218" s="277"/>
      <c r="S218" s="278"/>
      <c r="T218" s="278"/>
      <c r="U218" s="278"/>
      <c r="V218" s="278"/>
      <c r="W218" s="278"/>
      <c r="X218" s="278"/>
      <c r="Y218" s="279"/>
      <c r="Z218" s="277"/>
      <c r="AA218" s="278"/>
      <c r="AB218" s="278"/>
      <c r="AC218" s="278"/>
      <c r="AD218" s="278"/>
      <c r="AE218" s="279"/>
      <c r="AF218" s="277"/>
      <c r="AG218" s="278"/>
      <c r="AH218" s="278"/>
      <c r="AI218" s="278"/>
      <c r="AJ218" s="278"/>
      <c r="AK218" s="278"/>
      <c r="AL218" s="279"/>
      <c r="AM218" s="275"/>
      <c r="AN218" s="275"/>
      <c r="AO218" s="275"/>
      <c r="AP218" s="275"/>
      <c r="AQ218" s="275"/>
      <c r="AR218" s="275"/>
      <c r="AS218" s="275"/>
      <c r="AT218" s="275"/>
      <c r="AU218" s="275"/>
      <c r="AV218" s="275"/>
      <c r="AW218" s="270"/>
      <c r="AX218" s="270"/>
      <c r="AY218" s="270"/>
      <c r="AZ218" s="270"/>
      <c r="BA218" s="270"/>
      <c r="BB218" s="270"/>
      <c r="BC218" s="270"/>
      <c r="BD218" s="270"/>
      <c r="BE218" s="270"/>
      <c r="BF218" s="270"/>
      <c r="BG218" s="270"/>
      <c r="BH218" s="270"/>
      <c r="BI218" s="270"/>
      <c r="BJ218" s="270"/>
      <c r="BK218" s="270"/>
      <c r="BL218" s="270"/>
      <c r="BM218" s="270"/>
      <c r="BN218" s="270"/>
      <c r="BO218" s="270"/>
      <c r="BP218" s="270"/>
      <c r="BQ218" s="270"/>
      <c r="BR218" s="270"/>
      <c r="BS218" s="270"/>
      <c r="BT218" s="270"/>
      <c r="BU218" s="270"/>
      <c r="BV218" s="270"/>
      <c r="BW218" s="270"/>
      <c r="BX218" s="270"/>
      <c r="BY218" s="270"/>
    </row>
    <row r="219" spans="1:77" s="19" customFormat="1" ht="8.25" customHeight="1" x14ac:dyDescent="0.25">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0"/>
      <c r="AX219" s="270"/>
      <c r="AY219" s="270"/>
      <c r="AZ219" s="270"/>
      <c r="BA219" s="270"/>
      <c r="BB219" s="270"/>
      <c r="BC219" s="270"/>
      <c r="BD219" s="270"/>
      <c r="BE219" s="270"/>
      <c r="BF219" s="270"/>
      <c r="BG219" s="270"/>
      <c r="BH219" s="270"/>
      <c r="BI219" s="270"/>
      <c r="BJ219" s="270"/>
      <c r="BK219" s="270"/>
      <c r="BL219" s="270"/>
      <c r="BM219" s="270"/>
      <c r="BN219" s="270"/>
      <c r="BO219" s="270"/>
      <c r="BP219" s="270"/>
      <c r="BQ219" s="270"/>
      <c r="BR219" s="270"/>
      <c r="BS219" s="270"/>
      <c r="BT219" s="270"/>
      <c r="BU219" s="270"/>
      <c r="BV219" s="270"/>
      <c r="BW219" s="270"/>
      <c r="BX219" s="270"/>
      <c r="BY219" s="270"/>
    </row>
    <row r="220" spans="1:77" ht="14.25" customHeight="1" x14ac:dyDescent="0.25">
      <c r="A220" s="51" t="s">
        <v>478</v>
      </c>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row>
    <row r="221" spans="1:77" s="22" customFormat="1" ht="9" customHeight="1" x14ac:dyDescent="0.25"/>
    <row r="222" spans="1:77" s="22" customFormat="1" ht="21.6" customHeight="1" x14ac:dyDescent="0.25">
      <c r="A222" s="53" t="s">
        <v>479</v>
      </c>
      <c r="B222" s="53"/>
      <c r="C222" s="53"/>
      <c r="D222" s="53"/>
      <c r="E222" s="53"/>
      <c r="F222" s="53"/>
      <c r="G222" s="53"/>
      <c r="H222" s="53"/>
      <c r="I222" s="53"/>
      <c r="J222" s="53"/>
      <c r="K222" s="53"/>
      <c r="L222" s="53"/>
      <c r="M222" s="53"/>
      <c r="N222" s="53"/>
      <c r="O222" s="53"/>
      <c r="P222" s="53"/>
      <c r="Q222" s="53"/>
      <c r="R222" s="53"/>
      <c r="S222" s="53" t="s">
        <v>480</v>
      </c>
      <c r="T222" s="53"/>
      <c r="U222" s="53"/>
      <c r="V222" s="53"/>
      <c r="W222" s="53" t="s">
        <v>477</v>
      </c>
      <c r="X222" s="53"/>
      <c r="Y222" s="53"/>
      <c r="Z222" s="53"/>
      <c r="AA222" s="53" t="s">
        <v>463</v>
      </c>
      <c r="AB222" s="53"/>
      <c r="AC222" s="53"/>
      <c r="AD222" s="53"/>
      <c r="AE222" s="53"/>
      <c r="AF222" s="53" t="s">
        <v>481</v>
      </c>
      <c r="AG222" s="53"/>
      <c r="AH222" s="53"/>
      <c r="AI222" s="53"/>
      <c r="AJ222" s="53"/>
      <c r="AK222" s="53"/>
      <c r="AL222" s="53"/>
    </row>
    <row r="223" spans="1:77" s="22" customFormat="1" ht="13.8" x14ac:dyDescent="0.25">
      <c r="A223" s="56" t="s">
        <v>564</v>
      </c>
      <c r="B223" s="56"/>
      <c r="C223" s="56"/>
      <c r="D223" s="56"/>
      <c r="E223" s="56"/>
      <c r="F223" s="56"/>
      <c r="G223" s="56"/>
      <c r="H223" s="56"/>
      <c r="I223" s="56"/>
      <c r="J223" s="56"/>
      <c r="K223" s="56"/>
      <c r="L223" s="56"/>
      <c r="M223" s="56"/>
      <c r="N223" s="56"/>
      <c r="O223" s="56"/>
      <c r="P223" s="56"/>
      <c r="Q223" s="56"/>
      <c r="R223" s="56"/>
      <c r="S223" s="56" t="s">
        <v>564</v>
      </c>
      <c r="T223" s="56"/>
      <c r="U223" s="56"/>
      <c r="V223" s="56"/>
      <c r="W223" s="56" t="s">
        <v>564</v>
      </c>
      <c r="X223" s="56"/>
      <c r="Y223" s="56"/>
      <c r="Z223" s="56"/>
      <c r="AA223" s="56" t="s">
        <v>564</v>
      </c>
      <c r="AB223" s="56"/>
      <c r="AC223" s="56"/>
      <c r="AD223" s="56"/>
      <c r="AE223" s="56"/>
      <c r="AF223" s="56" t="s">
        <v>564</v>
      </c>
      <c r="AG223" s="56"/>
      <c r="AH223" s="56"/>
      <c r="AI223" s="56"/>
      <c r="AJ223" s="56"/>
      <c r="AK223" s="56"/>
      <c r="AL223" s="56"/>
    </row>
    <row r="224" spans="1:77" s="22" customFormat="1" ht="4.5" customHeight="1"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row>
    <row r="225" spans="1:78" ht="14.25" customHeight="1" x14ac:dyDescent="0.25">
      <c r="A225" s="51" t="s">
        <v>482</v>
      </c>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row>
    <row r="226" spans="1:78" s="22" customFormat="1" ht="5.25" customHeight="1" x14ac:dyDescent="0.25"/>
    <row r="227" spans="1:78" s="22" customFormat="1" ht="36" customHeight="1" x14ac:dyDescent="0.25">
      <c r="A227" s="53" t="s">
        <v>483</v>
      </c>
      <c r="B227" s="53"/>
      <c r="C227" s="53"/>
      <c r="D227" s="53" t="s">
        <v>484</v>
      </c>
      <c r="E227" s="53"/>
      <c r="F227" s="53"/>
      <c r="G227" s="53"/>
      <c r="H227" s="53"/>
      <c r="I227" s="53"/>
      <c r="J227" s="53"/>
      <c r="K227" s="53"/>
      <c r="L227" s="53"/>
      <c r="M227" s="53"/>
      <c r="N227" s="53"/>
      <c r="O227" s="53"/>
      <c r="P227" s="53"/>
      <c r="Q227" s="53"/>
      <c r="R227" s="53"/>
      <c r="S227" s="53" t="s">
        <v>485</v>
      </c>
      <c r="T227" s="53"/>
      <c r="U227" s="53"/>
      <c r="V227" s="53"/>
      <c r="W227" s="53" t="s">
        <v>486</v>
      </c>
      <c r="X227" s="53"/>
      <c r="Y227" s="53"/>
      <c r="Z227" s="53"/>
      <c r="AA227" s="53"/>
      <c r="AB227" s="53" t="s">
        <v>487</v>
      </c>
      <c r="AC227" s="53"/>
      <c r="AD227" s="53"/>
      <c r="AE227" s="53"/>
      <c r="AF227" s="53"/>
      <c r="AG227" s="53" t="s">
        <v>463</v>
      </c>
      <c r="AH227" s="53"/>
      <c r="AI227" s="53"/>
      <c r="AJ227" s="53"/>
      <c r="AK227" s="53"/>
      <c r="AL227" s="53"/>
      <c r="AM227" s="53" t="s">
        <v>488</v>
      </c>
      <c r="AN227" s="53"/>
      <c r="AO227" s="53"/>
      <c r="AP227" s="53"/>
      <c r="AQ227" s="53"/>
      <c r="AR227" s="53"/>
      <c r="AS227" s="53"/>
      <c r="AT227" s="53"/>
      <c r="AU227" s="53"/>
      <c r="AV227" s="53"/>
      <c r="AW227" s="53"/>
      <c r="AX227" s="53" t="s">
        <v>489</v>
      </c>
      <c r="AY227" s="53"/>
      <c r="AZ227" s="53"/>
      <c r="BA227" s="53"/>
      <c r="BB227" s="53"/>
      <c r="BC227" s="53"/>
    </row>
    <row r="228" spans="1:78" s="22" customFormat="1" ht="13.8" x14ac:dyDescent="0.25">
      <c r="A228" s="56" t="s">
        <v>564</v>
      </c>
      <c r="B228" s="56"/>
      <c r="C228" s="56"/>
      <c r="D228" s="56" t="s">
        <v>564</v>
      </c>
      <c r="E228" s="56"/>
      <c r="F228" s="56"/>
      <c r="G228" s="56"/>
      <c r="H228" s="56"/>
      <c r="I228" s="56"/>
      <c r="J228" s="56"/>
      <c r="K228" s="56"/>
      <c r="L228" s="56"/>
      <c r="M228" s="56"/>
      <c r="N228" s="56"/>
      <c r="O228" s="56"/>
      <c r="P228" s="56"/>
      <c r="Q228" s="56"/>
      <c r="R228" s="56"/>
      <c r="S228" s="56" t="s">
        <v>564</v>
      </c>
      <c r="T228" s="56"/>
      <c r="U228" s="56"/>
      <c r="V228" s="56"/>
      <c r="W228" s="56" t="s">
        <v>564</v>
      </c>
      <c r="X228" s="56"/>
      <c r="Y228" s="56"/>
      <c r="Z228" s="56"/>
      <c r="AA228" s="56"/>
      <c r="AB228" s="56" t="s">
        <v>564</v>
      </c>
      <c r="AC228" s="56"/>
      <c r="AD228" s="56"/>
      <c r="AE228" s="56"/>
      <c r="AF228" s="56"/>
      <c r="AG228" s="56" t="s">
        <v>564</v>
      </c>
      <c r="AH228" s="56"/>
      <c r="AI228" s="56"/>
      <c r="AJ228" s="56"/>
      <c r="AK228" s="56"/>
      <c r="AL228" s="56"/>
      <c r="AM228" s="56" t="s">
        <v>564</v>
      </c>
      <c r="AN228" s="56"/>
      <c r="AO228" s="56"/>
      <c r="AP228" s="56"/>
      <c r="AQ228" s="56"/>
      <c r="AR228" s="56"/>
      <c r="AS228" s="56"/>
      <c r="AT228" s="56"/>
      <c r="AU228" s="56"/>
      <c r="AV228" s="56"/>
      <c r="AW228" s="56"/>
      <c r="AX228" s="56" t="s">
        <v>564</v>
      </c>
      <c r="AY228" s="56"/>
      <c r="AZ228" s="56"/>
      <c r="BA228" s="56"/>
      <c r="BB228" s="56"/>
      <c r="BC228" s="56"/>
    </row>
    <row r="229" spans="1:78" s="22" customFormat="1" ht="10.5" customHeight="1"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row>
    <row r="230" spans="1:78" s="18" customFormat="1" ht="14.25" customHeight="1" x14ac:dyDescent="0.25">
      <c r="A230" s="268" t="s">
        <v>490</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9"/>
      <c r="BN230" s="269"/>
      <c r="BO230" s="269"/>
      <c r="BP230" s="269"/>
      <c r="BQ230" s="269"/>
      <c r="BR230" s="269"/>
      <c r="BS230" s="269"/>
      <c r="BT230" s="269"/>
      <c r="BU230" s="269"/>
      <c r="BV230" s="269"/>
      <c r="BW230" s="269"/>
      <c r="BX230" s="269"/>
      <c r="BY230" s="269"/>
      <c r="BZ230" s="269"/>
    </row>
    <row r="231" spans="1:78" s="19" customFormat="1" ht="9" customHeight="1" x14ac:dyDescent="0.25">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row>
    <row r="232" spans="1:78" s="20" customFormat="1" ht="13.95" customHeight="1" x14ac:dyDescent="0.25">
      <c r="A232" s="280" t="s">
        <v>491</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0"/>
      <c r="AL232" s="280"/>
      <c r="AM232" s="280"/>
      <c r="AN232" s="280"/>
      <c r="AO232" s="280"/>
      <c r="AP232" s="280"/>
      <c r="AQ232" s="280"/>
      <c r="AR232" s="280"/>
      <c r="AS232" s="280"/>
      <c r="AT232" s="280"/>
      <c r="AU232" s="280"/>
      <c r="AV232" s="280"/>
      <c r="AW232" s="280"/>
      <c r="AX232" s="280"/>
      <c r="AY232" s="280"/>
      <c r="AZ232" s="280"/>
      <c r="BA232" s="280"/>
      <c r="BB232" s="280"/>
      <c r="BC232" s="280"/>
      <c r="BD232" s="280"/>
      <c r="BE232" s="280"/>
      <c r="BF232" s="280"/>
      <c r="BG232" s="280"/>
      <c r="BH232" s="280"/>
      <c r="BI232" s="280"/>
      <c r="BJ232" s="280"/>
      <c r="BK232" s="280"/>
      <c r="BL232" s="280"/>
      <c r="BM232" s="280"/>
      <c r="BN232" s="280"/>
      <c r="BO232" s="280"/>
      <c r="BP232" s="280"/>
      <c r="BQ232" s="280"/>
      <c r="BR232" s="280"/>
      <c r="BS232" s="280"/>
      <c r="BT232" s="280"/>
      <c r="BU232" s="280"/>
      <c r="BV232" s="280"/>
      <c r="BW232" s="280"/>
      <c r="BX232" s="280"/>
      <c r="BY232" s="280"/>
      <c r="BZ232" s="280"/>
    </row>
    <row r="233" spans="1:78" s="19" customFormat="1" ht="12.75" customHeight="1" x14ac:dyDescent="0.25">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1" t="s">
        <v>461</v>
      </c>
      <c r="AK233" s="271"/>
      <c r="AL233" s="271"/>
      <c r="AM233" s="270"/>
      <c r="AN233" s="270"/>
      <c r="AO233" s="270"/>
      <c r="AP233" s="270"/>
      <c r="AQ233" s="270"/>
      <c r="AR233" s="270"/>
      <c r="AS233" s="270"/>
      <c r="AT233" s="270"/>
      <c r="AU233" s="270"/>
      <c r="AV233" s="270"/>
      <c r="AW233" s="270"/>
      <c r="AX233" s="270"/>
      <c r="AY233" s="270"/>
      <c r="AZ233" s="270"/>
      <c r="BA233" s="270"/>
      <c r="BB233" s="270"/>
      <c r="BC233" s="270"/>
      <c r="BD233" s="270"/>
      <c r="BE233" s="270"/>
      <c r="BF233" s="270"/>
      <c r="BG233" s="270"/>
      <c r="BH233" s="270"/>
      <c r="BI233" s="270"/>
      <c r="BJ233" s="270"/>
      <c r="BK233" s="270"/>
      <c r="BL233" s="270"/>
      <c r="BM233" s="270"/>
      <c r="BN233" s="270"/>
      <c r="BO233" s="270"/>
      <c r="BP233" s="270"/>
      <c r="BQ233" s="270"/>
      <c r="BR233" s="270"/>
      <c r="BS233" s="270"/>
      <c r="BT233" s="270"/>
      <c r="BU233" s="270"/>
      <c r="BV233" s="270"/>
      <c r="BW233" s="270"/>
      <c r="BX233" s="270"/>
      <c r="BY233" s="270"/>
      <c r="BZ233" s="270"/>
    </row>
    <row r="234" spans="1:78" s="19" customFormat="1" ht="42.75" customHeight="1" x14ac:dyDescent="0.25">
      <c r="A234" s="272" t="s">
        <v>467</v>
      </c>
      <c r="B234" s="272"/>
      <c r="C234" s="272"/>
      <c r="D234" s="272"/>
      <c r="E234" s="272" t="s">
        <v>492</v>
      </c>
      <c r="F234" s="272"/>
      <c r="G234" s="272"/>
      <c r="H234" s="272"/>
      <c r="I234" s="272"/>
      <c r="J234" s="272"/>
      <c r="K234" s="272"/>
      <c r="L234" s="272"/>
      <c r="M234" s="272"/>
      <c r="N234" s="272"/>
      <c r="O234" s="272"/>
      <c r="P234" s="272"/>
      <c r="Q234" s="272"/>
      <c r="R234" s="272"/>
      <c r="S234" s="272"/>
      <c r="T234" s="272"/>
      <c r="U234" s="272" t="s">
        <v>493</v>
      </c>
      <c r="V234" s="272"/>
      <c r="W234" s="272"/>
      <c r="X234" s="272"/>
      <c r="Y234" s="272" t="s">
        <v>494</v>
      </c>
      <c r="Z234" s="272"/>
      <c r="AA234" s="272"/>
      <c r="AB234" s="272"/>
      <c r="AC234" s="272"/>
      <c r="AD234" s="272" t="s">
        <v>495</v>
      </c>
      <c r="AE234" s="272"/>
      <c r="AF234" s="272"/>
      <c r="AG234" s="272"/>
      <c r="AH234" s="272"/>
      <c r="AI234" s="272"/>
      <c r="AJ234" s="272" t="s">
        <v>496</v>
      </c>
      <c r="AK234" s="272"/>
      <c r="AL234" s="272"/>
      <c r="AM234" s="272"/>
      <c r="AN234" s="272"/>
      <c r="AO234" s="272"/>
      <c r="AP234" s="272"/>
      <c r="AQ234" s="272"/>
      <c r="AR234" s="272"/>
      <c r="AS234" s="270"/>
      <c r="AT234" s="270"/>
      <c r="AU234" s="270"/>
      <c r="AV234" s="270"/>
      <c r="AW234" s="270"/>
      <c r="AX234" s="270"/>
      <c r="AY234" s="270"/>
      <c r="AZ234" s="270"/>
      <c r="BA234" s="270"/>
      <c r="BB234" s="270"/>
      <c r="BC234" s="270"/>
      <c r="BD234" s="270"/>
      <c r="BE234" s="270"/>
      <c r="BF234" s="270"/>
      <c r="BG234" s="270"/>
      <c r="BH234" s="270"/>
      <c r="BI234" s="270"/>
      <c r="BJ234" s="270"/>
      <c r="BK234" s="270"/>
      <c r="BL234" s="270"/>
      <c r="BM234" s="270"/>
      <c r="BN234" s="270"/>
      <c r="BO234" s="270"/>
      <c r="BP234" s="270"/>
      <c r="BQ234" s="270"/>
      <c r="BR234" s="270"/>
      <c r="BS234" s="270"/>
      <c r="BT234" s="270"/>
      <c r="BU234" s="270"/>
      <c r="BV234" s="270"/>
      <c r="BW234" s="270"/>
      <c r="BX234" s="270"/>
      <c r="BY234" s="270"/>
      <c r="BZ234" s="270"/>
    </row>
    <row r="235" spans="1:78" s="19" customFormat="1" ht="49.5" customHeight="1" x14ac:dyDescent="0.25">
      <c r="A235" s="273" t="s">
        <v>497</v>
      </c>
      <c r="B235" s="273"/>
      <c r="C235" s="273"/>
      <c r="D235" s="273"/>
      <c r="E235" s="273" t="s">
        <v>664</v>
      </c>
      <c r="F235" s="273"/>
      <c r="G235" s="273"/>
      <c r="H235" s="273"/>
      <c r="I235" s="273"/>
      <c r="J235" s="273"/>
      <c r="K235" s="273"/>
      <c r="L235" s="273"/>
      <c r="M235" s="273"/>
      <c r="N235" s="273"/>
      <c r="O235" s="273"/>
      <c r="P235" s="273"/>
      <c r="Q235" s="273"/>
      <c r="R235" s="273"/>
      <c r="S235" s="273"/>
      <c r="T235" s="273"/>
      <c r="U235" s="273">
        <v>206.52</v>
      </c>
      <c r="V235" s="273"/>
      <c r="W235" s="273"/>
      <c r="X235" s="273"/>
      <c r="Y235" s="273">
        <v>13101</v>
      </c>
      <c r="Z235" s="273"/>
      <c r="AA235" s="273"/>
      <c r="AB235" s="273"/>
      <c r="AC235" s="273"/>
      <c r="AD235" s="273">
        <v>157212</v>
      </c>
      <c r="AE235" s="273"/>
      <c r="AF235" s="273"/>
      <c r="AG235" s="273"/>
      <c r="AH235" s="273"/>
      <c r="AI235" s="273"/>
      <c r="AJ235" s="273" t="s">
        <v>665</v>
      </c>
      <c r="AK235" s="273"/>
      <c r="AL235" s="273"/>
      <c r="AM235" s="273"/>
      <c r="AN235" s="273"/>
      <c r="AO235" s="273"/>
      <c r="AP235" s="273"/>
      <c r="AQ235" s="273"/>
      <c r="AR235" s="273"/>
      <c r="AS235" s="270"/>
      <c r="AT235" s="270"/>
      <c r="AU235" s="270"/>
      <c r="AV235" s="270"/>
      <c r="AW235" s="270"/>
      <c r="AX235" s="270"/>
      <c r="AY235" s="270"/>
      <c r="AZ235" s="270"/>
      <c r="BA235" s="270"/>
      <c r="BB235" s="270"/>
      <c r="BC235" s="270"/>
      <c r="BD235" s="270"/>
      <c r="BE235" s="270"/>
      <c r="BF235" s="270"/>
      <c r="BG235" s="270"/>
      <c r="BH235" s="270"/>
      <c r="BI235" s="270"/>
      <c r="BJ235" s="270"/>
      <c r="BK235" s="270"/>
      <c r="BL235" s="270"/>
      <c r="BM235" s="270"/>
      <c r="BN235" s="270"/>
      <c r="BO235" s="270"/>
      <c r="BP235" s="270"/>
      <c r="BQ235" s="270"/>
      <c r="BR235" s="270"/>
      <c r="BS235" s="270"/>
      <c r="BT235" s="270"/>
      <c r="BU235" s="270"/>
      <c r="BV235" s="270"/>
      <c r="BW235" s="270"/>
      <c r="BX235" s="270"/>
      <c r="BY235" s="270"/>
      <c r="BZ235" s="270"/>
    </row>
    <row r="236" spans="1:78" s="19" customFormat="1" ht="44.25" customHeight="1" x14ac:dyDescent="0.25">
      <c r="A236" s="273" t="s">
        <v>498</v>
      </c>
      <c r="B236" s="273"/>
      <c r="C236" s="273"/>
      <c r="D236" s="273"/>
      <c r="E236" s="273" t="s">
        <v>664</v>
      </c>
      <c r="F236" s="273"/>
      <c r="G236" s="273"/>
      <c r="H236" s="273"/>
      <c r="I236" s="273"/>
      <c r="J236" s="273"/>
      <c r="K236" s="273"/>
      <c r="L236" s="273"/>
      <c r="M236" s="273"/>
      <c r="N236" s="273"/>
      <c r="O236" s="273"/>
      <c r="P236" s="273"/>
      <c r="Q236" s="273"/>
      <c r="R236" s="273"/>
      <c r="S236" s="273"/>
      <c r="T236" s="273"/>
      <c r="U236" s="273">
        <v>206.52</v>
      </c>
      <c r="V236" s="273"/>
      <c r="W236" s="273"/>
      <c r="X236" s="273"/>
      <c r="Y236" s="273">
        <f>-AD2235</f>
        <v>0</v>
      </c>
      <c r="Z236" s="273"/>
      <c r="AA236" s="273"/>
      <c r="AB236" s="273"/>
      <c r="AC236" s="273"/>
      <c r="AD236" s="273">
        <v>1</v>
      </c>
      <c r="AE236" s="273"/>
      <c r="AF236" s="273"/>
      <c r="AG236" s="273"/>
      <c r="AH236" s="273"/>
      <c r="AI236" s="273"/>
      <c r="AJ236" s="273" t="s">
        <v>665</v>
      </c>
      <c r="AK236" s="273"/>
      <c r="AL236" s="273"/>
      <c r="AM236" s="273"/>
      <c r="AN236" s="273"/>
      <c r="AO236" s="273"/>
      <c r="AP236" s="273"/>
      <c r="AQ236" s="273"/>
      <c r="AR236" s="273"/>
      <c r="AS236" s="270"/>
      <c r="AT236" s="270"/>
      <c r="AU236" s="270"/>
      <c r="AV236" s="270"/>
      <c r="AW236" s="270"/>
      <c r="AX236" s="270"/>
      <c r="AY236" s="270"/>
      <c r="AZ236" s="270"/>
      <c r="BA236" s="270"/>
      <c r="BB236" s="270"/>
      <c r="BC236" s="270"/>
      <c r="BD236" s="270"/>
      <c r="BE236" s="270"/>
      <c r="BF236" s="270"/>
      <c r="BG236" s="270"/>
      <c r="BH236" s="270"/>
      <c r="BI236" s="270"/>
      <c r="BJ236" s="270"/>
      <c r="BK236" s="270"/>
      <c r="BL236" s="270"/>
      <c r="BM236" s="270"/>
      <c r="BN236" s="270"/>
      <c r="BO236" s="270"/>
      <c r="BP236" s="270"/>
      <c r="BQ236" s="270"/>
      <c r="BR236" s="270"/>
      <c r="BS236" s="270"/>
      <c r="BT236" s="270"/>
      <c r="BU236" s="270"/>
      <c r="BV236" s="270"/>
      <c r="BW236" s="270"/>
      <c r="BX236" s="270"/>
      <c r="BY236" s="270"/>
      <c r="BZ236" s="270"/>
    </row>
    <row r="237" spans="1:78" s="19" customFormat="1" ht="17.399999999999999" customHeight="1" x14ac:dyDescent="0.25">
      <c r="A237" s="273" t="s">
        <v>449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73">
        <v>157213</v>
      </c>
      <c r="AE237" s="273"/>
      <c r="AF237" s="273"/>
      <c r="AG237" s="273"/>
      <c r="AH237" s="273"/>
      <c r="AI237" s="273"/>
      <c r="AJ237" s="273"/>
      <c r="AK237" s="273"/>
      <c r="AL237" s="273"/>
      <c r="AM237" s="273"/>
      <c r="AN237" s="273"/>
      <c r="AO237" s="273"/>
      <c r="AP237" s="273"/>
      <c r="AQ237" s="273"/>
      <c r="AR237" s="273"/>
      <c r="AS237" s="270"/>
      <c r="AT237" s="270"/>
      <c r="AU237" s="270"/>
      <c r="AV237" s="270"/>
      <c r="AW237" s="270"/>
      <c r="AX237" s="270"/>
      <c r="AY237" s="270"/>
      <c r="AZ237" s="270"/>
      <c r="BA237" s="270"/>
      <c r="BB237" s="270"/>
      <c r="BC237" s="270"/>
      <c r="BD237" s="270"/>
      <c r="BE237" s="270"/>
      <c r="BF237" s="270"/>
      <c r="BG237" s="270"/>
      <c r="BH237" s="270"/>
      <c r="BI237" s="270"/>
      <c r="BJ237" s="270"/>
      <c r="BK237" s="270"/>
      <c r="BL237" s="270"/>
      <c r="BM237" s="270"/>
      <c r="BN237" s="270"/>
      <c r="BO237" s="270"/>
      <c r="BP237" s="270"/>
      <c r="BQ237" s="270"/>
      <c r="BR237" s="270"/>
      <c r="BS237" s="270"/>
      <c r="BT237" s="270"/>
      <c r="BU237" s="270"/>
      <c r="BV237" s="270"/>
      <c r="BW237" s="270"/>
      <c r="BX237" s="270"/>
      <c r="BY237" s="270"/>
      <c r="BZ237" s="270"/>
    </row>
    <row r="238" spans="1:78" s="19" customFormat="1" ht="13.8" x14ac:dyDescent="0.25">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c r="BC238" s="270"/>
      <c r="BD238" s="270"/>
      <c r="BE238" s="270"/>
      <c r="BF238" s="270"/>
      <c r="BG238" s="270"/>
      <c r="BH238" s="270"/>
      <c r="BI238" s="270"/>
      <c r="BJ238" s="270"/>
      <c r="BK238" s="270"/>
      <c r="BL238" s="270"/>
      <c r="BM238" s="270"/>
      <c r="BN238" s="270"/>
      <c r="BO238" s="270"/>
      <c r="BP238" s="270"/>
      <c r="BQ238" s="270"/>
      <c r="BR238" s="270"/>
      <c r="BS238" s="270"/>
      <c r="BT238" s="270"/>
      <c r="BU238" s="270"/>
      <c r="BV238" s="270"/>
      <c r="BW238" s="270"/>
      <c r="BX238" s="270"/>
      <c r="BY238" s="270"/>
      <c r="BZ238" s="270"/>
    </row>
    <row r="239" spans="1:78" s="20" customFormat="1" ht="13.95" customHeight="1" x14ac:dyDescent="0.25">
      <c r="A239" s="280" t="s">
        <v>499</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280"/>
      <c r="BP239" s="280"/>
      <c r="BQ239" s="280"/>
      <c r="BR239" s="280"/>
      <c r="BS239" s="280"/>
      <c r="BT239" s="280"/>
      <c r="BU239" s="280"/>
      <c r="BV239" s="280"/>
      <c r="BW239" s="280"/>
      <c r="BX239" s="280"/>
      <c r="BY239" s="280"/>
      <c r="BZ239" s="280"/>
    </row>
    <row r="240" spans="1:78" s="20" customFormat="1" ht="30.6" customHeight="1" x14ac:dyDescent="0.25">
      <c r="A240" s="281" t="s">
        <v>666</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81"/>
      <c r="BG240" s="281"/>
      <c r="BH240" s="281"/>
      <c r="BI240" s="281"/>
      <c r="BJ240" s="281"/>
      <c r="BK240" s="281"/>
      <c r="BL240" s="281"/>
      <c r="BM240" s="281"/>
      <c r="BN240" s="281"/>
      <c r="BO240" s="281"/>
      <c r="BP240" s="281"/>
      <c r="BQ240" s="281"/>
      <c r="BR240" s="281"/>
      <c r="BS240" s="281"/>
      <c r="BT240" s="281"/>
      <c r="BU240" s="281"/>
      <c r="BV240" s="281"/>
      <c r="BW240" s="281"/>
      <c r="BX240" s="281"/>
      <c r="BY240" s="281"/>
      <c r="BZ240" s="281"/>
    </row>
    <row r="241" spans="1:78" s="19" customFormat="1" ht="13.8" x14ac:dyDescent="0.25">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70"/>
      <c r="AE241" s="270"/>
      <c r="AF241" s="270"/>
      <c r="AG241" s="270"/>
      <c r="AH241" s="270"/>
      <c r="AI241" s="270"/>
      <c r="AJ241" s="270"/>
      <c r="AK241" s="270"/>
      <c r="AL241" s="270"/>
      <c r="AM241" s="270"/>
      <c r="AN241" s="270"/>
      <c r="AO241" s="270"/>
      <c r="AP241" s="270"/>
      <c r="AQ241" s="270"/>
      <c r="AR241" s="270"/>
      <c r="AS241" s="270"/>
      <c r="AT241" s="270"/>
      <c r="AU241" s="270"/>
      <c r="AV241" s="270"/>
      <c r="AW241" s="270"/>
      <c r="AX241" s="270"/>
      <c r="AY241" s="270"/>
      <c r="AZ241" s="270"/>
      <c r="BA241" s="270"/>
      <c r="BB241" s="270"/>
      <c r="BC241" s="270"/>
      <c r="BD241" s="270"/>
      <c r="BE241" s="270"/>
      <c r="BF241" s="270"/>
      <c r="BG241" s="270"/>
      <c r="BH241" s="270"/>
      <c r="BI241" s="270"/>
      <c r="BJ241" s="270"/>
      <c r="BK241" s="270"/>
      <c r="BL241" s="270"/>
      <c r="BM241" s="270"/>
      <c r="BN241" s="270"/>
      <c r="BO241" s="270"/>
      <c r="BP241" s="270"/>
      <c r="BQ241" s="270"/>
      <c r="BR241" s="270"/>
      <c r="BS241" s="270"/>
      <c r="BT241" s="270"/>
      <c r="BU241" s="270"/>
      <c r="BV241" s="270"/>
      <c r="BW241" s="270"/>
      <c r="BX241" s="270"/>
      <c r="BY241" s="270"/>
      <c r="BZ241" s="270"/>
    </row>
    <row r="242" spans="1:78" s="20" customFormat="1" ht="13.95" customHeight="1" x14ac:dyDescent="0.25">
      <c r="A242" s="280" t="s">
        <v>501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c r="AH242" s="280"/>
      <c r="AI242" s="280"/>
      <c r="AJ242" s="280"/>
      <c r="AK242" s="280"/>
      <c r="AL242" s="280"/>
      <c r="AM242" s="280"/>
      <c r="AN242" s="280"/>
      <c r="AO242" s="280"/>
      <c r="AP242" s="280"/>
      <c r="AQ242" s="280"/>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c r="BN242" s="280"/>
      <c r="BO242" s="280"/>
      <c r="BP242" s="280"/>
      <c r="BQ242" s="280"/>
      <c r="BR242" s="280"/>
      <c r="BS242" s="280"/>
      <c r="BT242" s="280"/>
      <c r="BU242" s="280"/>
      <c r="BV242" s="280"/>
      <c r="BW242" s="280"/>
      <c r="BX242" s="280"/>
      <c r="BY242" s="280"/>
      <c r="BZ242" s="280"/>
    </row>
    <row r="243" spans="1:78" s="19" customFormat="1" ht="36.6" customHeight="1" x14ac:dyDescent="0.25">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1" t="s">
        <v>461</v>
      </c>
      <c r="AH243" s="271"/>
      <c r="AI243" s="271"/>
      <c r="AJ243" s="271"/>
      <c r="AK243" s="271"/>
      <c r="AL243" s="271"/>
      <c r="AM243" s="270"/>
      <c r="AN243" s="270"/>
      <c r="AO243" s="270"/>
      <c r="AP243" s="270"/>
      <c r="AQ243" s="270"/>
      <c r="AR243" s="270"/>
      <c r="AS243" s="270"/>
      <c r="AT243" s="270"/>
      <c r="AU243" s="270"/>
      <c r="AV243" s="270"/>
      <c r="AW243" s="270"/>
      <c r="AX243" s="270"/>
      <c r="AY243" s="270"/>
      <c r="AZ243" s="270"/>
      <c r="BA243" s="270"/>
      <c r="BB243" s="270"/>
      <c r="BC243" s="270"/>
      <c r="BD243" s="270"/>
      <c r="BE243" s="270"/>
      <c r="BF243" s="270"/>
      <c r="BG243" s="270"/>
      <c r="BH243" s="270"/>
      <c r="BI243" s="270"/>
      <c r="BJ243" s="270"/>
      <c r="BK243" s="270"/>
      <c r="BL243" s="270"/>
      <c r="BM243" s="270"/>
      <c r="BN243" s="270"/>
      <c r="BO243" s="270"/>
      <c r="BP243" s="270"/>
      <c r="BQ243" s="270"/>
      <c r="BR243" s="270"/>
      <c r="BS243" s="270"/>
      <c r="BT243" s="270"/>
      <c r="BU243" s="270"/>
      <c r="BV243" s="270"/>
      <c r="BW243" s="270"/>
      <c r="BX243" s="270"/>
      <c r="BY243" s="270"/>
      <c r="BZ243" s="270"/>
    </row>
    <row r="244" spans="1:78" s="19" customFormat="1" ht="43.2" customHeight="1" x14ac:dyDescent="0.25">
      <c r="A244" s="272" t="s">
        <v>502</v>
      </c>
      <c r="B244" s="272"/>
      <c r="C244" s="272"/>
      <c r="D244" s="272"/>
      <c r="E244" s="272"/>
      <c r="F244" s="272"/>
      <c r="G244" s="272"/>
      <c r="H244" s="272"/>
      <c r="I244" s="272"/>
      <c r="J244" s="272"/>
      <c r="K244" s="272"/>
      <c r="L244" s="272" t="s">
        <v>503</v>
      </c>
      <c r="M244" s="272"/>
      <c r="N244" s="272"/>
      <c r="O244" s="272"/>
      <c r="P244" s="272"/>
      <c r="Q244" s="272"/>
      <c r="R244" s="272"/>
      <c r="S244" s="272"/>
      <c r="T244" s="272"/>
      <c r="U244" s="272"/>
      <c r="V244" s="272"/>
      <c r="W244" s="272"/>
      <c r="X244" s="272" t="s">
        <v>504</v>
      </c>
      <c r="Y244" s="272"/>
      <c r="Z244" s="272"/>
      <c r="AA244" s="272"/>
      <c r="AB244" s="272"/>
      <c r="AC244" s="272" t="s">
        <v>505</v>
      </c>
      <c r="AD244" s="272"/>
      <c r="AE244" s="272"/>
      <c r="AF244" s="272"/>
      <c r="AG244" s="272" t="s">
        <v>506</v>
      </c>
      <c r="AH244" s="272"/>
      <c r="AI244" s="272"/>
      <c r="AJ244" s="272"/>
      <c r="AK244" s="272"/>
      <c r="AL244" s="272"/>
      <c r="AM244" s="270"/>
      <c r="AN244" s="270"/>
      <c r="AO244" s="270"/>
      <c r="AP244" s="270"/>
      <c r="AQ244" s="270"/>
      <c r="AR244" s="270"/>
      <c r="AS244" s="270"/>
      <c r="AT244" s="270"/>
      <c r="AU244" s="270"/>
      <c r="AV244" s="270"/>
      <c r="AW244" s="270"/>
      <c r="AX244" s="270"/>
      <c r="AY244" s="270"/>
      <c r="AZ244" s="270"/>
      <c r="BA244" s="270"/>
      <c r="BB244" s="270"/>
      <c r="BC244" s="270"/>
      <c r="BD244" s="270"/>
      <c r="BE244" s="270"/>
      <c r="BF244" s="270"/>
      <c r="BG244" s="270"/>
      <c r="BH244" s="270"/>
      <c r="BI244" s="270"/>
      <c r="BJ244" s="270"/>
      <c r="BK244" s="270"/>
      <c r="BL244" s="270"/>
      <c r="BM244" s="270"/>
      <c r="BN244" s="270"/>
      <c r="BO244" s="270"/>
      <c r="BP244" s="270"/>
      <c r="BQ244" s="270"/>
      <c r="BR244" s="270"/>
      <c r="BS244" s="270"/>
      <c r="BT244" s="270"/>
      <c r="BU244" s="270"/>
      <c r="BV244" s="270"/>
      <c r="BW244" s="270"/>
      <c r="BX244" s="270"/>
      <c r="BY244" s="270"/>
      <c r="BZ244" s="270"/>
    </row>
    <row r="245" spans="1:78" s="19" customFormat="1" ht="13.8" x14ac:dyDescent="0.25">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73"/>
      <c r="AL245" s="273"/>
      <c r="AM245" s="270"/>
      <c r="AN245" s="270"/>
      <c r="AO245" s="270"/>
      <c r="AP245" s="270"/>
      <c r="AQ245" s="270"/>
      <c r="AR245" s="270"/>
      <c r="AS245" s="270"/>
      <c r="AT245" s="270"/>
      <c r="AU245" s="270"/>
      <c r="AV245" s="270"/>
      <c r="AW245" s="270"/>
      <c r="AX245" s="270"/>
      <c r="AY245" s="270"/>
      <c r="AZ245" s="270"/>
      <c r="BA245" s="270"/>
      <c r="BB245" s="270"/>
      <c r="BC245" s="270"/>
      <c r="BD245" s="270"/>
      <c r="BE245" s="270"/>
      <c r="BF245" s="270"/>
      <c r="BG245" s="270"/>
      <c r="BH245" s="270"/>
      <c r="BI245" s="270"/>
      <c r="BJ245" s="270"/>
      <c r="BK245" s="270"/>
      <c r="BL245" s="270"/>
      <c r="BM245" s="270"/>
      <c r="BN245" s="270"/>
      <c r="BO245" s="270"/>
      <c r="BP245" s="270"/>
      <c r="BQ245" s="270"/>
      <c r="BR245" s="270"/>
      <c r="BS245" s="270"/>
      <c r="BT245" s="270"/>
      <c r="BU245" s="270"/>
      <c r="BV245" s="270"/>
      <c r="BW245" s="270"/>
      <c r="BX245" s="270"/>
      <c r="BY245" s="270"/>
      <c r="BZ245" s="270"/>
    </row>
    <row r="246" spans="1:78" s="19" customFormat="1" ht="13.8" x14ac:dyDescent="0.25">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c r="AF246" s="270"/>
      <c r="AG246" s="270"/>
      <c r="AH246" s="270"/>
      <c r="AI246" s="270"/>
      <c r="AJ246" s="270"/>
      <c r="AK246" s="270"/>
      <c r="AL246" s="270"/>
      <c r="AM246" s="270"/>
      <c r="AN246" s="270"/>
      <c r="AO246" s="270"/>
      <c r="AP246" s="270"/>
      <c r="AQ246" s="270"/>
      <c r="AR246" s="270"/>
      <c r="AS246" s="270"/>
      <c r="AT246" s="270"/>
      <c r="AU246" s="270"/>
      <c r="AV246" s="270"/>
      <c r="AW246" s="270"/>
      <c r="AX246" s="270"/>
      <c r="AY246" s="270"/>
      <c r="AZ246" s="270"/>
      <c r="BA246" s="270"/>
      <c r="BB246" s="270"/>
      <c r="BC246" s="270"/>
      <c r="BD246" s="270"/>
      <c r="BE246" s="270"/>
      <c r="BF246" s="270"/>
      <c r="BG246" s="270"/>
      <c r="BH246" s="270"/>
      <c r="BI246" s="270"/>
      <c r="BJ246" s="270"/>
      <c r="BK246" s="270"/>
      <c r="BL246" s="270"/>
      <c r="BM246" s="270"/>
      <c r="BN246" s="270"/>
      <c r="BO246" s="270"/>
      <c r="BP246" s="270"/>
      <c r="BQ246" s="270"/>
      <c r="BR246" s="270"/>
      <c r="BS246" s="270"/>
      <c r="BT246" s="270"/>
      <c r="BU246" s="270"/>
      <c r="BV246" s="270"/>
      <c r="BW246" s="270"/>
      <c r="BX246" s="270"/>
      <c r="BY246" s="270"/>
      <c r="BZ246" s="270"/>
    </row>
    <row r="247" spans="1:78" s="20" customFormat="1" ht="13.95" customHeight="1" x14ac:dyDescent="0.25">
      <c r="A247" s="280" t="s">
        <v>507</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c r="AH247" s="280"/>
      <c r="AI247" s="280"/>
      <c r="AJ247" s="280"/>
      <c r="AK247" s="280"/>
      <c r="AL247" s="280"/>
      <c r="AM247" s="280"/>
      <c r="AN247" s="280"/>
      <c r="AO247" s="280"/>
      <c r="AP247" s="280"/>
      <c r="AQ247" s="280"/>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row>
    <row r="248" spans="1:78" s="20" customFormat="1" ht="13.95" customHeight="1" x14ac:dyDescent="0.25">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282"/>
      <c r="AT248" s="282"/>
      <c r="AU248" s="282"/>
      <c r="AV248" s="282"/>
      <c r="AW248" s="282"/>
      <c r="AX248" s="282"/>
      <c r="AY248" s="282"/>
      <c r="AZ248" s="282"/>
      <c r="BA248" s="282"/>
      <c r="BB248" s="282"/>
      <c r="BC248" s="282"/>
      <c r="BD248" s="282"/>
      <c r="BE248" s="282"/>
      <c r="BF248" s="282"/>
      <c r="BG248" s="282"/>
      <c r="BH248" s="282"/>
      <c r="BI248" s="282"/>
      <c r="BJ248" s="282"/>
      <c r="BK248" s="282"/>
      <c r="BL248" s="282"/>
      <c r="BM248" s="282"/>
      <c r="BN248" s="282"/>
      <c r="BO248" s="282"/>
      <c r="BP248" s="282"/>
      <c r="BQ248" s="282"/>
      <c r="BR248" s="282"/>
      <c r="BS248" s="282"/>
      <c r="BT248" s="282"/>
      <c r="BU248" s="282"/>
      <c r="BV248" s="282"/>
      <c r="BW248" s="282"/>
      <c r="BX248" s="282"/>
      <c r="BY248" s="282"/>
      <c r="BZ248" s="282"/>
    </row>
    <row r="249" spans="1:78" s="19" customFormat="1" ht="51" customHeight="1" x14ac:dyDescent="0.25">
      <c r="A249" s="272" t="s">
        <v>508</v>
      </c>
      <c r="B249" s="272"/>
      <c r="C249" s="272"/>
      <c r="D249" s="272"/>
      <c r="E249" s="272"/>
      <c r="F249" s="272"/>
      <c r="G249" s="272"/>
      <c r="H249" s="272"/>
      <c r="I249" s="272"/>
      <c r="J249" s="272"/>
      <c r="K249" s="272"/>
      <c r="L249" s="272"/>
      <c r="M249" s="272"/>
      <c r="N249" s="272"/>
      <c r="O249" s="272"/>
      <c r="P249" s="272"/>
      <c r="Q249" s="272"/>
      <c r="R249" s="272"/>
      <c r="S249" s="272"/>
      <c r="T249" s="272"/>
      <c r="U249" s="272"/>
      <c r="V249" s="272" t="s">
        <v>509</v>
      </c>
      <c r="W249" s="272"/>
      <c r="X249" s="272"/>
      <c r="Y249" s="272"/>
      <c r="Z249" s="272"/>
      <c r="AA249" s="272" t="s">
        <v>510</v>
      </c>
      <c r="AB249" s="272"/>
      <c r="AC249" s="272"/>
      <c r="AD249" s="272"/>
      <c r="AE249" s="272"/>
      <c r="AF249" s="272"/>
      <c r="AG249" s="272" t="s">
        <v>511</v>
      </c>
      <c r="AH249" s="272"/>
      <c r="AI249" s="272"/>
      <c r="AJ249" s="272"/>
      <c r="AK249" s="272"/>
      <c r="AL249" s="272"/>
      <c r="AM249" s="270"/>
      <c r="AN249" s="270"/>
      <c r="AO249" s="270"/>
      <c r="AP249" s="270"/>
      <c r="AQ249" s="270"/>
      <c r="AR249" s="270"/>
      <c r="AS249" s="270"/>
      <c r="AT249" s="270"/>
      <c r="AU249" s="270"/>
      <c r="AV249" s="270"/>
      <c r="AW249" s="270"/>
      <c r="AX249" s="270"/>
      <c r="AY249" s="270"/>
      <c r="AZ249" s="270"/>
      <c r="BA249" s="270"/>
      <c r="BB249" s="270"/>
      <c r="BC249" s="270"/>
      <c r="BD249" s="270"/>
      <c r="BE249" s="270"/>
      <c r="BF249" s="270"/>
      <c r="BG249" s="270"/>
      <c r="BH249" s="270"/>
      <c r="BI249" s="270"/>
      <c r="BJ249" s="270"/>
      <c r="BK249" s="270"/>
      <c r="BL249" s="270"/>
      <c r="BM249" s="270"/>
      <c r="BN249" s="270"/>
      <c r="BO249" s="270"/>
      <c r="BP249" s="270"/>
      <c r="BQ249" s="270"/>
      <c r="BR249" s="270"/>
      <c r="BS249" s="270"/>
      <c r="BT249" s="270"/>
      <c r="BU249" s="270"/>
      <c r="BV249" s="270"/>
      <c r="BW249" s="270"/>
      <c r="BX249" s="270"/>
      <c r="BY249" s="270"/>
      <c r="BZ249" s="270"/>
    </row>
    <row r="250" spans="1:78" s="19" customFormat="1" ht="13.8" x14ac:dyDescent="0.25">
      <c r="A250" s="283" t="s">
        <v>512</v>
      </c>
      <c r="B250" s="283"/>
      <c r="C250" s="283"/>
      <c r="D250" s="283"/>
      <c r="E250" s="283"/>
      <c r="F250" s="283"/>
      <c r="G250" s="283"/>
      <c r="H250" s="283"/>
      <c r="I250" s="283"/>
      <c r="J250" s="283"/>
      <c r="K250" s="283"/>
      <c r="L250" s="283"/>
      <c r="M250" s="283"/>
      <c r="N250" s="283"/>
      <c r="O250" s="283"/>
      <c r="P250" s="283"/>
      <c r="Q250" s="283"/>
      <c r="R250" s="283"/>
      <c r="S250" s="283"/>
      <c r="T250" s="283"/>
      <c r="U250" s="283"/>
      <c r="V250" s="273">
        <v>7</v>
      </c>
      <c r="W250" s="273"/>
      <c r="X250" s="273"/>
      <c r="Y250" s="273"/>
      <c r="Z250" s="273"/>
      <c r="AA250" s="273">
        <v>74</v>
      </c>
      <c r="AB250" s="273"/>
      <c r="AC250" s="273"/>
      <c r="AD250" s="273"/>
      <c r="AE250" s="273"/>
      <c r="AF250" s="273"/>
      <c r="AG250" s="273">
        <v>6216</v>
      </c>
      <c r="AH250" s="273"/>
      <c r="AI250" s="273"/>
      <c r="AJ250" s="273"/>
      <c r="AK250" s="273"/>
      <c r="AL250" s="273"/>
      <c r="AM250" s="270"/>
      <c r="AN250" s="270"/>
      <c r="AO250" s="270"/>
      <c r="AP250" s="270"/>
      <c r="AQ250" s="270"/>
      <c r="AR250" s="270"/>
      <c r="AS250" s="270"/>
      <c r="AT250" s="270"/>
      <c r="AU250" s="270"/>
      <c r="AV250" s="270"/>
      <c r="AW250" s="270"/>
      <c r="AX250" s="270"/>
      <c r="AY250" s="270"/>
      <c r="AZ250" s="270"/>
      <c r="BA250" s="270"/>
      <c r="BB250" s="270"/>
      <c r="BC250" s="270"/>
      <c r="BD250" s="270"/>
      <c r="BE250" s="270"/>
      <c r="BF250" s="270"/>
      <c r="BG250" s="270"/>
      <c r="BH250" s="270"/>
      <c r="BI250" s="270"/>
      <c r="BJ250" s="270"/>
      <c r="BK250" s="270"/>
      <c r="BL250" s="270"/>
      <c r="BM250" s="270"/>
      <c r="BN250" s="270"/>
      <c r="BO250" s="270"/>
      <c r="BP250" s="270"/>
      <c r="BQ250" s="270"/>
      <c r="BR250" s="270"/>
      <c r="BS250" s="270"/>
      <c r="BT250" s="270"/>
      <c r="BU250" s="270"/>
      <c r="BV250" s="270"/>
      <c r="BW250" s="270"/>
      <c r="BX250" s="270"/>
      <c r="BY250" s="270"/>
      <c r="BZ250" s="270"/>
    </row>
    <row r="251" spans="1:78" s="19" customFormat="1" ht="13.8" x14ac:dyDescent="0.25">
      <c r="A251" s="284" t="s">
        <v>667</v>
      </c>
      <c r="B251" s="285"/>
      <c r="C251" s="285"/>
      <c r="D251" s="285"/>
      <c r="E251" s="285"/>
      <c r="F251" s="285"/>
      <c r="G251" s="285"/>
      <c r="H251" s="285"/>
      <c r="I251" s="285"/>
      <c r="J251" s="285"/>
      <c r="K251" s="285"/>
      <c r="L251" s="285"/>
      <c r="M251" s="285"/>
      <c r="N251" s="285"/>
      <c r="O251" s="285"/>
      <c r="P251" s="285"/>
      <c r="Q251" s="285"/>
      <c r="R251" s="285"/>
      <c r="S251" s="285"/>
      <c r="T251" s="285"/>
      <c r="U251" s="286"/>
      <c r="V251" s="277">
        <v>4</v>
      </c>
      <c r="W251" s="278"/>
      <c r="X251" s="278"/>
      <c r="Y251" s="278"/>
      <c r="Z251" s="279"/>
      <c r="AA251" s="277">
        <v>4</v>
      </c>
      <c r="AB251" s="278"/>
      <c r="AC251" s="278"/>
      <c r="AD251" s="278"/>
      <c r="AE251" s="278"/>
      <c r="AF251" s="279"/>
      <c r="AG251" s="277">
        <v>96</v>
      </c>
      <c r="AH251" s="278"/>
      <c r="AI251" s="278"/>
      <c r="AJ251" s="278"/>
      <c r="AK251" s="278"/>
      <c r="AL251" s="279"/>
      <c r="AM251" s="270"/>
      <c r="AN251" s="270"/>
      <c r="AO251" s="270"/>
      <c r="AP251" s="270"/>
      <c r="AQ251" s="270"/>
      <c r="AR251" s="270"/>
      <c r="AS251" s="270"/>
      <c r="AT251" s="270"/>
      <c r="AU251" s="270"/>
      <c r="AV251" s="270"/>
      <c r="AW251" s="270"/>
      <c r="AX251" s="270"/>
      <c r="AY251" s="270"/>
      <c r="AZ251" s="270"/>
      <c r="BA251" s="270"/>
      <c r="BB251" s="270"/>
      <c r="BC251" s="270"/>
      <c r="BD251" s="270"/>
      <c r="BE251" s="270"/>
      <c r="BF251" s="270"/>
      <c r="BG251" s="270"/>
      <c r="BH251" s="270"/>
      <c r="BI251" s="270"/>
      <c r="BJ251" s="270"/>
      <c r="BK251" s="270"/>
      <c r="BL251" s="270"/>
      <c r="BM251" s="270"/>
      <c r="BN251" s="270"/>
      <c r="BO251" s="270"/>
      <c r="BP251" s="270"/>
      <c r="BQ251" s="270"/>
      <c r="BR251" s="270"/>
      <c r="BS251" s="270"/>
      <c r="BT251" s="270"/>
      <c r="BU251" s="270"/>
      <c r="BV251" s="270"/>
      <c r="BW251" s="270"/>
      <c r="BX251" s="270"/>
      <c r="BY251" s="270"/>
      <c r="BZ251" s="270"/>
    </row>
    <row r="252" spans="1:78" s="19" customFormat="1" ht="13.8" x14ac:dyDescent="0.25">
      <c r="A252" s="283" t="s">
        <v>513</v>
      </c>
      <c r="B252" s="283"/>
      <c r="C252" s="283"/>
      <c r="D252" s="283"/>
      <c r="E252" s="283"/>
      <c r="F252" s="283"/>
      <c r="G252" s="283"/>
      <c r="H252" s="283"/>
      <c r="I252" s="283"/>
      <c r="J252" s="283"/>
      <c r="K252" s="283"/>
      <c r="L252" s="283"/>
      <c r="M252" s="283"/>
      <c r="N252" s="283"/>
      <c r="O252" s="283"/>
      <c r="P252" s="283"/>
      <c r="Q252" s="283"/>
      <c r="R252" s="283"/>
      <c r="S252" s="283"/>
      <c r="T252" s="283"/>
      <c r="U252" s="283"/>
      <c r="V252" s="273">
        <v>1</v>
      </c>
      <c r="W252" s="273"/>
      <c r="X252" s="273"/>
      <c r="Y252" s="273"/>
      <c r="Z252" s="273"/>
      <c r="AA252" s="273">
        <v>170</v>
      </c>
      <c r="AB252" s="273"/>
      <c r="AC252" s="273"/>
      <c r="AD252" s="273"/>
      <c r="AE252" s="273"/>
      <c r="AF252" s="273"/>
      <c r="AG252" s="273">
        <v>2040</v>
      </c>
      <c r="AH252" s="273"/>
      <c r="AI252" s="273"/>
      <c r="AJ252" s="273"/>
      <c r="AK252" s="273"/>
      <c r="AL252" s="273"/>
      <c r="AM252" s="270"/>
      <c r="AN252" s="270"/>
      <c r="AO252" s="270"/>
      <c r="AP252" s="270"/>
      <c r="AQ252" s="270"/>
      <c r="AR252" s="270"/>
      <c r="AS252" s="270"/>
      <c r="AT252" s="270"/>
      <c r="AU252" s="270"/>
      <c r="AV252" s="270"/>
      <c r="AW252" s="270"/>
      <c r="AX252" s="270"/>
      <c r="AY252" s="270"/>
      <c r="AZ252" s="270"/>
      <c r="BA252" s="270"/>
      <c r="BB252" s="270"/>
      <c r="BC252" s="270"/>
      <c r="BD252" s="270"/>
      <c r="BE252" s="270"/>
      <c r="BF252" s="270"/>
      <c r="BG252" s="270"/>
      <c r="BH252" s="270"/>
      <c r="BI252" s="270"/>
      <c r="BJ252" s="270"/>
      <c r="BK252" s="270"/>
      <c r="BL252" s="270"/>
      <c r="BM252" s="270"/>
      <c r="BN252" s="270"/>
      <c r="BO252" s="270"/>
      <c r="BP252" s="270"/>
      <c r="BQ252" s="270"/>
      <c r="BR252" s="270"/>
      <c r="BS252" s="270"/>
      <c r="BT252" s="270"/>
      <c r="BU252" s="270"/>
      <c r="BV252" s="270"/>
      <c r="BW252" s="270"/>
      <c r="BX252" s="270"/>
      <c r="BY252" s="270"/>
      <c r="BZ252" s="270"/>
    </row>
    <row r="253" spans="1:78" s="19" customFormat="1" ht="13.8" x14ac:dyDescent="0.25">
      <c r="A253" s="283" t="s">
        <v>514</v>
      </c>
      <c r="B253" s="283"/>
      <c r="C253" s="283"/>
      <c r="D253" s="283"/>
      <c r="E253" s="283"/>
      <c r="F253" s="283"/>
      <c r="G253" s="283"/>
      <c r="H253" s="283"/>
      <c r="I253" s="283"/>
      <c r="J253" s="283"/>
      <c r="K253" s="283"/>
      <c r="L253" s="283"/>
      <c r="M253" s="283"/>
      <c r="N253" s="283"/>
      <c r="O253" s="283"/>
      <c r="P253" s="283"/>
      <c r="Q253" s="283"/>
      <c r="R253" s="283"/>
      <c r="S253" s="283"/>
      <c r="T253" s="283"/>
      <c r="U253" s="283"/>
      <c r="V253" s="273"/>
      <c r="W253" s="273"/>
      <c r="X253" s="273"/>
      <c r="Y253" s="273"/>
      <c r="Z253" s="273"/>
      <c r="AA253" s="273">
        <v>2.9</v>
      </c>
      <c r="AB253" s="273"/>
      <c r="AC253" s="273"/>
      <c r="AD253" s="273"/>
      <c r="AE253" s="273"/>
      <c r="AF253" s="273"/>
      <c r="AG253" s="273">
        <v>35</v>
      </c>
      <c r="AH253" s="273"/>
      <c r="AI253" s="273"/>
      <c r="AJ253" s="273"/>
      <c r="AK253" s="273"/>
      <c r="AL253" s="273"/>
      <c r="AM253" s="270"/>
      <c r="AN253" s="270"/>
      <c r="AO253" s="270"/>
      <c r="AP253" s="270"/>
      <c r="AQ253" s="270"/>
      <c r="AR253" s="270"/>
      <c r="AS253" s="270"/>
      <c r="AT253" s="270"/>
      <c r="AU253" s="270"/>
      <c r="AV253" s="270"/>
      <c r="AW253" s="270"/>
      <c r="AX253" s="270"/>
      <c r="AY253" s="270"/>
      <c r="AZ253" s="270"/>
      <c r="BA253" s="270"/>
      <c r="BB253" s="270"/>
      <c r="BC253" s="270"/>
      <c r="BD253" s="270"/>
      <c r="BE253" s="270"/>
      <c r="BF253" s="270"/>
      <c r="BG253" s="270"/>
      <c r="BH253" s="270"/>
      <c r="BI253" s="270"/>
      <c r="BJ253" s="270"/>
      <c r="BK253" s="270"/>
      <c r="BL253" s="270"/>
      <c r="BM253" s="270"/>
      <c r="BN253" s="270"/>
      <c r="BO253" s="270"/>
      <c r="BP253" s="270"/>
      <c r="BQ253" s="270"/>
      <c r="BR253" s="270"/>
      <c r="BS253" s="270"/>
      <c r="BT253" s="270"/>
      <c r="BU253" s="270"/>
      <c r="BV253" s="270"/>
      <c r="BW253" s="270"/>
      <c r="BX253" s="270"/>
      <c r="BY253" s="270"/>
      <c r="BZ253" s="270"/>
    </row>
    <row r="254" spans="1:78" s="19" customFormat="1" ht="13.2" customHeight="1" x14ac:dyDescent="0.25">
      <c r="A254" s="283" t="s">
        <v>515</v>
      </c>
      <c r="B254" s="283"/>
      <c r="C254" s="283"/>
      <c r="D254" s="283"/>
      <c r="E254" s="283"/>
      <c r="F254" s="283"/>
      <c r="G254" s="283"/>
      <c r="H254" s="283"/>
      <c r="I254" s="283"/>
      <c r="J254" s="283"/>
      <c r="K254" s="283"/>
      <c r="L254" s="283"/>
      <c r="M254" s="283"/>
      <c r="N254" s="283"/>
      <c r="O254" s="283"/>
      <c r="P254" s="283"/>
      <c r="Q254" s="283"/>
      <c r="R254" s="283"/>
      <c r="S254" s="283"/>
      <c r="T254" s="283"/>
      <c r="U254" s="283"/>
      <c r="V254" s="273"/>
      <c r="W254" s="273"/>
      <c r="X254" s="273"/>
      <c r="Y254" s="273"/>
      <c r="Z254" s="273"/>
      <c r="AA254" s="273"/>
      <c r="AB254" s="273"/>
      <c r="AC254" s="273"/>
      <c r="AD254" s="273"/>
      <c r="AE254" s="273"/>
      <c r="AF254" s="273"/>
      <c r="AG254" s="273"/>
      <c r="AH254" s="273"/>
      <c r="AI254" s="273"/>
      <c r="AJ254" s="273"/>
      <c r="AK254" s="273"/>
      <c r="AL254" s="273"/>
      <c r="AM254" s="270"/>
      <c r="AN254" s="270"/>
      <c r="AO254" s="270"/>
      <c r="AP254" s="270"/>
      <c r="AQ254" s="270"/>
      <c r="AR254" s="270"/>
      <c r="AS254" s="270"/>
      <c r="AT254" s="270"/>
      <c r="AU254" s="270"/>
      <c r="AV254" s="270"/>
      <c r="AW254" s="270"/>
      <c r="AX254" s="270"/>
      <c r="AY254" s="270"/>
      <c r="AZ254" s="270"/>
      <c r="BA254" s="270"/>
      <c r="BB254" s="270"/>
      <c r="BC254" s="270"/>
      <c r="BD254" s="270"/>
      <c r="BE254" s="270"/>
      <c r="BF254" s="270"/>
      <c r="BG254" s="270"/>
      <c r="BH254" s="270"/>
      <c r="BI254" s="270"/>
      <c r="BJ254" s="270"/>
      <c r="BK254" s="270"/>
      <c r="BL254" s="270"/>
      <c r="BM254" s="270"/>
      <c r="BN254" s="270"/>
      <c r="BO254" s="270"/>
      <c r="BP254" s="270"/>
      <c r="BQ254" s="270"/>
      <c r="BR254" s="270"/>
      <c r="BS254" s="270"/>
      <c r="BT254" s="270"/>
      <c r="BU254" s="270"/>
      <c r="BV254" s="270"/>
      <c r="BW254" s="270"/>
      <c r="BX254" s="270"/>
      <c r="BY254" s="270"/>
      <c r="BZ254" s="270"/>
    </row>
    <row r="255" spans="1:78" s="19" customFormat="1" ht="16.2" customHeight="1" x14ac:dyDescent="0.25">
      <c r="A255" s="283" t="s">
        <v>516</v>
      </c>
      <c r="B255" s="283"/>
      <c r="C255" s="283"/>
      <c r="D255" s="283"/>
      <c r="E255" s="283"/>
      <c r="F255" s="283"/>
      <c r="G255" s="283"/>
      <c r="H255" s="283"/>
      <c r="I255" s="283"/>
      <c r="J255" s="283"/>
      <c r="K255" s="283"/>
      <c r="L255" s="283"/>
      <c r="M255" s="283"/>
      <c r="N255" s="283"/>
      <c r="O255" s="283"/>
      <c r="P255" s="283"/>
      <c r="Q255" s="283"/>
      <c r="R255" s="283"/>
      <c r="S255" s="283"/>
      <c r="T255" s="283"/>
      <c r="U255" s="283"/>
      <c r="V255" s="273"/>
      <c r="W255" s="273"/>
      <c r="X255" s="273"/>
      <c r="Y255" s="273"/>
      <c r="Z255" s="273"/>
      <c r="AA255" s="273"/>
      <c r="AB255" s="273"/>
      <c r="AC255" s="273"/>
      <c r="AD255" s="273"/>
      <c r="AE255" s="273"/>
      <c r="AF255" s="273"/>
      <c r="AG255" s="273"/>
      <c r="AH255" s="273"/>
      <c r="AI255" s="273"/>
      <c r="AJ255" s="273"/>
      <c r="AK255" s="273"/>
      <c r="AL255" s="273"/>
      <c r="AM255" s="270"/>
      <c r="AN255" s="270"/>
      <c r="AO255" s="270"/>
      <c r="AP255" s="270"/>
      <c r="AQ255" s="270"/>
      <c r="AR255" s="270"/>
      <c r="AS255" s="270"/>
      <c r="AT255" s="270"/>
      <c r="AU255" s="270"/>
      <c r="AV255" s="270"/>
      <c r="AW255" s="270"/>
      <c r="AX255" s="270"/>
      <c r="AY255" s="270"/>
      <c r="AZ255" s="270"/>
      <c r="BA255" s="270"/>
      <c r="BB255" s="270"/>
      <c r="BC255" s="270"/>
      <c r="BD255" s="270"/>
      <c r="BE255" s="270"/>
      <c r="BF255" s="270"/>
      <c r="BG255" s="270"/>
      <c r="BH255" s="270"/>
      <c r="BI255" s="270"/>
      <c r="BJ255" s="270"/>
      <c r="BK255" s="270"/>
      <c r="BL255" s="270"/>
      <c r="BM255" s="270"/>
      <c r="BN255" s="270"/>
      <c r="BO255" s="270"/>
      <c r="BP255" s="270"/>
      <c r="BQ255" s="270"/>
      <c r="BR255" s="270"/>
      <c r="BS255" s="270"/>
      <c r="BT255" s="270"/>
      <c r="BU255" s="270"/>
      <c r="BV255" s="270"/>
      <c r="BW255" s="270"/>
      <c r="BX255" s="270"/>
      <c r="BY255" s="270"/>
      <c r="BZ255" s="270"/>
    </row>
    <row r="256" spans="1:78" s="19" customFormat="1" ht="13.8" x14ac:dyDescent="0.25">
      <c r="A256" s="277" t="s">
        <v>449</v>
      </c>
      <c r="B256" s="278"/>
      <c r="C256" s="278"/>
      <c r="D256" s="278"/>
      <c r="E256" s="278"/>
      <c r="F256" s="278"/>
      <c r="G256" s="278"/>
      <c r="H256" s="278"/>
      <c r="I256" s="278"/>
      <c r="J256" s="278"/>
      <c r="K256" s="278"/>
      <c r="L256" s="278"/>
      <c r="M256" s="278"/>
      <c r="N256" s="278"/>
      <c r="O256" s="278"/>
      <c r="P256" s="278"/>
      <c r="Q256" s="278"/>
      <c r="R256" s="278"/>
      <c r="S256" s="278"/>
      <c r="T256" s="278"/>
      <c r="U256" s="279"/>
      <c r="V256" s="277"/>
      <c r="W256" s="278"/>
      <c r="X256" s="278"/>
      <c r="Y256" s="278"/>
      <c r="Z256" s="279"/>
      <c r="AA256" s="277"/>
      <c r="AB256" s="278"/>
      <c r="AC256" s="278"/>
      <c r="AD256" s="278"/>
      <c r="AE256" s="278"/>
      <c r="AF256" s="279"/>
      <c r="AG256" s="277">
        <v>8387</v>
      </c>
      <c r="AH256" s="278"/>
      <c r="AI256" s="278"/>
      <c r="AJ256" s="278"/>
      <c r="AK256" s="278"/>
      <c r="AL256" s="279"/>
      <c r="AM256" s="270"/>
      <c r="AN256" s="270"/>
      <c r="AO256" s="270"/>
      <c r="AP256" s="270"/>
      <c r="AQ256" s="270"/>
      <c r="AR256" s="270"/>
      <c r="AS256" s="270"/>
      <c r="AT256" s="270"/>
      <c r="AU256" s="270"/>
      <c r="AV256" s="270"/>
      <c r="AW256" s="270"/>
      <c r="AX256" s="270"/>
      <c r="AY256" s="270"/>
      <c r="AZ256" s="270"/>
      <c r="BA256" s="270"/>
      <c r="BB256" s="270"/>
      <c r="BC256" s="270"/>
      <c r="BD256" s="270"/>
      <c r="BE256" s="270"/>
      <c r="BF256" s="270"/>
      <c r="BG256" s="270"/>
      <c r="BH256" s="270"/>
      <c r="BI256" s="270"/>
      <c r="BJ256" s="270"/>
      <c r="BK256" s="270"/>
      <c r="BL256" s="270"/>
      <c r="BM256" s="270"/>
      <c r="BN256" s="270"/>
      <c r="BO256" s="270"/>
      <c r="BP256" s="270"/>
      <c r="BQ256" s="270"/>
      <c r="BR256" s="270"/>
      <c r="BS256" s="270"/>
      <c r="BT256" s="270"/>
      <c r="BU256" s="270"/>
      <c r="BV256" s="270"/>
      <c r="BW256" s="270"/>
      <c r="BX256" s="270"/>
      <c r="BY256" s="270"/>
      <c r="BZ256" s="270"/>
    </row>
    <row r="257" spans="1:78" s="20" customFormat="1" ht="13.95" customHeight="1" x14ac:dyDescent="0.25">
      <c r="A257" s="280" t="s">
        <v>517</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0"/>
      <c r="AL257" s="280"/>
      <c r="AM257" s="280"/>
      <c r="AN257" s="280"/>
      <c r="AO257" s="280"/>
      <c r="AP257" s="280"/>
      <c r="AQ257" s="280"/>
      <c r="AR257" s="280"/>
      <c r="AS257" s="280"/>
      <c r="AT257" s="280"/>
      <c r="AU257" s="280"/>
      <c r="AV257" s="280"/>
      <c r="AW257" s="280"/>
      <c r="AX257" s="280"/>
      <c r="AY257" s="280"/>
      <c r="AZ257" s="280"/>
      <c r="BA257" s="280"/>
      <c r="BB257" s="280"/>
      <c r="BC257" s="280"/>
      <c r="BD257" s="280"/>
      <c r="BE257" s="280"/>
      <c r="BF257" s="280"/>
      <c r="BG257" s="280"/>
      <c r="BH257" s="280"/>
      <c r="BI257" s="280"/>
      <c r="BJ257" s="280"/>
      <c r="BK257" s="280"/>
      <c r="BL257" s="280"/>
      <c r="BM257" s="280"/>
      <c r="BN257" s="280"/>
      <c r="BO257" s="280"/>
      <c r="BP257" s="280"/>
      <c r="BQ257" s="280"/>
      <c r="BR257" s="280"/>
      <c r="BS257" s="280"/>
      <c r="BT257" s="280"/>
      <c r="BU257" s="280"/>
      <c r="BV257" s="280"/>
      <c r="BW257" s="280"/>
      <c r="BX257" s="280"/>
      <c r="BY257" s="280"/>
      <c r="BZ257" s="280"/>
    </row>
    <row r="258" spans="1:78" s="20" customFormat="1" ht="30.6" customHeight="1" x14ac:dyDescent="0.25">
      <c r="A258" s="281" t="s">
        <v>518</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1"/>
      <c r="AL258" s="281"/>
      <c r="AM258" s="281"/>
      <c r="AN258" s="281"/>
      <c r="AO258" s="281"/>
      <c r="AP258" s="281"/>
      <c r="AQ258" s="281"/>
      <c r="AR258" s="281"/>
      <c r="AS258" s="281"/>
      <c r="AT258" s="281"/>
      <c r="AU258" s="281"/>
      <c r="AV258" s="281"/>
      <c r="AW258" s="281"/>
      <c r="AX258" s="281"/>
      <c r="AY258" s="281"/>
      <c r="AZ258" s="281"/>
      <c r="BA258" s="281"/>
      <c r="BB258" s="281"/>
      <c r="BC258" s="281"/>
      <c r="BD258" s="281"/>
      <c r="BE258" s="281"/>
      <c r="BF258" s="281"/>
      <c r="BG258" s="281"/>
      <c r="BH258" s="281"/>
      <c r="BI258" s="281"/>
      <c r="BJ258" s="281"/>
      <c r="BK258" s="281"/>
      <c r="BL258" s="281"/>
      <c r="BM258" s="281"/>
      <c r="BN258" s="281"/>
      <c r="BO258" s="281"/>
      <c r="BP258" s="281"/>
      <c r="BQ258" s="281"/>
      <c r="BR258" s="281"/>
      <c r="BS258" s="281"/>
      <c r="BT258" s="281"/>
      <c r="BU258" s="281"/>
      <c r="BV258" s="281"/>
      <c r="BW258" s="281"/>
      <c r="BX258" s="281"/>
      <c r="BY258" s="281"/>
      <c r="BZ258" s="281"/>
    </row>
    <row r="259" spans="1:78" s="20" customFormat="1" ht="16.5" customHeight="1" x14ac:dyDescent="0.25">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287"/>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c r="BG259" s="287"/>
      <c r="BH259" s="287"/>
      <c r="BI259" s="287"/>
      <c r="BJ259" s="287"/>
      <c r="BK259" s="287"/>
      <c r="BL259" s="287"/>
      <c r="BM259" s="287"/>
      <c r="BN259" s="287"/>
      <c r="BO259" s="287"/>
      <c r="BP259" s="287"/>
      <c r="BQ259" s="287"/>
      <c r="BR259" s="287"/>
      <c r="BS259" s="287"/>
      <c r="BT259" s="287"/>
      <c r="BU259" s="287"/>
      <c r="BV259" s="287"/>
      <c r="BW259" s="287"/>
      <c r="BX259" s="287"/>
      <c r="BY259" s="287"/>
      <c r="BZ259" s="287"/>
    </row>
    <row r="260" spans="1:78" s="20" customFormat="1" ht="18" customHeight="1" x14ac:dyDescent="0.25">
      <c r="A260" s="277" t="s">
        <v>668</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9"/>
      <c r="Z260" s="277" t="s">
        <v>480</v>
      </c>
      <c r="AA260" s="278"/>
      <c r="AB260" s="278"/>
      <c r="AC260" s="279"/>
      <c r="AD260" s="277" t="s">
        <v>669</v>
      </c>
      <c r="AE260" s="278"/>
      <c r="AF260" s="278"/>
      <c r="AG260" s="278"/>
      <c r="AH260" s="279"/>
      <c r="AI260" s="277" t="s">
        <v>670</v>
      </c>
      <c r="AJ260" s="278"/>
      <c r="AK260" s="278"/>
      <c r="AL260" s="278"/>
      <c r="AM260" s="279"/>
      <c r="AN260" s="287"/>
      <c r="AO260" s="287"/>
      <c r="AP260" s="287"/>
      <c r="AQ260" s="287"/>
      <c r="AR260" s="287"/>
      <c r="AS260" s="287"/>
      <c r="AT260" s="287"/>
      <c r="AU260" s="287"/>
      <c r="AV260" s="287"/>
      <c r="AW260" s="287"/>
      <c r="AX260" s="287"/>
      <c r="AY260" s="287"/>
      <c r="AZ260" s="287"/>
      <c r="BA260" s="287"/>
      <c r="BB260" s="287"/>
      <c r="BC260" s="287"/>
      <c r="BD260" s="287"/>
      <c r="BE260" s="287"/>
      <c r="BF260" s="287"/>
      <c r="BG260" s="287"/>
      <c r="BH260" s="287"/>
      <c r="BI260" s="287"/>
      <c r="BJ260" s="287"/>
      <c r="BK260" s="287"/>
      <c r="BL260" s="287"/>
      <c r="BM260" s="287"/>
      <c r="BN260" s="287"/>
      <c r="BO260" s="287"/>
      <c r="BP260" s="287"/>
      <c r="BQ260" s="287"/>
      <c r="BR260" s="287"/>
      <c r="BS260" s="287"/>
      <c r="BT260" s="287"/>
      <c r="BU260" s="287"/>
      <c r="BV260" s="287"/>
      <c r="BW260" s="287"/>
      <c r="BX260" s="287"/>
      <c r="BY260" s="287"/>
      <c r="BZ260" s="287"/>
    </row>
    <row r="261" spans="1:78" s="20" customFormat="1" ht="16.5" customHeight="1" x14ac:dyDescent="0.25">
      <c r="A261" s="284" t="s">
        <v>671</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6"/>
      <c r="Z261" s="277">
        <v>1</v>
      </c>
      <c r="AA261" s="278"/>
      <c r="AB261" s="278"/>
      <c r="AC261" s="279"/>
      <c r="AD261" s="277">
        <v>1300</v>
      </c>
      <c r="AE261" s="278"/>
      <c r="AF261" s="278"/>
      <c r="AG261" s="278"/>
      <c r="AH261" s="279"/>
      <c r="AI261" s="277">
        <v>1300</v>
      </c>
      <c r="AJ261" s="278"/>
      <c r="AK261" s="278"/>
      <c r="AL261" s="278"/>
      <c r="AM261" s="279"/>
      <c r="AN261" s="287"/>
      <c r="AO261" s="287"/>
      <c r="AP261" s="287"/>
      <c r="AQ261" s="287"/>
      <c r="AR261" s="287"/>
      <c r="AS261" s="287"/>
      <c r="AT261" s="287"/>
      <c r="AU261" s="287"/>
      <c r="AV261" s="287"/>
      <c r="AW261" s="287"/>
      <c r="AX261" s="287"/>
      <c r="AY261" s="287"/>
      <c r="AZ261" s="287"/>
      <c r="BA261" s="287"/>
      <c r="BB261" s="287"/>
      <c r="BC261" s="287"/>
      <c r="BD261" s="287"/>
      <c r="BE261" s="287"/>
      <c r="BF261" s="287"/>
      <c r="BG261" s="287"/>
      <c r="BH261" s="287"/>
      <c r="BI261" s="287"/>
      <c r="BJ261" s="287"/>
      <c r="BK261" s="287"/>
      <c r="BL261" s="287"/>
      <c r="BM261" s="287"/>
      <c r="BN261" s="287"/>
      <c r="BO261" s="287"/>
      <c r="BP261" s="287"/>
      <c r="BQ261" s="287"/>
      <c r="BR261" s="287"/>
      <c r="BS261" s="287"/>
      <c r="BT261" s="287"/>
      <c r="BU261" s="287"/>
      <c r="BV261" s="287"/>
      <c r="BW261" s="287"/>
      <c r="BX261" s="287"/>
      <c r="BY261" s="287"/>
      <c r="BZ261" s="287"/>
    </row>
    <row r="262" spans="1:78" s="20" customFormat="1" ht="35.25" customHeight="1" x14ac:dyDescent="0.25">
      <c r="A262" s="284" t="s">
        <v>672</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6"/>
      <c r="Z262" s="277">
        <v>1</v>
      </c>
      <c r="AA262" s="278"/>
      <c r="AB262" s="278"/>
      <c r="AC262" s="279"/>
      <c r="AD262" s="277">
        <v>2000</v>
      </c>
      <c r="AE262" s="278"/>
      <c r="AF262" s="278"/>
      <c r="AG262" s="278"/>
      <c r="AH262" s="279"/>
      <c r="AI262" s="277">
        <v>2000</v>
      </c>
      <c r="AJ262" s="278"/>
      <c r="AK262" s="278"/>
      <c r="AL262" s="278"/>
      <c r="AM262" s="279"/>
      <c r="AN262" s="287"/>
      <c r="AO262" s="287"/>
      <c r="AP262" s="287"/>
      <c r="AQ262" s="287"/>
      <c r="AR262" s="287"/>
      <c r="AS262" s="287"/>
      <c r="AT262" s="287"/>
      <c r="AU262" s="287"/>
      <c r="AV262" s="287"/>
      <c r="AW262" s="287"/>
      <c r="AX262" s="287"/>
      <c r="AY262" s="287"/>
      <c r="AZ262" s="287"/>
      <c r="BA262" s="287"/>
      <c r="BB262" s="287"/>
      <c r="BC262" s="287"/>
      <c r="BD262" s="287"/>
      <c r="BE262" s="287"/>
      <c r="BF262" s="287"/>
      <c r="BG262" s="287"/>
      <c r="BH262" s="287"/>
      <c r="BI262" s="287"/>
      <c r="BJ262" s="287"/>
      <c r="BK262" s="287"/>
      <c r="BL262" s="287"/>
      <c r="BM262" s="287"/>
      <c r="BN262" s="287"/>
      <c r="BO262" s="287"/>
      <c r="BP262" s="287"/>
      <c r="BQ262" s="287"/>
      <c r="BR262" s="287"/>
      <c r="BS262" s="287"/>
      <c r="BT262" s="287"/>
      <c r="BU262" s="287"/>
      <c r="BV262" s="287"/>
      <c r="BW262" s="287"/>
      <c r="BX262" s="287"/>
      <c r="BY262" s="287"/>
      <c r="BZ262" s="287"/>
    </row>
    <row r="263" spans="1:78" s="20" customFormat="1" ht="15" customHeight="1" x14ac:dyDescent="0.25">
      <c r="A263" s="284" t="s">
        <v>673</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6"/>
      <c r="Z263" s="277">
        <v>10</v>
      </c>
      <c r="AA263" s="278"/>
      <c r="AB263" s="278"/>
      <c r="AC263" s="279"/>
      <c r="AD263" s="277">
        <v>120</v>
      </c>
      <c r="AE263" s="278"/>
      <c r="AF263" s="278"/>
      <c r="AG263" s="278"/>
      <c r="AH263" s="279"/>
      <c r="AI263" s="273">
        <v>1200</v>
      </c>
      <c r="AJ263" s="273"/>
      <c r="AK263" s="273"/>
      <c r="AL263" s="273"/>
      <c r="AM263" s="273"/>
      <c r="AN263" s="287"/>
      <c r="AO263" s="287"/>
      <c r="AP263" s="287"/>
      <c r="AQ263" s="287"/>
      <c r="AR263" s="287"/>
      <c r="AS263" s="287"/>
      <c r="AT263" s="287"/>
      <c r="AU263" s="287"/>
      <c r="AV263" s="287"/>
      <c r="AW263" s="287"/>
      <c r="AX263" s="287"/>
      <c r="AY263" s="287"/>
      <c r="AZ263" s="287"/>
      <c r="BA263" s="287"/>
      <c r="BB263" s="287"/>
      <c r="BC263" s="287"/>
      <c r="BD263" s="287"/>
      <c r="BE263" s="287"/>
      <c r="BF263" s="287"/>
      <c r="BG263" s="287"/>
      <c r="BH263" s="287"/>
      <c r="BI263" s="287"/>
      <c r="BJ263" s="287"/>
      <c r="BK263" s="287"/>
      <c r="BL263" s="287"/>
      <c r="BM263" s="287"/>
      <c r="BN263" s="287"/>
      <c r="BO263" s="287"/>
      <c r="BP263" s="287"/>
      <c r="BQ263" s="287"/>
      <c r="BR263" s="287"/>
      <c r="BS263" s="287"/>
      <c r="BT263" s="287"/>
      <c r="BU263" s="287"/>
      <c r="BV263" s="287"/>
      <c r="BW263" s="287"/>
      <c r="BX263" s="287"/>
      <c r="BY263" s="287"/>
      <c r="BZ263" s="287"/>
    </row>
    <row r="264" spans="1:78" s="20" customFormat="1" ht="15" customHeight="1" x14ac:dyDescent="0.25">
      <c r="A264" s="284" t="s">
        <v>674</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6"/>
      <c r="Z264" s="277">
        <v>6</v>
      </c>
      <c r="AA264" s="278"/>
      <c r="AB264" s="278"/>
      <c r="AC264" s="279"/>
      <c r="AD264" s="277">
        <v>250</v>
      </c>
      <c r="AE264" s="278"/>
      <c r="AF264" s="278"/>
      <c r="AG264" s="278"/>
      <c r="AH264" s="279"/>
      <c r="AI264" s="277">
        <v>1500</v>
      </c>
      <c r="AJ264" s="278"/>
      <c r="AK264" s="278"/>
      <c r="AL264" s="278"/>
      <c r="AM264" s="279"/>
      <c r="AN264" s="287"/>
      <c r="AO264" s="287"/>
      <c r="AP264" s="287"/>
      <c r="AQ264" s="287"/>
      <c r="AR264" s="287"/>
      <c r="AS264" s="287"/>
      <c r="AT264" s="287"/>
      <c r="AU264" s="287"/>
      <c r="AV264" s="287"/>
      <c r="AW264" s="287"/>
      <c r="AX264" s="287"/>
      <c r="AY264" s="287"/>
      <c r="AZ264" s="287"/>
      <c r="BA264" s="287"/>
      <c r="BB264" s="287"/>
      <c r="BC264" s="287"/>
      <c r="BD264" s="287"/>
      <c r="BE264" s="287"/>
      <c r="BF264" s="287"/>
      <c r="BG264" s="287"/>
      <c r="BH264" s="287"/>
      <c r="BI264" s="287"/>
      <c r="BJ264" s="287"/>
      <c r="BK264" s="287"/>
      <c r="BL264" s="287"/>
      <c r="BM264" s="287"/>
      <c r="BN264" s="287"/>
      <c r="BO264" s="287"/>
      <c r="BP264" s="287"/>
      <c r="BQ264" s="287"/>
      <c r="BR264" s="287"/>
      <c r="BS264" s="287"/>
      <c r="BT264" s="287"/>
      <c r="BU264" s="287"/>
      <c r="BV264" s="287"/>
      <c r="BW264" s="287"/>
      <c r="BX264" s="287"/>
      <c r="BY264" s="287"/>
      <c r="BZ264" s="287"/>
    </row>
    <row r="265" spans="1:78" s="20" customFormat="1" ht="29.25" customHeight="1" x14ac:dyDescent="0.25">
      <c r="A265" s="284" t="s">
        <v>675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6"/>
      <c r="Z265" s="277">
        <v>10</v>
      </c>
      <c r="AA265" s="278"/>
      <c r="AB265" s="278"/>
      <c r="AC265" s="279"/>
      <c r="AD265" s="277">
        <v>50</v>
      </c>
      <c r="AE265" s="278"/>
      <c r="AF265" s="278"/>
      <c r="AG265" s="278"/>
      <c r="AH265" s="279"/>
      <c r="AI265" s="277">
        <v>500</v>
      </c>
      <c r="AJ265" s="278"/>
      <c r="AK265" s="278"/>
      <c r="AL265" s="278"/>
      <c r="AM265" s="279"/>
      <c r="AN265" s="287"/>
      <c r="AO265" s="287"/>
      <c r="AP265" s="287"/>
      <c r="AQ265" s="287"/>
      <c r="AR265" s="287"/>
      <c r="AS265" s="287"/>
      <c r="AT265" s="287"/>
      <c r="AU265" s="287"/>
      <c r="AV265" s="287"/>
      <c r="AW265" s="287"/>
      <c r="AX265" s="287"/>
      <c r="AY265" s="287"/>
      <c r="AZ265" s="287"/>
      <c r="BA265" s="287"/>
      <c r="BB265" s="287"/>
      <c r="BC265" s="287"/>
      <c r="BD265" s="287"/>
      <c r="BE265" s="287"/>
      <c r="BF265" s="287"/>
      <c r="BG265" s="287"/>
      <c r="BH265" s="287"/>
      <c r="BI265" s="287"/>
      <c r="BJ265" s="287"/>
      <c r="BK265" s="287"/>
      <c r="BL265" s="287"/>
      <c r="BM265" s="287"/>
      <c r="BN265" s="287"/>
      <c r="BO265" s="287"/>
      <c r="BP265" s="287"/>
      <c r="BQ265" s="287"/>
      <c r="BR265" s="287"/>
      <c r="BS265" s="287"/>
      <c r="BT265" s="287"/>
      <c r="BU265" s="287"/>
      <c r="BV265" s="287"/>
      <c r="BW265" s="287"/>
      <c r="BX265" s="287"/>
      <c r="BY265" s="287"/>
      <c r="BZ265" s="287"/>
    </row>
    <row r="266" spans="1:78" s="20" customFormat="1" ht="30" customHeight="1" x14ac:dyDescent="0.25">
      <c r="A266" s="284" t="s">
        <v>676</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6"/>
      <c r="Z266" s="277">
        <v>10</v>
      </c>
      <c r="AA266" s="278"/>
      <c r="AB266" s="278"/>
      <c r="AC266" s="279"/>
      <c r="AD266" s="277">
        <v>144.5</v>
      </c>
      <c r="AE266" s="278"/>
      <c r="AF266" s="278"/>
      <c r="AG266" s="278"/>
      <c r="AH266" s="279"/>
      <c r="AI266" s="277">
        <v>1445</v>
      </c>
      <c r="AJ266" s="278"/>
      <c r="AK266" s="278"/>
      <c r="AL266" s="278"/>
      <c r="AM266" s="279"/>
      <c r="AN266" s="287"/>
      <c r="AO266" s="287"/>
      <c r="AP266" s="287"/>
      <c r="AQ266" s="287"/>
      <c r="AR266" s="287"/>
      <c r="AS266" s="287"/>
      <c r="AT266" s="287"/>
      <c r="AU266" s="287"/>
      <c r="AV266" s="287"/>
      <c r="AW266" s="287"/>
      <c r="AX266" s="287"/>
      <c r="AY266" s="287"/>
      <c r="AZ266" s="287"/>
      <c r="BA266" s="287"/>
      <c r="BB266" s="287"/>
      <c r="BC266" s="287"/>
      <c r="BD266" s="287"/>
      <c r="BE266" s="287"/>
      <c r="BF266" s="287"/>
      <c r="BG266" s="287"/>
      <c r="BH266" s="287"/>
      <c r="BI266" s="287"/>
      <c r="BJ266" s="287"/>
      <c r="BK266" s="287"/>
      <c r="BL266" s="287"/>
      <c r="BM266" s="287"/>
      <c r="BN266" s="287"/>
      <c r="BO266" s="287"/>
      <c r="BP266" s="287"/>
      <c r="BQ266" s="287"/>
      <c r="BR266" s="287"/>
      <c r="BS266" s="287"/>
      <c r="BT266" s="287"/>
      <c r="BU266" s="287"/>
      <c r="BV266" s="287"/>
      <c r="BW266" s="287"/>
      <c r="BX266" s="287"/>
      <c r="BY266" s="287"/>
      <c r="BZ266" s="287"/>
    </row>
    <row r="267" spans="1:78" s="20" customFormat="1" ht="14.25" customHeight="1" x14ac:dyDescent="0.25">
      <c r="A267" s="277" t="s">
        <v>449</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9"/>
      <c r="Z267" s="277"/>
      <c r="AA267" s="278"/>
      <c r="AB267" s="278"/>
      <c r="AC267" s="279"/>
      <c r="AD267" s="277"/>
      <c r="AE267" s="278"/>
      <c r="AF267" s="278"/>
      <c r="AG267" s="278"/>
      <c r="AH267" s="279"/>
      <c r="AI267" s="277">
        <v>7945</v>
      </c>
      <c r="AJ267" s="278"/>
      <c r="AK267" s="278"/>
      <c r="AL267" s="278"/>
      <c r="AM267" s="279"/>
      <c r="AN267" s="287"/>
      <c r="AO267" s="287"/>
      <c r="AP267" s="287"/>
      <c r="AQ267" s="287"/>
      <c r="AR267" s="287"/>
      <c r="AS267" s="287"/>
      <c r="AT267" s="287"/>
      <c r="AU267" s="287"/>
      <c r="AV267" s="287"/>
      <c r="AW267" s="287"/>
      <c r="AX267" s="287"/>
      <c r="AY267" s="287"/>
      <c r="AZ267" s="287"/>
      <c r="BA267" s="287"/>
      <c r="BB267" s="287"/>
      <c r="BC267" s="287"/>
      <c r="BD267" s="287"/>
      <c r="BE267" s="287"/>
      <c r="BF267" s="287"/>
      <c r="BG267" s="287"/>
      <c r="BH267" s="287"/>
      <c r="BI267" s="287"/>
      <c r="BJ267" s="287"/>
      <c r="BK267" s="287"/>
      <c r="BL267" s="287"/>
      <c r="BM267" s="287"/>
      <c r="BN267" s="287"/>
      <c r="BO267" s="287"/>
      <c r="BP267" s="287"/>
      <c r="BQ267" s="287"/>
      <c r="BR267" s="287"/>
      <c r="BS267" s="287"/>
      <c r="BT267" s="287"/>
      <c r="BU267" s="287"/>
      <c r="BV267" s="287"/>
      <c r="BW267" s="287"/>
      <c r="BX267" s="287"/>
      <c r="BY267" s="287"/>
      <c r="BZ267" s="287"/>
    </row>
    <row r="268" spans="1:78" s="19" customFormat="1" ht="13.8" x14ac:dyDescent="0.25">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0"/>
      <c r="AN268" s="270"/>
      <c r="AO268" s="270"/>
      <c r="AP268" s="270"/>
      <c r="AQ268" s="270"/>
      <c r="AR268" s="270"/>
      <c r="AS268" s="270"/>
      <c r="AT268" s="270"/>
      <c r="AU268" s="270"/>
      <c r="AV268" s="270"/>
      <c r="AW268" s="270"/>
      <c r="AX268" s="270"/>
      <c r="AY268" s="270"/>
      <c r="AZ268" s="270"/>
      <c r="BA268" s="270"/>
      <c r="BB268" s="270"/>
      <c r="BC268" s="270"/>
      <c r="BD268" s="270"/>
      <c r="BE268" s="270"/>
      <c r="BF268" s="270"/>
      <c r="BG268" s="270"/>
      <c r="BH268" s="270"/>
      <c r="BI268" s="270"/>
      <c r="BJ268" s="270"/>
      <c r="BK268" s="270"/>
      <c r="BL268" s="270"/>
      <c r="BM268" s="270"/>
      <c r="BN268" s="270"/>
      <c r="BO268" s="270"/>
      <c r="BP268" s="270"/>
      <c r="BQ268" s="270"/>
      <c r="BR268" s="270"/>
      <c r="BS268" s="270"/>
      <c r="BT268" s="270"/>
      <c r="BU268" s="270"/>
      <c r="BV268" s="270"/>
      <c r="BW268" s="270"/>
      <c r="BX268" s="270"/>
      <c r="BY268" s="270"/>
      <c r="BZ268" s="270"/>
    </row>
    <row r="269" spans="1:78" ht="14.25" customHeight="1" x14ac:dyDescent="0.25">
      <c r="A269" s="51" t="s">
        <v>519</v>
      </c>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row>
    <row r="270" spans="1:78" s="22" customFormat="1" ht="13.8" x14ac:dyDescent="0.25"/>
    <row r="271" spans="1:78" s="22" customFormat="1" ht="13.95" customHeight="1" x14ac:dyDescent="0.25">
      <c r="A271" s="50" t="s">
        <v>520</v>
      </c>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row>
    <row r="272" spans="1:78" s="22" customFormat="1" ht="13.8" x14ac:dyDescent="0.25"/>
    <row r="273" spans="1:79" ht="24.6" customHeight="1" x14ac:dyDescent="0.25">
      <c r="A273" s="51" t="s">
        <v>521</v>
      </c>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row>
    <row r="274" spans="1:79" s="18" customFormat="1" ht="129" customHeight="1" x14ac:dyDescent="0.25">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288"/>
      <c r="BK274" s="288"/>
      <c r="BL274" s="288"/>
      <c r="BM274" s="269"/>
      <c r="BN274" s="269"/>
      <c r="BO274" s="269"/>
      <c r="BP274" s="269"/>
      <c r="BQ274" s="269"/>
      <c r="BR274" s="269"/>
      <c r="BS274" s="269"/>
      <c r="BT274" s="269"/>
      <c r="BU274" s="269"/>
      <c r="BV274" s="269"/>
      <c r="BW274" s="269"/>
      <c r="BX274" s="269"/>
      <c r="BY274" s="269"/>
    </row>
    <row r="275" spans="1:79" s="18" customFormat="1" ht="14.25" customHeight="1" x14ac:dyDescent="0.25">
      <c r="A275" s="268" t="s">
        <v>541</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68"/>
      <c r="BE275" s="268"/>
      <c r="BF275" s="268"/>
      <c r="BG275" s="268"/>
      <c r="BH275" s="268"/>
      <c r="BI275" s="268"/>
      <c r="BJ275" s="268"/>
      <c r="BK275" s="268"/>
      <c r="BL275" s="268"/>
      <c r="BM275" s="269"/>
      <c r="BN275" s="269"/>
      <c r="BO275" s="269"/>
      <c r="BP275" s="269"/>
      <c r="BQ275" s="269"/>
      <c r="BR275" s="269"/>
      <c r="BS275" s="269"/>
      <c r="BT275" s="269"/>
      <c r="BU275" s="269"/>
      <c r="BV275" s="269"/>
      <c r="BW275" s="269"/>
      <c r="BX275" s="269"/>
      <c r="BY275" s="269"/>
    </row>
    <row r="276" spans="1:79" s="21" customFormat="1" ht="46.95" customHeight="1" x14ac:dyDescent="0.25">
      <c r="A276" s="289" t="s">
        <v>542</v>
      </c>
      <c r="B276" s="289"/>
      <c r="C276" s="289"/>
      <c r="D276" s="289"/>
      <c r="E276" s="289"/>
      <c r="F276" s="289"/>
      <c r="G276" s="289"/>
      <c r="H276" s="289"/>
      <c r="I276" s="289"/>
      <c r="J276" s="289"/>
      <c r="K276" s="289"/>
      <c r="L276" s="289"/>
      <c r="M276" s="289"/>
      <c r="N276" s="289"/>
      <c r="O276" s="289"/>
      <c r="P276" s="277" t="s">
        <v>543</v>
      </c>
      <c r="Q276" s="278"/>
      <c r="R276" s="278"/>
      <c r="S276" s="278"/>
      <c r="T276" s="278"/>
      <c r="U276" s="278"/>
      <c r="V276" s="278"/>
      <c r="W276" s="278"/>
      <c r="X276" s="278"/>
      <c r="Y276" s="279"/>
      <c r="Z276" s="289" t="s">
        <v>544</v>
      </c>
      <c r="AA276" s="289"/>
      <c r="AB276" s="289"/>
      <c r="AC276" s="289"/>
      <c r="AD276" s="289"/>
      <c r="AE276" s="289"/>
      <c r="AF276" s="289"/>
      <c r="AG276" s="289"/>
      <c r="AH276" s="289"/>
      <c r="AI276" s="289"/>
      <c r="AJ276" s="289"/>
      <c r="AK276" s="289"/>
      <c r="AL276" s="289"/>
      <c r="AM276" s="289"/>
      <c r="AN276" s="289"/>
      <c r="AO276" s="289"/>
      <c r="AP276" s="289"/>
      <c r="AQ276" s="289"/>
      <c r="AR276" s="289"/>
      <c r="AS276" s="289"/>
      <c r="AT276" s="289"/>
      <c r="AU276" s="289"/>
      <c r="AV276" s="289"/>
      <c r="AW276" s="269"/>
      <c r="AX276" s="269"/>
      <c r="AY276" s="269"/>
      <c r="AZ276" s="269"/>
      <c r="BA276" s="269"/>
      <c r="BB276" s="269"/>
      <c r="BC276" s="269"/>
      <c r="BD276" s="269"/>
      <c r="BE276" s="269"/>
      <c r="BF276" s="269"/>
      <c r="BG276" s="269"/>
      <c r="BH276" s="269"/>
      <c r="BI276" s="269"/>
      <c r="BJ276" s="269"/>
      <c r="BK276" s="269"/>
      <c r="BL276" s="269"/>
      <c r="BM276" s="269"/>
      <c r="BN276" s="269"/>
      <c r="BO276" s="269"/>
      <c r="BP276" s="269"/>
      <c r="BQ276" s="269"/>
      <c r="BR276" s="269"/>
      <c r="BS276" s="269"/>
      <c r="BT276" s="269"/>
      <c r="BU276" s="269"/>
      <c r="BV276" s="269"/>
      <c r="BW276" s="269"/>
      <c r="BX276" s="269"/>
      <c r="BY276" s="269"/>
      <c r="BZ276" s="18"/>
      <c r="CA276" s="18"/>
    </row>
    <row r="277" spans="1:79" s="21" customFormat="1" ht="55.2" customHeight="1" x14ac:dyDescent="0.25">
      <c r="A277" s="289"/>
      <c r="B277" s="289"/>
      <c r="C277" s="289"/>
      <c r="D277" s="289"/>
      <c r="E277" s="289"/>
      <c r="F277" s="289"/>
      <c r="G277" s="289"/>
      <c r="H277" s="289"/>
      <c r="I277" s="289"/>
      <c r="J277" s="289"/>
      <c r="K277" s="289"/>
      <c r="L277" s="289"/>
      <c r="M277" s="289"/>
      <c r="N277" s="289"/>
      <c r="O277" s="289"/>
      <c r="P277" s="290" t="s">
        <v>545</v>
      </c>
      <c r="Q277" s="291"/>
      <c r="R277" s="291"/>
      <c r="S277" s="291"/>
      <c r="T277" s="292"/>
      <c r="U277" s="290" t="s">
        <v>546</v>
      </c>
      <c r="V277" s="291"/>
      <c r="W277" s="291"/>
      <c r="X277" s="291"/>
      <c r="Y277" s="292"/>
      <c r="Z277" s="272" t="s">
        <v>547</v>
      </c>
      <c r="AA277" s="272"/>
      <c r="AB277" s="272"/>
      <c r="AC277" s="272"/>
      <c r="AD277" s="272" t="s">
        <v>557</v>
      </c>
      <c r="AE277" s="272"/>
      <c r="AF277" s="272"/>
      <c r="AG277" s="272"/>
      <c r="AH277" s="272" t="s">
        <v>548</v>
      </c>
      <c r="AI277" s="272"/>
      <c r="AJ277" s="272"/>
      <c r="AK277" s="272"/>
      <c r="AL277" s="272"/>
      <c r="AM277" s="272" t="s">
        <v>549</v>
      </c>
      <c r="AN277" s="272"/>
      <c r="AO277" s="272"/>
      <c r="AP277" s="272"/>
      <c r="AQ277" s="272" t="s">
        <v>550</v>
      </c>
      <c r="AR277" s="272"/>
      <c r="AS277" s="272"/>
      <c r="AT277" s="272"/>
      <c r="AU277" s="272"/>
      <c r="AV277" s="272"/>
      <c r="AW277" s="269"/>
      <c r="AX277" s="269"/>
      <c r="AY277" s="269"/>
      <c r="AZ277" s="269"/>
      <c r="BA277" s="269"/>
      <c r="BB277" s="269"/>
      <c r="BC277" s="269"/>
      <c r="BD277" s="269"/>
      <c r="BE277" s="269"/>
      <c r="BF277" s="269"/>
      <c r="BG277" s="269"/>
      <c r="BH277" s="269"/>
      <c r="BI277" s="269"/>
      <c r="BJ277" s="269"/>
      <c r="BK277" s="269"/>
      <c r="BL277" s="269"/>
      <c r="BM277" s="269"/>
      <c r="BN277" s="269"/>
      <c r="BO277" s="269"/>
      <c r="BP277" s="269"/>
      <c r="BQ277" s="269"/>
      <c r="BR277" s="269"/>
      <c r="BS277" s="269"/>
      <c r="BT277" s="269"/>
      <c r="BU277" s="269"/>
      <c r="BV277" s="269"/>
      <c r="BW277" s="269"/>
      <c r="BX277" s="269"/>
      <c r="BY277" s="269"/>
      <c r="BZ277" s="18"/>
      <c r="CA277" s="18"/>
    </row>
    <row r="278" spans="1:79" s="21" customFormat="1" ht="13.8" x14ac:dyDescent="0.25">
      <c r="A278" s="293">
        <v>1</v>
      </c>
      <c r="B278" s="293"/>
      <c r="C278" s="293"/>
      <c r="D278" s="293"/>
      <c r="E278" s="293"/>
      <c r="F278" s="293"/>
      <c r="G278" s="293"/>
      <c r="H278" s="293"/>
      <c r="I278" s="293"/>
      <c r="J278" s="293"/>
      <c r="K278" s="293"/>
      <c r="L278" s="293"/>
      <c r="M278" s="293"/>
      <c r="N278" s="293"/>
      <c r="O278" s="293"/>
      <c r="P278" s="294">
        <v>2</v>
      </c>
      <c r="Q278" s="295"/>
      <c r="R278" s="295"/>
      <c r="S278" s="295"/>
      <c r="T278" s="295"/>
      <c r="U278" s="295"/>
      <c r="V278" s="295"/>
      <c r="W278" s="295"/>
      <c r="X278" s="295"/>
      <c r="Y278" s="296"/>
      <c r="Z278" s="293">
        <v>3</v>
      </c>
      <c r="AA278" s="293"/>
      <c r="AB278" s="293"/>
      <c r="AC278" s="293"/>
      <c r="AD278" s="293">
        <v>4</v>
      </c>
      <c r="AE278" s="293"/>
      <c r="AF278" s="293"/>
      <c r="AG278" s="293"/>
      <c r="AH278" s="293">
        <v>5</v>
      </c>
      <c r="AI278" s="293"/>
      <c r="AJ278" s="293"/>
      <c r="AK278" s="293"/>
      <c r="AL278" s="293"/>
      <c r="AM278" s="293">
        <v>6</v>
      </c>
      <c r="AN278" s="293"/>
      <c r="AO278" s="293"/>
      <c r="AP278" s="293"/>
      <c r="AQ278" s="293">
        <v>7</v>
      </c>
      <c r="AR278" s="293"/>
      <c r="AS278" s="293"/>
      <c r="AT278" s="293"/>
      <c r="AU278" s="293"/>
      <c r="AV278" s="293"/>
      <c r="AW278" s="269"/>
      <c r="AX278" s="269"/>
      <c r="AY278" s="269"/>
      <c r="AZ278" s="269"/>
      <c r="BA278" s="269"/>
      <c r="BB278" s="269"/>
      <c r="BC278" s="269"/>
      <c r="BD278" s="269"/>
      <c r="BE278" s="269"/>
      <c r="BF278" s="269"/>
      <c r="BG278" s="269"/>
      <c r="BH278" s="269"/>
      <c r="BI278" s="269"/>
      <c r="BJ278" s="269"/>
      <c r="BK278" s="269"/>
      <c r="BL278" s="269"/>
      <c r="BM278" s="269"/>
      <c r="BN278" s="269"/>
      <c r="BO278" s="269"/>
      <c r="BP278" s="269"/>
      <c r="BQ278" s="269"/>
      <c r="BR278" s="269"/>
      <c r="BS278" s="269"/>
      <c r="BT278" s="269"/>
      <c r="BU278" s="269"/>
      <c r="BV278" s="269"/>
      <c r="BW278" s="269"/>
      <c r="BX278" s="269"/>
      <c r="BY278" s="269"/>
      <c r="BZ278" s="18"/>
      <c r="CA278" s="18"/>
    </row>
    <row r="279" spans="1:79" s="21" customFormat="1" ht="13.95" customHeight="1" x14ac:dyDescent="0.25">
      <c r="A279" s="284" t="s">
        <v>551</v>
      </c>
      <c r="B279" s="285"/>
      <c r="C279" s="285"/>
      <c r="D279" s="285"/>
      <c r="E279" s="285"/>
      <c r="F279" s="285"/>
      <c r="G279" s="285"/>
      <c r="H279" s="285"/>
      <c r="I279" s="285"/>
      <c r="J279" s="285"/>
      <c r="K279" s="285"/>
      <c r="L279" s="285"/>
      <c r="M279" s="285"/>
      <c r="N279" s="285"/>
      <c r="O279" s="286"/>
      <c r="P279" s="297">
        <v>2.4</v>
      </c>
      <c r="Q279" s="298"/>
      <c r="R279" s="298"/>
      <c r="S279" s="298"/>
      <c r="T279" s="299"/>
      <c r="U279" s="297">
        <v>5054</v>
      </c>
      <c r="V279" s="298"/>
      <c r="W279" s="298"/>
      <c r="X279" s="298"/>
      <c r="Y279" s="299"/>
      <c r="Z279" s="300">
        <f>AH279/AD279</f>
        <v>8.4708774106107061</v>
      </c>
      <c r="AA279" s="301"/>
      <c r="AB279" s="301"/>
      <c r="AC279" s="302"/>
      <c r="AD279" s="297">
        <v>2089.5120000000002</v>
      </c>
      <c r="AE279" s="298"/>
      <c r="AF279" s="298"/>
      <c r="AG279" s="299"/>
      <c r="AH279" s="297">
        <v>17700</v>
      </c>
      <c r="AI279" s="298"/>
      <c r="AJ279" s="298"/>
      <c r="AK279" s="298"/>
      <c r="AL279" s="299"/>
      <c r="AM279" s="297"/>
      <c r="AN279" s="298"/>
      <c r="AO279" s="298"/>
      <c r="AP279" s="299"/>
      <c r="AQ279" s="293">
        <f>AH279</f>
        <v>17700</v>
      </c>
      <c r="AR279" s="293"/>
      <c r="AS279" s="293"/>
      <c r="AT279" s="293"/>
      <c r="AU279" s="293"/>
      <c r="AV279" s="293"/>
      <c r="AW279" s="269"/>
      <c r="AX279" s="269"/>
      <c r="AY279" s="269"/>
      <c r="AZ279" s="269"/>
      <c r="BA279" s="269"/>
      <c r="BB279" s="269"/>
      <c r="BC279" s="269"/>
      <c r="BD279" s="269"/>
      <c r="BE279" s="269"/>
      <c r="BF279" s="269"/>
      <c r="BG279" s="269"/>
      <c r="BH279" s="269"/>
      <c r="BI279" s="269"/>
      <c r="BJ279" s="269"/>
      <c r="BK279" s="269"/>
      <c r="BL279" s="269"/>
      <c r="BM279" s="269"/>
      <c r="BN279" s="269"/>
      <c r="BO279" s="269"/>
      <c r="BP279" s="269"/>
      <c r="BQ279" s="269"/>
      <c r="BR279" s="269"/>
      <c r="BS279" s="269"/>
      <c r="BT279" s="269"/>
      <c r="BU279" s="269"/>
      <c r="BV279" s="269"/>
      <c r="BW279" s="269"/>
      <c r="BX279" s="269"/>
      <c r="BY279" s="269"/>
      <c r="BZ279" s="18"/>
      <c r="CA279" s="18"/>
    </row>
    <row r="280" spans="1:79" s="21" customFormat="1" ht="14.4" customHeight="1" x14ac:dyDescent="0.25">
      <c r="A280" s="284" t="s">
        <v>552</v>
      </c>
      <c r="B280" s="285"/>
      <c r="C280" s="285"/>
      <c r="D280" s="285"/>
      <c r="E280" s="285"/>
      <c r="F280" s="285"/>
      <c r="G280" s="285"/>
      <c r="H280" s="285"/>
      <c r="I280" s="285"/>
      <c r="J280" s="285"/>
      <c r="K280" s="285"/>
      <c r="L280" s="285"/>
      <c r="M280" s="285"/>
      <c r="N280" s="285"/>
      <c r="O280" s="286"/>
      <c r="P280" s="297">
        <v>76.7</v>
      </c>
      <c r="Q280" s="298"/>
      <c r="R280" s="298"/>
      <c r="S280" s="298"/>
      <c r="T280" s="299"/>
      <c r="U280" s="297">
        <v>2050</v>
      </c>
      <c r="V280" s="298"/>
      <c r="W280" s="298"/>
      <c r="X280" s="298"/>
      <c r="Y280" s="299"/>
      <c r="Z280" s="300">
        <f t="shared" ref="Z280:Z281" si="10">AH280/AD280</f>
        <v>76.708507670850764</v>
      </c>
      <c r="AA280" s="301"/>
      <c r="AB280" s="301"/>
      <c r="AC280" s="302"/>
      <c r="AD280" s="297">
        <v>28.68</v>
      </c>
      <c r="AE280" s="298"/>
      <c r="AF280" s="298"/>
      <c r="AG280" s="299"/>
      <c r="AH280" s="297">
        <v>2200</v>
      </c>
      <c r="AI280" s="298"/>
      <c r="AJ280" s="298"/>
      <c r="AK280" s="298"/>
      <c r="AL280" s="299"/>
      <c r="AM280" s="297"/>
      <c r="AN280" s="298"/>
      <c r="AO280" s="298"/>
      <c r="AP280" s="299"/>
      <c r="AQ280" s="293">
        <f t="shared" ref="AQ280:AQ281" si="11">AH280</f>
        <v>2200</v>
      </c>
      <c r="AR280" s="293"/>
      <c r="AS280" s="293"/>
      <c r="AT280" s="293"/>
      <c r="AU280" s="293"/>
      <c r="AV280" s="293"/>
      <c r="AW280" s="269"/>
      <c r="AX280" s="269"/>
      <c r="AY280" s="269"/>
      <c r="AZ280" s="269"/>
      <c r="BA280" s="269"/>
      <c r="BB280" s="269"/>
      <c r="BC280" s="269"/>
      <c r="BD280" s="269"/>
      <c r="BE280" s="269"/>
      <c r="BF280" s="269"/>
      <c r="BG280" s="269"/>
      <c r="BH280" s="269"/>
      <c r="BI280" s="269"/>
      <c r="BJ280" s="269"/>
      <c r="BK280" s="269"/>
      <c r="BL280" s="269"/>
      <c r="BM280" s="269"/>
      <c r="BN280" s="269"/>
      <c r="BO280" s="269"/>
      <c r="BP280" s="269"/>
      <c r="BQ280" s="269"/>
      <c r="BR280" s="269"/>
      <c r="BS280" s="269"/>
      <c r="BT280" s="269"/>
      <c r="BU280" s="269"/>
      <c r="BV280" s="269"/>
      <c r="BW280" s="269"/>
      <c r="BX280" s="269"/>
      <c r="BY280" s="269"/>
      <c r="BZ280" s="18"/>
      <c r="CA280" s="18"/>
    </row>
    <row r="281" spans="1:79" s="21" customFormat="1" ht="13.95" customHeight="1" x14ac:dyDescent="0.25">
      <c r="A281" s="284" t="s">
        <v>553</v>
      </c>
      <c r="B281" s="285"/>
      <c r="C281" s="285"/>
      <c r="D281" s="285"/>
      <c r="E281" s="285"/>
      <c r="F281" s="285"/>
      <c r="G281" s="285"/>
      <c r="H281" s="285"/>
      <c r="I281" s="285"/>
      <c r="J281" s="285"/>
      <c r="K281" s="285"/>
      <c r="L281" s="285"/>
      <c r="M281" s="285"/>
      <c r="N281" s="285"/>
      <c r="O281" s="286"/>
      <c r="P281" s="297">
        <v>4997.2</v>
      </c>
      <c r="Q281" s="298"/>
      <c r="R281" s="298"/>
      <c r="S281" s="298"/>
      <c r="T281" s="299"/>
      <c r="U281" s="297">
        <v>16067</v>
      </c>
      <c r="V281" s="298"/>
      <c r="W281" s="298"/>
      <c r="X281" s="298"/>
      <c r="Y281" s="299"/>
      <c r="Z281" s="300">
        <f t="shared" si="10"/>
        <v>4794.9526813880129</v>
      </c>
      <c r="AA281" s="301"/>
      <c r="AB281" s="301"/>
      <c r="AC281" s="302"/>
      <c r="AD281" s="297">
        <v>3.17</v>
      </c>
      <c r="AE281" s="298"/>
      <c r="AF281" s="298"/>
      <c r="AG281" s="299"/>
      <c r="AH281" s="297">
        <v>15200</v>
      </c>
      <c r="AI281" s="298"/>
      <c r="AJ281" s="298"/>
      <c r="AK281" s="298"/>
      <c r="AL281" s="299"/>
      <c r="AM281" s="297"/>
      <c r="AN281" s="298"/>
      <c r="AO281" s="298"/>
      <c r="AP281" s="299"/>
      <c r="AQ281" s="293">
        <f t="shared" si="11"/>
        <v>15200</v>
      </c>
      <c r="AR281" s="293"/>
      <c r="AS281" s="293"/>
      <c r="AT281" s="293"/>
      <c r="AU281" s="293"/>
      <c r="AV281" s="293"/>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BQ281" s="269"/>
      <c r="BR281" s="269"/>
      <c r="BS281" s="269"/>
      <c r="BT281" s="269"/>
      <c r="BU281" s="269"/>
      <c r="BV281" s="269"/>
      <c r="BW281" s="269"/>
      <c r="BX281" s="269"/>
      <c r="BY281" s="269"/>
      <c r="BZ281" s="18"/>
      <c r="CA281" s="18"/>
    </row>
    <row r="282" spans="1:79" s="21" customFormat="1" ht="16.2" customHeight="1" x14ac:dyDescent="0.25">
      <c r="A282" s="284" t="s">
        <v>554</v>
      </c>
      <c r="B282" s="285"/>
      <c r="C282" s="285"/>
      <c r="D282" s="285"/>
      <c r="E282" s="285"/>
      <c r="F282" s="285"/>
      <c r="G282" s="285"/>
      <c r="H282" s="285"/>
      <c r="I282" s="285"/>
      <c r="J282" s="285"/>
      <c r="K282" s="285"/>
      <c r="L282" s="285"/>
      <c r="M282" s="285"/>
      <c r="N282" s="285"/>
      <c r="O282" s="286"/>
      <c r="P282" s="297"/>
      <c r="Q282" s="298"/>
      <c r="R282" s="298"/>
      <c r="S282" s="298"/>
      <c r="T282" s="299"/>
      <c r="U282" s="297"/>
      <c r="V282" s="298"/>
      <c r="W282" s="298"/>
      <c r="X282" s="298"/>
      <c r="Y282" s="299"/>
      <c r="Z282" s="303"/>
      <c r="AA282" s="304"/>
      <c r="AB282" s="304"/>
      <c r="AC282" s="305"/>
      <c r="AD282" s="297"/>
      <c r="AE282" s="298"/>
      <c r="AF282" s="298"/>
      <c r="AG282" s="299"/>
      <c r="AH282" s="297"/>
      <c r="AI282" s="298"/>
      <c r="AJ282" s="298"/>
      <c r="AK282" s="298"/>
      <c r="AL282" s="299"/>
      <c r="AM282" s="297"/>
      <c r="AN282" s="298"/>
      <c r="AO282" s="298"/>
      <c r="AP282" s="299"/>
      <c r="AQ282" s="293">
        <f t="shared" ref="AQ282:AQ284" si="12">F282</f>
        <v>0</v>
      </c>
      <c r="AR282" s="293"/>
      <c r="AS282" s="293"/>
      <c r="AT282" s="293"/>
      <c r="AU282" s="293"/>
      <c r="AV282" s="293"/>
      <c r="AW282" s="269"/>
      <c r="AX282" s="269"/>
      <c r="AY282" s="269"/>
      <c r="AZ282" s="269"/>
      <c r="BA282" s="269"/>
      <c r="BB282" s="269"/>
      <c r="BC282" s="269"/>
      <c r="BD282" s="269"/>
      <c r="BE282" s="269"/>
      <c r="BF282" s="269"/>
      <c r="BG282" s="269"/>
      <c r="BH282" s="269"/>
      <c r="BI282" s="269"/>
      <c r="BJ282" s="269"/>
      <c r="BK282" s="269"/>
      <c r="BL282" s="269"/>
      <c r="BM282" s="269"/>
      <c r="BN282" s="269"/>
      <c r="BO282" s="269"/>
      <c r="BP282" s="269"/>
      <c r="BQ282" s="269"/>
      <c r="BR282" s="269"/>
      <c r="BS282" s="269"/>
      <c r="BT282" s="269"/>
      <c r="BU282" s="269"/>
      <c r="BV282" s="269"/>
      <c r="BW282" s="269"/>
      <c r="BX282" s="269"/>
      <c r="BY282" s="269"/>
      <c r="BZ282" s="18"/>
      <c r="CA282" s="18"/>
    </row>
    <row r="283" spans="1:79" s="21" customFormat="1" ht="13.95" customHeight="1" x14ac:dyDescent="0.25">
      <c r="A283" s="284" t="s">
        <v>555</v>
      </c>
      <c r="B283" s="285"/>
      <c r="C283" s="285"/>
      <c r="D283" s="285"/>
      <c r="E283" s="285"/>
      <c r="F283" s="285"/>
      <c r="G283" s="285"/>
      <c r="H283" s="285"/>
      <c r="I283" s="285"/>
      <c r="J283" s="285"/>
      <c r="K283" s="285"/>
      <c r="L283" s="285"/>
      <c r="M283" s="285"/>
      <c r="N283" s="285"/>
      <c r="O283" s="286"/>
      <c r="P283" s="297"/>
      <c r="Q283" s="298"/>
      <c r="R283" s="298"/>
      <c r="S283" s="298"/>
      <c r="T283" s="299"/>
      <c r="U283" s="297"/>
      <c r="V283" s="298"/>
      <c r="W283" s="298"/>
      <c r="X283" s="298"/>
      <c r="Y283" s="299"/>
      <c r="Z283" s="303"/>
      <c r="AA283" s="304"/>
      <c r="AB283" s="304"/>
      <c r="AC283" s="305"/>
      <c r="AD283" s="297"/>
      <c r="AE283" s="298"/>
      <c r="AF283" s="298"/>
      <c r="AG283" s="299"/>
      <c r="AH283" s="297"/>
      <c r="AI283" s="298"/>
      <c r="AJ283" s="298"/>
      <c r="AK283" s="298"/>
      <c r="AL283" s="299"/>
      <c r="AM283" s="297"/>
      <c r="AN283" s="298"/>
      <c r="AO283" s="298"/>
      <c r="AP283" s="299"/>
      <c r="AQ283" s="293">
        <f t="shared" si="12"/>
        <v>0</v>
      </c>
      <c r="AR283" s="293"/>
      <c r="AS283" s="293"/>
      <c r="AT283" s="293"/>
      <c r="AU283" s="293"/>
      <c r="AV283" s="293"/>
      <c r="AW283" s="269"/>
      <c r="AX283" s="269"/>
      <c r="AY283" s="269"/>
      <c r="AZ283" s="269"/>
      <c r="BA283" s="269"/>
      <c r="BB283" s="269"/>
      <c r="BC283" s="269"/>
      <c r="BD283" s="269"/>
      <c r="BE283" s="269"/>
      <c r="BF283" s="269"/>
      <c r="BG283" s="269"/>
      <c r="BH283" s="269"/>
      <c r="BI283" s="269"/>
      <c r="BJ283" s="269"/>
      <c r="BK283" s="269"/>
      <c r="BL283" s="269"/>
      <c r="BM283" s="269"/>
      <c r="BN283" s="269"/>
      <c r="BO283" s="269"/>
      <c r="BP283" s="269"/>
      <c r="BQ283" s="269"/>
      <c r="BR283" s="269"/>
      <c r="BS283" s="269"/>
      <c r="BT283" s="269"/>
      <c r="BU283" s="269"/>
      <c r="BV283" s="269"/>
      <c r="BW283" s="269"/>
      <c r="BX283" s="269"/>
      <c r="BY283" s="269"/>
      <c r="BZ283" s="18"/>
      <c r="CA283" s="18"/>
    </row>
    <row r="284" spans="1:79" s="21" customFormat="1" ht="28.2" customHeight="1" x14ac:dyDescent="0.25">
      <c r="A284" s="284" t="s">
        <v>556</v>
      </c>
      <c r="B284" s="285"/>
      <c r="C284" s="285"/>
      <c r="D284" s="285"/>
      <c r="E284" s="285"/>
      <c r="F284" s="285"/>
      <c r="G284" s="285"/>
      <c r="H284" s="285"/>
      <c r="I284" s="285"/>
      <c r="J284" s="285"/>
      <c r="K284" s="285"/>
      <c r="L284" s="285"/>
      <c r="M284" s="285"/>
      <c r="N284" s="285"/>
      <c r="O284" s="286"/>
      <c r="P284" s="297"/>
      <c r="Q284" s="298"/>
      <c r="R284" s="298"/>
      <c r="S284" s="298"/>
      <c r="T284" s="299"/>
      <c r="U284" s="297"/>
      <c r="V284" s="298"/>
      <c r="W284" s="298"/>
      <c r="X284" s="298"/>
      <c r="Y284" s="299"/>
      <c r="Z284" s="303"/>
      <c r="AA284" s="304"/>
      <c r="AB284" s="304"/>
      <c r="AC284" s="305"/>
      <c r="AD284" s="297"/>
      <c r="AE284" s="298"/>
      <c r="AF284" s="298"/>
      <c r="AG284" s="299"/>
      <c r="AH284" s="297"/>
      <c r="AI284" s="298"/>
      <c r="AJ284" s="298"/>
      <c r="AK284" s="298"/>
      <c r="AL284" s="299"/>
      <c r="AM284" s="297"/>
      <c r="AN284" s="298"/>
      <c r="AO284" s="298"/>
      <c r="AP284" s="299"/>
      <c r="AQ284" s="293">
        <f t="shared" si="12"/>
        <v>0</v>
      </c>
      <c r="AR284" s="293"/>
      <c r="AS284" s="293"/>
      <c r="AT284" s="293"/>
      <c r="AU284" s="293"/>
      <c r="AV284" s="293"/>
      <c r="AW284" s="269"/>
      <c r="AX284" s="269"/>
      <c r="AY284" s="269"/>
      <c r="AZ284" s="269"/>
      <c r="BA284" s="269"/>
      <c r="BB284" s="269"/>
      <c r="BC284" s="269"/>
      <c r="BD284" s="269"/>
      <c r="BE284" s="269"/>
      <c r="BF284" s="269"/>
      <c r="BG284" s="269"/>
      <c r="BH284" s="269"/>
      <c r="BI284" s="269"/>
      <c r="BJ284" s="269"/>
      <c r="BK284" s="269"/>
      <c r="BL284" s="269"/>
      <c r="BM284" s="269"/>
      <c r="BN284" s="269"/>
      <c r="BO284" s="269"/>
      <c r="BP284" s="269"/>
      <c r="BQ284" s="269"/>
      <c r="BR284" s="269"/>
      <c r="BS284" s="269"/>
      <c r="BT284" s="269"/>
      <c r="BU284" s="269"/>
      <c r="BV284" s="269"/>
      <c r="BW284" s="269"/>
      <c r="BX284" s="269"/>
      <c r="BY284" s="269"/>
      <c r="BZ284" s="18"/>
      <c r="CA284" s="18"/>
    </row>
    <row r="285" spans="1:79" s="21" customFormat="1" ht="13.5" customHeight="1" x14ac:dyDescent="0.25">
      <c r="A285" s="277" t="s">
        <v>449</v>
      </c>
      <c r="B285" s="278"/>
      <c r="C285" s="278"/>
      <c r="D285" s="278"/>
      <c r="E285" s="278"/>
      <c r="F285" s="278"/>
      <c r="G285" s="278"/>
      <c r="H285" s="278"/>
      <c r="I285" s="278"/>
      <c r="J285" s="278"/>
      <c r="K285" s="278"/>
      <c r="L285" s="278"/>
      <c r="M285" s="278"/>
      <c r="N285" s="278"/>
      <c r="O285" s="279"/>
      <c r="P285" s="297"/>
      <c r="Q285" s="298"/>
      <c r="R285" s="298"/>
      <c r="S285" s="298"/>
      <c r="T285" s="299"/>
      <c r="U285" s="297"/>
      <c r="V285" s="298"/>
      <c r="W285" s="298"/>
      <c r="X285" s="298"/>
      <c r="Y285" s="299"/>
      <c r="Z285" s="297"/>
      <c r="AA285" s="298"/>
      <c r="AB285" s="298"/>
      <c r="AC285" s="299"/>
      <c r="AD285" s="297"/>
      <c r="AE285" s="298"/>
      <c r="AF285" s="298"/>
      <c r="AG285" s="299"/>
      <c r="AH285" s="297">
        <f>SUM(AH279:AH284)</f>
        <v>35100</v>
      </c>
      <c r="AI285" s="298"/>
      <c r="AJ285" s="298"/>
      <c r="AK285" s="298"/>
      <c r="AL285" s="299"/>
      <c r="AM285" s="297"/>
      <c r="AN285" s="298"/>
      <c r="AO285" s="298"/>
      <c r="AP285" s="299"/>
      <c r="AQ285" s="293">
        <f>AQ279+AQ280+AQ281</f>
        <v>35100</v>
      </c>
      <c r="AR285" s="293"/>
      <c r="AS285" s="293"/>
      <c r="AT285" s="293"/>
      <c r="AU285" s="293"/>
      <c r="AV285" s="293"/>
      <c r="AW285" s="269"/>
      <c r="AX285" s="269"/>
      <c r="AY285" s="269"/>
      <c r="AZ285" s="269"/>
      <c r="BA285" s="269"/>
      <c r="BB285" s="269"/>
      <c r="BC285" s="269"/>
      <c r="BD285" s="269"/>
      <c r="BE285" s="269"/>
      <c r="BF285" s="269"/>
      <c r="BG285" s="269"/>
      <c r="BH285" s="269"/>
      <c r="BI285" s="269"/>
      <c r="BJ285" s="269"/>
      <c r="BK285" s="269"/>
      <c r="BL285" s="269"/>
      <c r="BM285" s="269"/>
      <c r="BN285" s="269"/>
      <c r="BO285" s="269"/>
      <c r="BP285" s="269"/>
      <c r="BQ285" s="269"/>
      <c r="BR285" s="269"/>
      <c r="BS285" s="269"/>
      <c r="BT285" s="269"/>
      <c r="BU285" s="269"/>
      <c r="BV285" s="269"/>
      <c r="BW285" s="269"/>
      <c r="BX285" s="269"/>
      <c r="BY285" s="269"/>
      <c r="BZ285" s="18"/>
      <c r="CA285" s="18"/>
    </row>
    <row r="286" spans="1:79" s="21" customFormat="1" ht="38.25" customHeight="1" x14ac:dyDescent="0.25">
      <c r="A286" s="275"/>
      <c r="B286" s="275"/>
      <c r="C286" s="275"/>
      <c r="D286" s="275"/>
      <c r="E286" s="275"/>
      <c r="F286" s="275"/>
      <c r="G286" s="275"/>
      <c r="H286" s="275"/>
      <c r="I286" s="275"/>
      <c r="J286" s="275"/>
      <c r="K286" s="275"/>
      <c r="L286" s="275"/>
      <c r="M286" s="275"/>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6"/>
      <c r="AL286" s="306"/>
      <c r="AM286" s="306"/>
      <c r="AN286" s="306"/>
      <c r="AO286" s="307"/>
      <c r="AP286" s="307"/>
      <c r="AQ286" s="307"/>
      <c r="AR286" s="307"/>
      <c r="AS286" s="307"/>
      <c r="AT286" s="307"/>
      <c r="AU286" s="306"/>
      <c r="AV286" s="306"/>
      <c r="AW286" s="306"/>
      <c r="AX286" s="306"/>
      <c r="AY286" s="306"/>
      <c r="AZ286" s="306"/>
      <c r="BA286" s="306"/>
      <c r="BB286" s="306"/>
      <c r="BC286" s="306"/>
      <c r="BD286" s="306"/>
      <c r="BE286" s="306"/>
      <c r="BF286" s="306"/>
      <c r="BG286" s="306"/>
      <c r="BH286" s="306"/>
      <c r="BI286" s="306"/>
      <c r="BJ286" s="306"/>
      <c r="BK286" s="306"/>
      <c r="BL286" s="306"/>
      <c r="BM286" s="306"/>
      <c r="BN286" s="306"/>
      <c r="BO286" s="306"/>
      <c r="BP286" s="306"/>
      <c r="BQ286" s="306"/>
      <c r="BR286" s="306"/>
      <c r="BS286" s="306"/>
      <c r="BT286" s="306"/>
      <c r="BU286" s="306"/>
      <c r="BV286" s="306"/>
      <c r="BW286" s="306"/>
      <c r="BX286" s="306"/>
      <c r="BY286" s="306"/>
    </row>
    <row r="287" spans="1:79" ht="14.25" customHeight="1" x14ac:dyDescent="0.25">
      <c r="A287" s="268" t="s">
        <v>522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9"/>
      <c r="BN287" s="269"/>
      <c r="BO287" s="269"/>
      <c r="BP287" s="269"/>
      <c r="BQ287" s="269"/>
      <c r="BR287" s="269"/>
      <c r="BS287" s="269"/>
      <c r="BT287" s="269"/>
      <c r="BU287" s="269"/>
      <c r="BV287" s="269"/>
      <c r="BW287" s="269"/>
      <c r="BX287" s="269"/>
    </row>
    <row r="288" spans="1:79" s="22" customFormat="1" ht="13.8" x14ac:dyDescent="0.25"/>
    <row r="289" spans="1:73" ht="14.25" customHeight="1" x14ac:dyDescent="0.25">
      <c r="A289" s="51" t="s">
        <v>523</v>
      </c>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row>
    <row r="290" spans="1:73" s="22" customFormat="1" ht="13.8" x14ac:dyDescent="0.25"/>
    <row r="291" spans="1:73" s="22" customFormat="1" ht="54" customHeight="1" x14ac:dyDescent="0.25">
      <c r="A291" s="52"/>
      <c r="B291" s="52"/>
      <c r="C291" s="52"/>
      <c r="D291" s="54" t="s">
        <v>524</v>
      </c>
      <c r="E291" s="54"/>
      <c r="F291" s="54"/>
      <c r="G291" s="54"/>
      <c r="H291" s="54"/>
      <c r="I291" s="54"/>
      <c r="J291" s="54"/>
      <c r="K291" s="54"/>
      <c r="L291" s="54"/>
      <c r="M291" s="54"/>
      <c r="N291" s="54"/>
      <c r="O291" s="54"/>
      <c r="P291" s="54"/>
      <c r="Q291" s="54"/>
      <c r="R291" s="54"/>
      <c r="S291" s="54"/>
      <c r="T291" s="54"/>
      <c r="U291" s="54"/>
      <c r="V291" s="54" t="s">
        <v>525</v>
      </c>
      <c r="W291" s="54"/>
      <c r="X291" s="54"/>
      <c r="Y291" s="54"/>
      <c r="Z291" s="54"/>
      <c r="AA291" s="54"/>
      <c r="AB291" s="54"/>
      <c r="AC291" s="54"/>
      <c r="AD291" s="54"/>
      <c r="AE291" s="54"/>
      <c r="AF291" s="54"/>
      <c r="AG291" s="54"/>
      <c r="AH291" s="54"/>
      <c r="AI291" s="54"/>
      <c r="AJ291" s="54"/>
      <c r="AK291" s="54"/>
      <c r="AL291" s="54"/>
      <c r="AM291" s="54"/>
      <c r="AN291" s="54" t="s">
        <v>526</v>
      </c>
      <c r="AO291" s="54"/>
      <c r="AP291" s="54"/>
      <c r="AQ291" s="54"/>
      <c r="AR291" s="54"/>
      <c r="AS291" s="54"/>
      <c r="AT291" s="54"/>
      <c r="AU291" s="54"/>
      <c r="AV291" s="54"/>
      <c r="AW291" s="54"/>
      <c r="AX291" s="54"/>
      <c r="AY291" s="54"/>
      <c r="AZ291" s="54"/>
      <c r="BA291" s="54"/>
      <c r="BB291" s="54"/>
      <c r="BC291" s="54"/>
      <c r="BD291" s="54"/>
      <c r="BE291" s="54"/>
      <c r="BM291" s="28"/>
      <c r="BN291" s="28"/>
      <c r="BO291" s="55"/>
      <c r="BP291" s="55"/>
      <c r="BQ291" s="55"/>
      <c r="BR291" s="55"/>
      <c r="BS291" s="55"/>
      <c r="BT291" s="55"/>
      <c r="BU291" s="28"/>
    </row>
    <row r="292" spans="1:73" s="22" customFormat="1" ht="58.95" customHeight="1" x14ac:dyDescent="0.25">
      <c r="A292" s="52"/>
      <c r="B292" s="52"/>
      <c r="C292" s="52"/>
      <c r="D292" s="54" t="s">
        <v>527</v>
      </c>
      <c r="E292" s="54"/>
      <c r="F292" s="54"/>
      <c r="G292" s="54" t="s">
        <v>528</v>
      </c>
      <c r="H292" s="54"/>
      <c r="I292" s="54"/>
      <c r="J292" s="54" t="s">
        <v>529</v>
      </c>
      <c r="K292" s="54"/>
      <c r="L292" s="54"/>
      <c r="M292" s="54" t="s">
        <v>530</v>
      </c>
      <c r="N292" s="54"/>
      <c r="O292" s="54"/>
      <c r="P292" s="54" t="s">
        <v>529</v>
      </c>
      <c r="Q292" s="54"/>
      <c r="R292" s="54"/>
      <c r="S292" s="54" t="s">
        <v>531</v>
      </c>
      <c r="T292" s="54"/>
      <c r="U292" s="54"/>
      <c r="V292" s="54" t="s">
        <v>527</v>
      </c>
      <c r="W292" s="54"/>
      <c r="X292" s="54"/>
      <c r="Y292" s="54" t="s">
        <v>528</v>
      </c>
      <c r="Z292" s="54"/>
      <c r="AA292" s="54"/>
      <c r="AB292" s="54" t="s">
        <v>529</v>
      </c>
      <c r="AC292" s="54"/>
      <c r="AD292" s="54"/>
      <c r="AE292" s="54" t="s">
        <v>530</v>
      </c>
      <c r="AF292" s="54"/>
      <c r="AG292" s="54"/>
      <c r="AH292" s="54" t="s">
        <v>529</v>
      </c>
      <c r="AI292" s="54"/>
      <c r="AJ292" s="54"/>
      <c r="AK292" s="54" t="s">
        <v>531</v>
      </c>
      <c r="AL292" s="54"/>
      <c r="AM292" s="54"/>
      <c r="AN292" s="54" t="s">
        <v>527</v>
      </c>
      <c r="AO292" s="54"/>
      <c r="AP292" s="54"/>
      <c r="AQ292" s="54" t="s">
        <v>528</v>
      </c>
      <c r="AR292" s="54"/>
      <c r="AS292" s="54"/>
      <c r="AT292" s="54" t="s">
        <v>529</v>
      </c>
      <c r="AU292" s="54"/>
      <c r="AV292" s="54"/>
      <c r="AW292" s="54" t="s">
        <v>530</v>
      </c>
      <c r="AX292" s="54"/>
      <c r="AY292" s="54"/>
      <c r="AZ292" s="54" t="s">
        <v>529</v>
      </c>
      <c r="BA292" s="54"/>
      <c r="BB292" s="54"/>
      <c r="BC292" s="54" t="s">
        <v>531</v>
      </c>
      <c r="BD292" s="54"/>
      <c r="BE292" s="54"/>
      <c r="BM292" s="28"/>
      <c r="BN292" s="28"/>
      <c r="BO292" s="48"/>
      <c r="BP292" s="48"/>
      <c r="BQ292" s="48"/>
      <c r="BR292" s="48"/>
      <c r="BS292" s="48"/>
      <c r="BT292" s="48"/>
      <c r="BU292" s="28"/>
    </row>
    <row r="293" spans="1:73" s="22" customFormat="1" ht="13.8" x14ac:dyDescent="0.25">
      <c r="A293" s="52" t="s">
        <v>532</v>
      </c>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M293" s="28"/>
      <c r="BN293" s="28"/>
      <c r="BO293" s="28"/>
      <c r="BP293" s="28"/>
      <c r="BQ293" s="28"/>
      <c r="BR293" s="28"/>
      <c r="BS293" s="28"/>
      <c r="BT293" s="28"/>
      <c r="BU293" s="28"/>
    </row>
    <row r="294" spans="1:73" s="22" customFormat="1" ht="13.8" x14ac:dyDescent="0.25">
      <c r="A294" s="52" t="s">
        <v>533</v>
      </c>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M294" s="28"/>
      <c r="BN294" s="28"/>
      <c r="BO294" s="28"/>
      <c r="BP294" s="28"/>
      <c r="BQ294" s="28"/>
      <c r="BR294" s="28"/>
      <c r="BS294" s="28"/>
      <c r="BT294" s="28"/>
      <c r="BU294" s="28"/>
    </row>
    <row r="295" spans="1:73" s="22" customFormat="1" ht="13.8"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M295" s="28"/>
      <c r="BN295" s="28"/>
      <c r="BO295" s="28"/>
      <c r="BP295" s="28"/>
      <c r="BQ295" s="28"/>
      <c r="BR295" s="28"/>
      <c r="BS295" s="28"/>
      <c r="BT295" s="28"/>
      <c r="BU295" s="28"/>
    </row>
    <row r="296" spans="1:73" s="22" customFormat="1" ht="13.8" x14ac:dyDescent="0.25">
      <c r="A296" s="52" t="s">
        <v>534</v>
      </c>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M296" s="28"/>
      <c r="BN296" s="28"/>
      <c r="BO296" s="28"/>
      <c r="BP296" s="28"/>
      <c r="BQ296" s="28"/>
      <c r="BR296" s="28"/>
      <c r="BS296" s="28"/>
      <c r="BT296" s="28"/>
      <c r="BU296" s="28"/>
    </row>
    <row r="297" spans="1:73" s="22" customFormat="1" ht="46.2" customHeight="1" x14ac:dyDescent="0.25">
      <c r="A297" s="52"/>
      <c r="B297" s="52"/>
      <c r="C297" s="52"/>
      <c r="D297" s="54" t="s">
        <v>535</v>
      </c>
      <c r="E297" s="54"/>
      <c r="F297" s="54"/>
      <c r="G297" s="54"/>
      <c r="H297" s="54"/>
      <c r="I297" s="54"/>
      <c r="J297" s="54"/>
      <c r="K297" s="54"/>
      <c r="L297" s="54"/>
      <c r="M297" s="54"/>
      <c r="N297" s="54"/>
      <c r="O297" s="54"/>
      <c r="P297" s="54"/>
      <c r="Q297" s="54"/>
      <c r="R297" s="54"/>
      <c r="S297" s="54"/>
      <c r="T297" s="54"/>
      <c r="U297" s="54"/>
      <c r="V297" s="54" t="s">
        <v>536</v>
      </c>
      <c r="W297" s="54"/>
      <c r="X297" s="54"/>
      <c r="Y297" s="54"/>
      <c r="Z297" s="54"/>
      <c r="AA297" s="54"/>
      <c r="AB297" s="54"/>
      <c r="AC297" s="54"/>
      <c r="AD297" s="54"/>
      <c r="AE297" s="54"/>
      <c r="AF297" s="54"/>
      <c r="AG297" s="54"/>
      <c r="AH297" s="54"/>
      <c r="AI297" s="54"/>
      <c r="AJ297" s="54"/>
      <c r="AK297" s="54"/>
      <c r="AL297" s="54"/>
      <c r="AM297" s="54"/>
      <c r="AN297" s="30"/>
      <c r="AO297" s="30"/>
      <c r="AP297" s="30"/>
      <c r="AQ297" s="30"/>
      <c r="AR297" s="30"/>
      <c r="AS297" s="30"/>
      <c r="AT297" s="30"/>
      <c r="AU297" s="30"/>
      <c r="AV297" s="30"/>
      <c r="AW297" s="30"/>
      <c r="AX297" s="30"/>
      <c r="AY297" s="30"/>
      <c r="AZ297" s="30"/>
      <c r="BA297" s="30"/>
      <c r="BB297" s="30"/>
      <c r="BC297" s="30"/>
      <c r="BD297" s="30"/>
      <c r="BE297" s="30"/>
    </row>
    <row r="298" spans="1:73" s="22" customFormat="1" ht="21" customHeight="1" x14ac:dyDescent="0.25">
      <c r="A298" s="52"/>
      <c r="B298" s="52"/>
      <c r="C298" s="52"/>
      <c r="D298" s="54" t="s">
        <v>527</v>
      </c>
      <c r="E298" s="54"/>
      <c r="F298" s="54"/>
      <c r="G298" s="54" t="s">
        <v>528</v>
      </c>
      <c r="H298" s="54"/>
      <c r="I298" s="54"/>
      <c r="J298" s="54" t="s">
        <v>529</v>
      </c>
      <c r="K298" s="54"/>
      <c r="L298" s="54"/>
      <c r="M298" s="54" t="s">
        <v>530</v>
      </c>
      <c r="N298" s="54"/>
      <c r="O298" s="54"/>
      <c r="P298" s="54" t="s">
        <v>529</v>
      </c>
      <c r="Q298" s="54"/>
      <c r="R298" s="54"/>
      <c r="S298" s="54" t="s">
        <v>531</v>
      </c>
      <c r="T298" s="54"/>
      <c r="U298" s="54"/>
      <c r="V298" s="54" t="s">
        <v>527</v>
      </c>
      <c r="W298" s="54"/>
      <c r="X298" s="54"/>
      <c r="Y298" s="54" t="s">
        <v>528</v>
      </c>
      <c r="Z298" s="54"/>
      <c r="AA298" s="54"/>
      <c r="AB298" s="54" t="s">
        <v>529</v>
      </c>
      <c r="AC298" s="54"/>
      <c r="AD298" s="54"/>
      <c r="AE298" s="54" t="s">
        <v>530</v>
      </c>
      <c r="AF298" s="54"/>
      <c r="AG298" s="54"/>
      <c r="AH298" s="54" t="s">
        <v>529</v>
      </c>
      <c r="AI298" s="54"/>
      <c r="AJ298" s="54"/>
      <c r="AK298" s="54" t="s">
        <v>531</v>
      </c>
      <c r="AL298" s="54"/>
      <c r="AM298" s="54"/>
      <c r="AN298" s="30"/>
      <c r="AO298" s="30"/>
      <c r="AP298" s="30"/>
      <c r="AQ298" s="30"/>
      <c r="AR298" s="30"/>
      <c r="AS298" s="30"/>
      <c r="AT298" s="30"/>
      <c r="AU298" s="30"/>
      <c r="AV298" s="30"/>
      <c r="AW298" s="30"/>
      <c r="AX298" s="30"/>
      <c r="AY298" s="30"/>
      <c r="AZ298" s="30"/>
      <c r="BA298" s="30"/>
      <c r="BB298" s="30"/>
      <c r="BC298" s="30"/>
      <c r="BD298" s="30"/>
      <c r="BE298" s="30"/>
    </row>
    <row r="299" spans="1:73" s="22" customFormat="1" ht="13.8" x14ac:dyDescent="0.25">
      <c r="A299" s="52" t="s">
        <v>532</v>
      </c>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30"/>
      <c r="AO299" s="30"/>
      <c r="AP299" s="30"/>
      <c r="AQ299" s="30"/>
      <c r="AR299" s="30"/>
      <c r="AS299" s="30"/>
      <c r="AT299" s="30"/>
      <c r="AU299" s="30"/>
      <c r="AV299" s="30"/>
      <c r="AW299" s="30"/>
      <c r="AX299" s="30"/>
      <c r="AY299" s="30"/>
      <c r="AZ299" s="30"/>
      <c r="BA299" s="30"/>
      <c r="BB299" s="30"/>
      <c r="BC299" s="30"/>
      <c r="BD299" s="30"/>
      <c r="BE299" s="30"/>
    </row>
    <row r="300" spans="1:73" s="22" customFormat="1" ht="13.8" x14ac:dyDescent="0.25">
      <c r="A300" s="52" t="s">
        <v>533</v>
      </c>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30"/>
      <c r="AO300" s="30"/>
      <c r="AP300" s="30"/>
      <c r="AQ300" s="30"/>
      <c r="AR300" s="30"/>
      <c r="AS300" s="30"/>
      <c r="AT300" s="30"/>
      <c r="AU300" s="30"/>
      <c r="AV300" s="30"/>
      <c r="AW300" s="30"/>
      <c r="AX300" s="30"/>
      <c r="AY300" s="30"/>
      <c r="AZ300" s="30"/>
      <c r="BA300" s="30"/>
      <c r="BB300" s="30"/>
      <c r="BC300" s="30"/>
      <c r="BD300" s="30"/>
      <c r="BE300" s="30"/>
    </row>
    <row r="301" spans="1:73" s="22" customFormat="1" ht="13.8"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30"/>
      <c r="AO301" s="30"/>
      <c r="AP301" s="30"/>
      <c r="AQ301" s="30"/>
      <c r="AR301" s="30"/>
      <c r="AS301" s="30"/>
      <c r="AT301" s="30"/>
      <c r="AU301" s="30"/>
      <c r="AV301" s="30"/>
      <c r="AW301" s="30"/>
      <c r="AX301" s="30"/>
      <c r="AY301" s="30"/>
      <c r="AZ301" s="30"/>
      <c r="BA301" s="30"/>
      <c r="BB301" s="30"/>
      <c r="BC301" s="30"/>
      <c r="BD301" s="30"/>
      <c r="BE301" s="30"/>
    </row>
    <row r="302" spans="1:73" s="22" customFormat="1" ht="13.8" x14ac:dyDescent="0.25">
      <c r="A302" s="52" t="s">
        <v>534</v>
      </c>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30"/>
      <c r="AO302" s="30"/>
      <c r="AP302" s="30"/>
      <c r="AQ302" s="30"/>
      <c r="AR302" s="30"/>
      <c r="AS302" s="30"/>
      <c r="AT302" s="30"/>
      <c r="AU302" s="30"/>
      <c r="AV302" s="30"/>
      <c r="AW302" s="30"/>
      <c r="AX302" s="30"/>
      <c r="AY302" s="30"/>
      <c r="AZ302" s="30"/>
      <c r="BA302" s="30"/>
      <c r="BB302" s="30"/>
      <c r="BC302" s="30"/>
      <c r="BD302" s="30"/>
      <c r="BE302" s="30"/>
    </row>
    <row r="303" spans="1:73" s="22" customFormat="1" ht="13.8"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row>
    <row r="304" spans="1:73" ht="13.95" customHeight="1" x14ac:dyDescent="0.25">
      <c r="A304" s="51" t="s">
        <v>537</v>
      </c>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row>
    <row r="305" spans="1:79" s="22" customFormat="1" ht="9" customHeight="1" x14ac:dyDescent="0.25"/>
    <row r="306" spans="1:79" s="22" customFormat="1" ht="39.6" customHeight="1" x14ac:dyDescent="0.25">
      <c r="A306" s="53" t="s">
        <v>538</v>
      </c>
      <c r="B306" s="53"/>
      <c r="C306" s="53"/>
      <c r="D306" s="53"/>
      <c r="E306" s="53"/>
      <c r="F306" s="53"/>
      <c r="G306" s="53"/>
      <c r="H306" s="53"/>
      <c r="I306" s="53"/>
      <c r="J306" s="53"/>
      <c r="K306" s="53"/>
      <c r="L306" s="53"/>
      <c r="M306" s="53"/>
      <c r="N306" s="53"/>
      <c r="O306" s="53"/>
      <c r="P306" s="53"/>
      <c r="Q306" s="53" t="s">
        <v>539</v>
      </c>
      <c r="R306" s="53"/>
      <c r="S306" s="53"/>
      <c r="T306" s="53"/>
      <c r="U306" s="53"/>
      <c r="V306" s="53" t="s">
        <v>540</v>
      </c>
      <c r="W306" s="53"/>
      <c r="X306" s="53"/>
      <c r="Y306" s="53"/>
      <c r="Z306" s="53"/>
      <c r="AA306" s="53" t="s">
        <v>529</v>
      </c>
      <c r="AB306" s="53"/>
      <c r="AC306" s="53"/>
      <c r="AD306" s="53"/>
      <c r="AE306" s="53"/>
      <c r="AF306" s="53" t="s">
        <v>481</v>
      </c>
      <c r="AG306" s="53"/>
      <c r="AH306" s="53"/>
      <c r="AI306" s="53"/>
      <c r="AJ306" s="53"/>
    </row>
    <row r="307" spans="1:79" s="22" customFormat="1" ht="13.8" x14ac:dyDescent="0.25">
      <c r="A307" s="53" t="s">
        <v>564</v>
      </c>
      <c r="B307" s="53"/>
      <c r="C307" s="53"/>
      <c r="D307" s="53"/>
      <c r="E307" s="53"/>
      <c r="F307" s="53"/>
      <c r="G307" s="53"/>
      <c r="H307" s="53"/>
      <c r="I307" s="53"/>
      <c r="J307" s="53"/>
      <c r="K307" s="53"/>
      <c r="L307" s="53"/>
      <c r="M307" s="53"/>
      <c r="N307" s="53"/>
      <c r="O307" s="53"/>
      <c r="P307" s="53"/>
      <c r="Q307" s="53" t="s">
        <v>564</v>
      </c>
      <c r="R307" s="53"/>
      <c r="S307" s="53"/>
      <c r="T307" s="53"/>
      <c r="U307" s="53"/>
      <c r="V307" s="53" t="s">
        <v>564</v>
      </c>
      <c r="W307" s="53"/>
      <c r="X307" s="53"/>
      <c r="Y307" s="53"/>
      <c r="Z307" s="53"/>
      <c r="AA307" s="53" t="s">
        <v>564</v>
      </c>
      <c r="AB307" s="53"/>
      <c r="AC307" s="53"/>
      <c r="AD307" s="53"/>
      <c r="AE307" s="53"/>
      <c r="AF307" s="53" t="s">
        <v>564</v>
      </c>
      <c r="AG307" s="53"/>
      <c r="AH307" s="53"/>
      <c r="AI307" s="53"/>
      <c r="AJ307" s="53"/>
    </row>
    <row r="308" spans="1:79" s="22" customFormat="1" ht="108.75"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row>
    <row r="309" spans="1:79" ht="13.95" customHeight="1" x14ac:dyDescent="0.25">
      <c r="A309" s="51" t="s">
        <v>122</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row>
    <row r="312" spans="1:79" ht="15" customHeight="1" x14ac:dyDescent="0.25">
      <c r="A312" s="81" t="s">
        <v>6</v>
      </c>
      <c r="B312" s="82"/>
      <c r="C312" s="82"/>
      <c r="D312" s="81" t="s">
        <v>10</v>
      </c>
      <c r="E312" s="82"/>
      <c r="F312" s="82"/>
      <c r="G312" s="82"/>
      <c r="H312" s="82"/>
      <c r="I312" s="82"/>
      <c r="J312" s="82"/>
      <c r="K312" s="82"/>
      <c r="L312" s="82"/>
      <c r="M312" s="82"/>
      <c r="N312" s="82"/>
      <c r="O312" s="82"/>
      <c r="P312" s="82"/>
      <c r="Q312" s="82"/>
      <c r="R312" s="82"/>
      <c r="S312" s="82"/>
      <c r="T312" s="82"/>
      <c r="U312" s="82"/>
      <c r="V312" s="83"/>
      <c r="W312" s="61" t="s">
        <v>193</v>
      </c>
      <c r="X312" s="61"/>
      <c r="Y312" s="61"/>
      <c r="Z312" s="61"/>
      <c r="AA312" s="61"/>
      <c r="AB312" s="61"/>
      <c r="AC312" s="61"/>
      <c r="AD312" s="61"/>
      <c r="AE312" s="61"/>
      <c r="AF312" s="61"/>
      <c r="AG312" s="61"/>
      <c r="AH312" s="61"/>
      <c r="AI312" s="61" t="s">
        <v>196</v>
      </c>
      <c r="AJ312" s="61"/>
      <c r="AK312" s="61"/>
      <c r="AL312" s="61"/>
      <c r="AM312" s="61"/>
      <c r="AN312" s="61"/>
      <c r="AO312" s="61"/>
      <c r="AP312" s="61"/>
      <c r="AQ312" s="61"/>
      <c r="AR312" s="61"/>
      <c r="AS312" s="61"/>
      <c r="AT312" s="61"/>
      <c r="AU312" s="61" t="s">
        <v>201</v>
      </c>
      <c r="AV312" s="61"/>
      <c r="AW312" s="61"/>
      <c r="AX312" s="61"/>
      <c r="AY312" s="61"/>
      <c r="AZ312" s="61"/>
      <c r="BA312" s="61" t="s">
        <v>205</v>
      </c>
      <c r="BB312" s="61"/>
      <c r="BC312" s="61"/>
      <c r="BD312" s="61"/>
      <c r="BE312" s="61"/>
      <c r="BF312" s="61"/>
      <c r="BG312" s="61" t="s">
        <v>209</v>
      </c>
      <c r="BH312" s="61"/>
      <c r="BI312" s="61"/>
      <c r="BJ312" s="61"/>
      <c r="BK312" s="61"/>
      <c r="BL312" s="61"/>
    </row>
    <row r="313" spans="1:79" ht="15" customHeight="1" x14ac:dyDescent="0.25">
      <c r="A313" s="129"/>
      <c r="B313" s="130"/>
      <c r="C313" s="130"/>
      <c r="D313" s="129"/>
      <c r="E313" s="130"/>
      <c r="F313" s="130"/>
      <c r="G313" s="130"/>
      <c r="H313" s="130"/>
      <c r="I313" s="130"/>
      <c r="J313" s="130"/>
      <c r="K313" s="130"/>
      <c r="L313" s="130"/>
      <c r="M313" s="130"/>
      <c r="N313" s="130"/>
      <c r="O313" s="130"/>
      <c r="P313" s="130"/>
      <c r="Q313" s="130"/>
      <c r="R313" s="130"/>
      <c r="S313" s="130"/>
      <c r="T313" s="130"/>
      <c r="U313" s="130"/>
      <c r="V313" s="131"/>
      <c r="W313" s="61" t="s">
        <v>4</v>
      </c>
      <c r="X313" s="61"/>
      <c r="Y313" s="61"/>
      <c r="Z313" s="61"/>
      <c r="AA313" s="61"/>
      <c r="AB313" s="61"/>
      <c r="AC313" s="61" t="s">
        <v>3</v>
      </c>
      <c r="AD313" s="61"/>
      <c r="AE313" s="61"/>
      <c r="AF313" s="61"/>
      <c r="AG313" s="61"/>
      <c r="AH313" s="61"/>
      <c r="AI313" s="61" t="s">
        <v>4</v>
      </c>
      <c r="AJ313" s="61"/>
      <c r="AK313" s="61"/>
      <c r="AL313" s="61"/>
      <c r="AM313" s="61"/>
      <c r="AN313" s="61"/>
      <c r="AO313" s="61" t="s">
        <v>3</v>
      </c>
      <c r="AP313" s="61"/>
      <c r="AQ313" s="61"/>
      <c r="AR313" s="61"/>
      <c r="AS313" s="61"/>
      <c r="AT313" s="61"/>
      <c r="AU313" s="80" t="s">
        <v>4</v>
      </c>
      <c r="AV313" s="80"/>
      <c r="AW313" s="80"/>
      <c r="AX313" s="80" t="s">
        <v>3</v>
      </c>
      <c r="AY313" s="80"/>
      <c r="AZ313" s="80"/>
      <c r="BA313" s="80" t="s">
        <v>4</v>
      </c>
      <c r="BB313" s="80"/>
      <c r="BC313" s="80"/>
      <c r="BD313" s="80" t="s">
        <v>3</v>
      </c>
      <c r="BE313" s="80"/>
      <c r="BF313" s="80"/>
      <c r="BG313" s="80" t="s">
        <v>4</v>
      </c>
      <c r="BH313" s="80"/>
      <c r="BI313" s="80"/>
      <c r="BJ313" s="80" t="s">
        <v>3</v>
      </c>
      <c r="BK313" s="80"/>
      <c r="BL313" s="80"/>
    </row>
    <row r="314" spans="1:79" ht="57" customHeight="1" x14ac:dyDescent="0.25">
      <c r="A314" s="84"/>
      <c r="B314" s="85"/>
      <c r="C314" s="85"/>
      <c r="D314" s="84"/>
      <c r="E314" s="85"/>
      <c r="F314" s="85"/>
      <c r="G314" s="85"/>
      <c r="H314" s="85"/>
      <c r="I314" s="85"/>
      <c r="J314" s="85"/>
      <c r="K314" s="85"/>
      <c r="L314" s="85"/>
      <c r="M314" s="85"/>
      <c r="N314" s="85"/>
      <c r="O314" s="85"/>
      <c r="P314" s="85"/>
      <c r="Q314" s="85"/>
      <c r="R314" s="85"/>
      <c r="S314" s="85"/>
      <c r="T314" s="85"/>
      <c r="U314" s="85"/>
      <c r="V314" s="86"/>
      <c r="W314" s="61" t="s">
        <v>12</v>
      </c>
      <c r="X314" s="61"/>
      <c r="Y314" s="61"/>
      <c r="Z314" s="61" t="s">
        <v>11</v>
      </c>
      <c r="AA314" s="61"/>
      <c r="AB314" s="61"/>
      <c r="AC314" s="61" t="s">
        <v>12</v>
      </c>
      <c r="AD314" s="61"/>
      <c r="AE314" s="61"/>
      <c r="AF314" s="61" t="s">
        <v>11</v>
      </c>
      <c r="AG314" s="61"/>
      <c r="AH314" s="61"/>
      <c r="AI314" s="61" t="s">
        <v>12</v>
      </c>
      <c r="AJ314" s="61"/>
      <c r="AK314" s="61"/>
      <c r="AL314" s="61" t="s">
        <v>11</v>
      </c>
      <c r="AM314" s="61"/>
      <c r="AN314" s="61"/>
      <c r="AO314" s="61" t="s">
        <v>12</v>
      </c>
      <c r="AP314" s="61"/>
      <c r="AQ314" s="61"/>
      <c r="AR314" s="61" t="s">
        <v>11</v>
      </c>
      <c r="AS314" s="61"/>
      <c r="AT314" s="61"/>
      <c r="AU314" s="80"/>
      <c r="AV314" s="80"/>
      <c r="AW314" s="80"/>
      <c r="AX314" s="80"/>
      <c r="AY314" s="80"/>
      <c r="AZ314" s="80"/>
      <c r="BA314" s="80"/>
      <c r="BB314" s="80"/>
      <c r="BC314" s="80"/>
      <c r="BD314" s="80"/>
      <c r="BE314" s="80"/>
      <c r="BF314" s="80"/>
      <c r="BG314" s="80"/>
      <c r="BH314" s="80"/>
      <c r="BI314" s="80"/>
      <c r="BJ314" s="80"/>
      <c r="BK314" s="80"/>
      <c r="BL314" s="80"/>
    </row>
    <row r="315" spans="1:79" ht="15" customHeight="1" x14ac:dyDescent="0.25">
      <c r="A315" s="77">
        <v>1</v>
      </c>
      <c r="B315" s="78"/>
      <c r="C315" s="78"/>
      <c r="D315" s="77">
        <v>2</v>
      </c>
      <c r="E315" s="78"/>
      <c r="F315" s="78"/>
      <c r="G315" s="78"/>
      <c r="H315" s="78"/>
      <c r="I315" s="78"/>
      <c r="J315" s="78"/>
      <c r="K315" s="78"/>
      <c r="L315" s="78"/>
      <c r="M315" s="78"/>
      <c r="N315" s="78"/>
      <c r="O315" s="78"/>
      <c r="P315" s="78"/>
      <c r="Q315" s="78"/>
      <c r="R315" s="78"/>
      <c r="S315" s="78"/>
      <c r="T315" s="78"/>
      <c r="U315" s="78"/>
      <c r="V315" s="79"/>
      <c r="W315" s="61">
        <v>3</v>
      </c>
      <c r="X315" s="61"/>
      <c r="Y315" s="61"/>
      <c r="Z315" s="61">
        <v>4</v>
      </c>
      <c r="AA315" s="61"/>
      <c r="AB315" s="61"/>
      <c r="AC315" s="61">
        <v>5</v>
      </c>
      <c r="AD315" s="61"/>
      <c r="AE315" s="61"/>
      <c r="AF315" s="61">
        <v>6</v>
      </c>
      <c r="AG315" s="61"/>
      <c r="AH315" s="61"/>
      <c r="AI315" s="61">
        <v>7</v>
      </c>
      <c r="AJ315" s="61"/>
      <c r="AK315" s="61"/>
      <c r="AL315" s="61">
        <v>8</v>
      </c>
      <c r="AM315" s="61"/>
      <c r="AN315" s="61"/>
      <c r="AO315" s="61">
        <v>9</v>
      </c>
      <c r="AP315" s="61"/>
      <c r="AQ315" s="61"/>
      <c r="AR315" s="61">
        <v>10</v>
      </c>
      <c r="AS315" s="61"/>
      <c r="AT315" s="61"/>
      <c r="AU315" s="61">
        <v>11</v>
      </c>
      <c r="AV315" s="61"/>
      <c r="AW315" s="61"/>
      <c r="AX315" s="61">
        <v>12</v>
      </c>
      <c r="AY315" s="61"/>
      <c r="AZ315" s="61"/>
      <c r="BA315" s="61">
        <v>13</v>
      </c>
      <c r="BB315" s="61"/>
      <c r="BC315" s="61"/>
      <c r="BD315" s="61">
        <v>14</v>
      </c>
      <c r="BE315" s="61"/>
      <c r="BF315" s="61"/>
      <c r="BG315" s="61">
        <v>15</v>
      </c>
      <c r="BH315" s="61"/>
      <c r="BI315" s="61"/>
      <c r="BJ315" s="61">
        <v>16</v>
      </c>
      <c r="BK315" s="61"/>
      <c r="BL315" s="61"/>
    </row>
    <row r="316" spans="1:79" ht="12.75" hidden="1" customHeight="1" x14ac:dyDescent="0.25">
      <c r="A316" s="62" t="s">
        <v>69</v>
      </c>
      <c r="B316" s="63"/>
      <c r="C316" s="63"/>
      <c r="D316" s="62" t="s">
        <v>57</v>
      </c>
      <c r="E316" s="63"/>
      <c r="F316" s="63"/>
      <c r="G316" s="63"/>
      <c r="H316" s="63"/>
      <c r="I316" s="63"/>
      <c r="J316" s="63"/>
      <c r="K316" s="63"/>
      <c r="L316" s="63"/>
      <c r="M316" s="63"/>
      <c r="N316" s="63"/>
      <c r="O316" s="63"/>
      <c r="P316" s="63"/>
      <c r="Q316" s="63"/>
      <c r="R316" s="63"/>
      <c r="S316" s="63"/>
      <c r="T316" s="63"/>
      <c r="U316" s="63"/>
      <c r="V316" s="64"/>
      <c r="W316" s="80" t="s">
        <v>72</v>
      </c>
      <c r="X316" s="80"/>
      <c r="Y316" s="80"/>
      <c r="Z316" s="80" t="s">
        <v>73</v>
      </c>
      <c r="AA316" s="80"/>
      <c r="AB316" s="80"/>
      <c r="AC316" s="122" t="s">
        <v>74</v>
      </c>
      <c r="AD316" s="122"/>
      <c r="AE316" s="122"/>
      <c r="AF316" s="122" t="s">
        <v>75</v>
      </c>
      <c r="AG316" s="122"/>
      <c r="AH316" s="122"/>
      <c r="AI316" s="80" t="s">
        <v>76</v>
      </c>
      <c r="AJ316" s="80"/>
      <c r="AK316" s="80"/>
      <c r="AL316" s="80" t="s">
        <v>77</v>
      </c>
      <c r="AM316" s="80"/>
      <c r="AN316" s="80"/>
      <c r="AO316" s="122" t="s">
        <v>105</v>
      </c>
      <c r="AP316" s="122"/>
      <c r="AQ316" s="122"/>
      <c r="AR316" s="122" t="s">
        <v>78</v>
      </c>
      <c r="AS316" s="122"/>
      <c r="AT316" s="122"/>
      <c r="AU316" s="80" t="s">
        <v>106</v>
      </c>
      <c r="AV316" s="80"/>
      <c r="AW316" s="80"/>
      <c r="AX316" s="122" t="s">
        <v>107</v>
      </c>
      <c r="AY316" s="122"/>
      <c r="AZ316" s="122"/>
      <c r="BA316" s="80" t="s">
        <v>108</v>
      </c>
      <c r="BB316" s="80"/>
      <c r="BC316" s="80"/>
      <c r="BD316" s="122" t="s">
        <v>109</v>
      </c>
      <c r="BE316" s="122"/>
      <c r="BF316" s="122"/>
      <c r="BG316" s="80" t="s">
        <v>110</v>
      </c>
      <c r="BH316" s="80"/>
      <c r="BI316" s="80"/>
      <c r="BJ316" s="122" t="s">
        <v>111</v>
      </c>
      <c r="BK316" s="122"/>
      <c r="BL316" s="122"/>
      <c r="CA316" s="1" t="s">
        <v>104</v>
      </c>
    </row>
    <row r="317" spans="1:79" s="8" customFormat="1" ht="13.2" customHeight="1" x14ac:dyDescent="0.25">
      <c r="A317" s="62">
        <v>1</v>
      </c>
      <c r="B317" s="63"/>
      <c r="C317" s="63"/>
      <c r="D317" s="132" t="s">
        <v>186</v>
      </c>
      <c r="E317" s="133"/>
      <c r="F317" s="133"/>
      <c r="G317" s="133"/>
      <c r="H317" s="133"/>
      <c r="I317" s="133"/>
      <c r="J317" s="133"/>
      <c r="K317" s="133"/>
      <c r="L317" s="133"/>
      <c r="M317" s="133"/>
      <c r="N317" s="133"/>
      <c r="O317" s="133"/>
      <c r="P317" s="133"/>
      <c r="Q317" s="133"/>
      <c r="R317" s="133"/>
      <c r="S317" s="133"/>
      <c r="T317" s="133"/>
      <c r="U317" s="133"/>
      <c r="V317" s="134"/>
      <c r="W317" s="135">
        <v>9.5</v>
      </c>
      <c r="X317" s="135"/>
      <c r="Y317" s="135"/>
      <c r="Z317" s="135">
        <v>0</v>
      </c>
      <c r="AA317" s="135"/>
      <c r="AB317" s="135"/>
      <c r="AC317" s="135">
        <v>0</v>
      </c>
      <c r="AD317" s="135"/>
      <c r="AE317" s="135"/>
      <c r="AF317" s="135">
        <v>0</v>
      </c>
      <c r="AG317" s="135"/>
      <c r="AH317" s="135"/>
      <c r="AI317" s="135">
        <v>10</v>
      </c>
      <c r="AJ317" s="135"/>
      <c r="AK317" s="135"/>
      <c r="AL317" s="135">
        <v>0</v>
      </c>
      <c r="AM317" s="135"/>
      <c r="AN317" s="135"/>
      <c r="AO317" s="135">
        <v>0</v>
      </c>
      <c r="AP317" s="135"/>
      <c r="AQ317" s="135"/>
      <c r="AR317" s="135">
        <v>0</v>
      </c>
      <c r="AS317" s="135"/>
      <c r="AT317" s="135"/>
      <c r="AU317" s="135">
        <v>10</v>
      </c>
      <c r="AV317" s="135"/>
      <c r="AW317" s="135"/>
      <c r="AX317" s="135">
        <v>0</v>
      </c>
      <c r="AY317" s="135"/>
      <c r="AZ317" s="135"/>
      <c r="BA317" s="135">
        <v>10</v>
      </c>
      <c r="BB317" s="135"/>
      <c r="BC317" s="135"/>
      <c r="BD317" s="135">
        <v>0</v>
      </c>
      <c r="BE317" s="135"/>
      <c r="BF317" s="135"/>
      <c r="BG317" s="135">
        <v>10</v>
      </c>
      <c r="BH317" s="135"/>
      <c r="BI317" s="135"/>
      <c r="BJ317" s="135">
        <v>0</v>
      </c>
      <c r="BK317" s="135"/>
      <c r="BL317" s="135"/>
      <c r="CA317" s="8" t="s">
        <v>43</v>
      </c>
    </row>
    <row r="318" spans="1:79" s="9" customFormat="1" ht="13.2" customHeight="1" x14ac:dyDescent="0.25">
      <c r="A318" s="98">
        <v>2</v>
      </c>
      <c r="B318" s="99"/>
      <c r="C318" s="99"/>
      <c r="D318" s="160" t="s">
        <v>187</v>
      </c>
      <c r="E318" s="161"/>
      <c r="F318" s="161"/>
      <c r="G318" s="161"/>
      <c r="H318" s="161"/>
      <c r="I318" s="161"/>
      <c r="J318" s="161"/>
      <c r="K318" s="161"/>
      <c r="L318" s="161"/>
      <c r="M318" s="161"/>
      <c r="N318" s="161"/>
      <c r="O318" s="161"/>
      <c r="P318" s="161"/>
      <c r="Q318" s="161"/>
      <c r="R318" s="161"/>
      <c r="S318" s="161"/>
      <c r="T318" s="161"/>
      <c r="U318" s="161"/>
      <c r="V318" s="162"/>
      <c r="W318" s="138">
        <v>9.5</v>
      </c>
      <c r="X318" s="138"/>
      <c r="Y318" s="138"/>
      <c r="Z318" s="138">
        <v>0</v>
      </c>
      <c r="AA318" s="138"/>
      <c r="AB318" s="138"/>
      <c r="AC318" s="138">
        <v>0</v>
      </c>
      <c r="AD318" s="138"/>
      <c r="AE318" s="138"/>
      <c r="AF318" s="138">
        <v>0</v>
      </c>
      <c r="AG318" s="138"/>
      <c r="AH318" s="138"/>
      <c r="AI318" s="138">
        <v>10</v>
      </c>
      <c r="AJ318" s="138"/>
      <c r="AK318" s="138"/>
      <c r="AL318" s="138">
        <v>0</v>
      </c>
      <c r="AM318" s="138"/>
      <c r="AN318" s="138"/>
      <c r="AO318" s="138">
        <v>0</v>
      </c>
      <c r="AP318" s="138"/>
      <c r="AQ318" s="138"/>
      <c r="AR318" s="138">
        <v>0</v>
      </c>
      <c r="AS318" s="138"/>
      <c r="AT318" s="138"/>
      <c r="AU318" s="138">
        <v>10</v>
      </c>
      <c r="AV318" s="138"/>
      <c r="AW318" s="138"/>
      <c r="AX318" s="138">
        <v>0</v>
      </c>
      <c r="AY318" s="138"/>
      <c r="AZ318" s="138"/>
      <c r="BA318" s="138">
        <v>10</v>
      </c>
      <c r="BB318" s="138"/>
      <c r="BC318" s="138"/>
      <c r="BD318" s="138">
        <v>0</v>
      </c>
      <c r="BE318" s="138"/>
      <c r="BF318" s="138"/>
      <c r="BG318" s="138">
        <v>10</v>
      </c>
      <c r="BH318" s="138"/>
      <c r="BI318" s="138"/>
      <c r="BJ318" s="138">
        <v>0</v>
      </c>
      <c r="BK318" s="138"/>
      <c r="BL318" s="138"/>
    </row>
    <row r="319" spans="1:79" s="8" customFormat="1" ht="26.4" customHeight="1" x14ac:dyDescent="0.25">
      <c r="A319" s="62">
        <v>3</v>
      </c>
      <c r="B319" s="63"/>
      <c r="C319" s="63"/>
      <c r="D319" s="132" t="s">
        <v>188</v>
      </c>
      <c r="E319" s="133"/>
      <c r="F319" s="133"/>
      <c r="G319" s="133"/>
      <c r="H319" s="133"/>
      <c r="I319" s="133"/>
      <c r="J319" s="133"/>
      <c r="K319" s="133"/>
      <c r="L319" s="133"/>
      <c r="M319" s="133"/>
      <c r="N319" s="133"/>
      <c r="O319" s="133"/>
      <c r="P319" s="133"/>
      <c r="Q319" s="133"/>
      <c r="R319" s="133"/>
      <c r="S319" s="133"/>
      <c r="T319" s="133"/>
      <c r="U319" s="133"/>
      <c r="V319" s="134"/>
      <c r="W319" s="135" t="s">
        <v>153</v>
      </c>
      <c r="X319" s="135"/>
      <c r="Y319" s="135"/>
      <c r="Z319" s="135" t="s">
        <v>153</v>
      </c>
      <c r="AA319" s="135"/>
      <c r="AB319" s="135"/>
      <c r="AC319" s="135"/>
      <c r="AD319" s="135"/>
      <c r="AE319" s="135"/>
      <c r="AF319" s="135"/>
      <c r="AG319" s="135"/>
      <c r="AH319" s="135"/>
      <c r="AI319" s="135" t="s">
        <v>153</v>
      </c>
      <c r="AJ319" s="135"/>
      <c r="AK319" s="135"/>
      <c r="AL319" s="135" t="s">
        <v>153</v>
      </c>
      <c r="AM319" s="135"/>
      <c r="AN319" s="135"/>
      <c r="AO319" s="135"/>
      <c r="AP319" s="135"/>
      <c r="AQ319" s="135"/>
      <c r="AR319" s="135"/>
      <c r="AS319" s="135"/>
      <c r="AT319" s="135"/>
      <c r="AU319" s="135" t="s">
        <v>153</v>
      </c>
      <c r="AV319" s="135"/>
      <c r="AW319" s="135"/>
      <c r="AX319" s="135"/>
      <c r="AY319" s="135"/>
      <c r="AZ319" s="135"/>
      <c r="BA319" s="135" t="s">
        <v>153</v>
      </c>
      <c r="BB319" s="135"/>
      <c r="BC319" s="135"/>
      <c r="BD319" s="135"/>
      <c r="BE319" s="135"/>
      <c r="BF319" s="135"/>
      <c r="BG319" s="135" t="s">
        <v>153</v>
      </c>
      <c r="BH319" s="135"/>
      <c r="BI319" s="135"/>
      <c r="BJ319" s="135"/>
      <c r="BK319" s="135"/>
      <c r="BL319" s="135"/>
    </row>
    <row r="322" spans="1:79" ht="14.25" customHeight="1" x14ac:dyDescent="0.25">
      <c r="A322" s="51" t="s">
        <v>148</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row>
    <row r="324" spans="1:79" ht="14.25" customHeight="1" x14ac:dyDescent="0.25">
      <c r="A324" s="51" t="s">
        <v>420</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row>
    <row r="326" spans="1:79" ht="15" customHeight="1" x14ac:dyDescent="0.25">
      <c r="A326" s="59" t="s">
        <v>192</v>
      </c>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row>
    <row r="328" spans="1:79" ht="15" customHeight="1" x14ac:dyDescent="0.25">
      <c r="A328" s="61" t="s">
        <v>6</v>
      </c>
      <c r="B328" s="61"/>
      <c r="C328" s="61"/>
      <c r="D328" s="61"/>
      <c r="E328" s="61"/>
      <c r="F328" s="61"/>
      <c r="G328" s="61" t="s">
        <v>123</v>
      </c>
      <c r="H328" s="61"/>
      <c r="I328" s="61"/>
      <c r="J328" s="61"/>
      <c r="K328" s="61"/>
      <c r="L328" s="61"/>
      <c r="M328" s="61"/>
      <c r="N328" s="61"/>
      <c r="O328" s="61"/>
      <c r="P328" s="61"/>
      <c r="Q328" s="61"/>
      <c r="R328" s="61"/>
      <c r="S328" s="61"/>
      <c r="T328" s="61" t="s">
        <v>13</v>
      </c>
      <c r="U328" s="61"/>
      <c r="V328" s="61"/>
      <c r="W328" s="61"/>
      <c r="X328" s="61"/>
      <c r="Y328" s="61"/>
      <c r="Z328" s="61"/>
      <c r="AA328" s="77" t="s">
        <v>193</v>
      </c>
      <c r="AB328" s="136"/>
      <c r="AC328" s="136"/>
      <c r="AD328" s="136"/>
      <c r="AE328" s="136"/>
      <c r="AF328" s="136"/>
      <c r="AG328" s="136"/>
      <c r="AH328" s="136"/>
      <c r="AI328" s="136"/>
      <c r="AJ328" s="136"/>
      <c r="AK328" s="136"/>
      <c r="AL328" s="136"/>
      <c r="AM328" s="136"/>
      <c r="AN328" s="136"/>
      <c r="AO328" s="137"/>
      <c r="AP328" s="77" t="s">
        <v>195</v>
      </c>
      <c r="AQ328" s="78"/>
      <c r="AR328" s="78"/>
      <c r="AS328" s="78"/>
      <c r="AT328" s="78"/>
      <c r="AU328" s="78"/>
      <c r="AV328" s="78"/>
      <c r="AW328" s="78"/>
      <c r="AX328" s="78"/>
      <c r="AY328" s="78"/>
      <c r="AZ328" s="78"/>
      <c r="BA328" s="78"/>
      <c r="BB328" s="78"/>
      <c r="BC328" s="78"/>
      <c r="BD328" s="79"/>
      <c r="BE328" s="77" t="s">
        <v>200</v>
      </c>
      <c r="BF328" s="78"/>
      <c r="BG328" s="78"/>
      <c r="BH328" s="78"/>
      <c r="BI328" s="78"/>
      <c r="BJ328" s="78"/>
      <c r="BK328" s="78"/>
      <c r="BL328" s="78"/>
      <c r="BM328" s="78"/>
      <c r="BN328" s="78"/>
      <c r="BO328" s="78"/>
      <c r="BP328" s="78"/>
      <c r="BQ328" s="78"/>
      <c r="BR328" s="78"/>
      <c r="BS328" s="79"/>
    </row>
    <row r="329" spans="1:79" ht="32.1" customHeight="1" x14ac:dyDescent="0.2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t="s">
        <v>4</v>
      </c>
      <c r="AB329" s="61"/>
      <c r="AC329" s="61"/>
      <c r="AD329" s="61"/>
      <c r="AE329" s="61"/>
      <c r="AF329" s="61" t="s">
        <v>3</v>
      </c>
      <c r="AG329" s="61"/>
      <c r="AH329" s="61"/>
      <c r="AI329" s="61"/>
      <c r="AJ329" s="61"/>
      <c r="AK329" s="61" t="s">
        <v>89</v>
      </c>
      <c r="AL329" s="61"/>
      <c r="AM329" s="61"/>
      <c r="AN329" s="61"/>
      <c r="AO329" s="61"/>
      <c r="AP329" s="61" t="s">
        <v>4</v>
      </c>
      <c r="AQ329" s="61"/>
      <c r="AR329" s="61"/>
      <c r="AS329" s="61"/>
      <c r="AT329" s="61"/>
      <c r="AU329" s="61" t="s">
        <v>3</v>
      </c>
      <c r="AV329" s="61"/>
      <c r="AW329" s="61"/>
      <c r="AX329" s="61"/>
      <c r="AY329" s="61"/>
      <c r="AZ329" s="61" t="s">
        <v>96</v>
      </c>
      <c r="BA329" s="61"/>
      <c r="BB329" s="61"/>
      <c r="BC329" s="61"/>
      <c r="BD329" s="61"/>
      <c r="BE329" s="61" t="s">
        <v>4</v>
      </c>
      <c r="BF329" s="61"/>
      <c r="BG329" s="61"/>
      <c r="BH329" s="61"/>
      <c r="BI329" s="61"/>
      <c r="BJ329" s="61" t="s">
        <v>3</v>
      </c>
      <c r="BK329" s="61"/>
      <c r="BL329" s="61"/>
      <c r="BM329" s="61"/>
      <c r="BN329" s="61"/>
      <c r="BO329" s="61" t="s">
        <v>124</v>
      </c>
      <c r="BP329" s="61"/>
      <c r="BQ329" s="61"/>
      <c r="BR329" s="61"/>
      <c r="BS329" s="61"/>
    </row>
    <row r="330" spans="1:79" ht="15" customHeight="1" x14ac:dyDescent="0.25">
      <c r="A330" s="61">
        <v>1</v>
      </c>
      <c r="B330" s="61"/>
      <c r="C330" s="61"/>
      <c r="D330" s="61"/>
      <c r="E330" s="61"/>
      <c r="F330" s="61"/>
      <c r="G330" s="61">
        <v>2</v>
      </c>
      <c r="H330" s="61"/>
      <c r="I330" s="61"/>
      <c r="J330" s="61"/>
      <c r="K330" s="61"/>
      <c r="L330" s="61"/>
      <c r="M330" s="61"/>
      <c r="N330" s="61"/>
      <c r="O330" s="61"/>
      <c r="P330" s="61"/>
      <c r="Q330" s="61"/>
      <c r="R330" s="61"/>
      <c r="S330" s="61"/>
      <c r="T330" s="61">
        <v>3</v>
      </c>
      <c r="U330" s="61"/>
      <c r="V330" s="61"/>
      <c r="W330" s="61"/>
      <c r="X330" s="61"/>
      <c r="Y330" s="61"/>
      <c r="Z330" s="61"/>
      <c r="AA330" s="61">
        <v>4</v>
      </c>
      <c r="AB330" s="61"/>
      <c r="AC330" s="61"/>
      <c r="AD330" s="61"/>
      <c r="AE330" s="61"/>
      <c r="AF330" s="61">
        <v>5</v>
      </c>
      <c r="AG330" s="61"/>
      <c r="AH330" s="61"/>
      <c r="AI330" s="61"/>
      <c r="AJ330" s="61"/>
      <c r="AK330" s="61">
        <v>6</v>
      </c>
      <c r="AL330" s="61"/>
      <c r="AM330" s="61"/>
      <c r="AN330" s="61"/>
      <c r="AO330" s="61"/>
      <c r="AP330" s="61">
        <v>7</v>
      </c>
      <c r="AQ330" s="61"/>
      <c r="AR330" s="61"/>
      <c r="AS330" s="61"/>
      <c r="AT330" s="61"/>
      <c r="AU330" s="61">
        <v>8</v>
      </c>
      <c r="AV330" s="61"/>
      <c r="AW330" s="61"/>
      <c r="AX330" s="61"/>
      <c r="AY330" s="61"/>
      <c r="AZ330" s="61">
        <v>9</v>
      </c>
      <c r="BA330" s="61"/>
      <c r="BB330" s="61"/>
      <c r="BC330" s="61"/>
      <c r="BD330" s="61"/>
      <c r="BE330" s="61">
        <v>10</v>
      </c>
      <c r="BF330" s="61"/>
      <c r="BG330" s="61"/>
      <c r="BH330" s="61"/>
      <c r="BI330" s="61"/>
      <c r="BJ330" s="61">
        <v>11</v>
      </c>
      <c r="BK330" s="61"/>
      <c r="BL330" s="61"/>
      <c r="BM330" s="61"/>
      <c r="BN330" s="61"/>
      <c r="BO330" s="61">
        <v>12</v>
      </c>
      <c r="BP330" s="61"/>
      <c r="BQ330" s="61"/>
      <c r="BR330" s="61"/>
      <c r="BS330" s="61"/>
    </row>
    <row r="331" spans="1:79" ht="15" hidden="1" customHeight="1" x14ac:dyDescent="0.25">
      <c r="A331" s="80" t="s">
        <v>69</v>
      </c>
      <c r="B331" s="80"/>
      <c r="C331" s="80"/>
      <c r="D331" s="80"/>
      <c r="E331" s="80"/>
      <c r="F331" s="80"/>
      <c r="G331" s="142" t="s">
        <v>57</v>
      </c>
      <c r="H331" s="142"/>
      <c r="I331" s="142"/>
      <c r="J331" s="142"/>
      <c r="K331" s="142"/>
      <c r="L331" s="142"/>
      <c r="M331" s="142"/>
      <c r="N331" s="142"/>
      <c r="O331" s="142"/>
      <c r="P331" s="142"/>
      <c r="Q331" s="142"/>
      <c r="R331" s="142"/>
      <c r="S331" s="142"/>
      <c r="T331" s="142" t="s">
        <v>79</v>
      </c>
      <c r="U331" s="142"/>
      <c r="V331" s="142"/>
      <c r="W331" s="142"/>
      <c r="X331" s="142"/>
      <c r="Y331" s="142"/>
      <c r="Z331" s="142"/>
      <c r="AA331" s="122" t="s">
        <v>65</v>
      </c>
      <c r="AB331" s="122"/>
      <c r="AC331" s="122"/>
      <c r="AD331" s="122"/>
      <c r="AE331" s="122"/>
      <c r="AF331" s="122" t="s">
        <v>66</v>
      </c>
      <c r="AG331" s="122"/>
      <c r="AH331" s="122"/>
      <c r="AI331" s="122"/>
      <c r="AJ331" s="122"/>
      <c r="AK331" s="91" t="s">
        <v>120</v>
      </c>
      <c r="AL331" s="91"/>
      <c r="AM331" s="91"/>
      <c r="AN331" s="91"/>
      <c r="AO331" s="91"/>
      <c r="AP331" s="122" t="s">
        <v>67</v>
      </c>
      <c r="AQ331" s="122"/>
      <c r="AR331" s="122"/>
      <c r="AS331" s="122"/>
      <c r="AT331" s="122"/>
      <c r="AU331" s="122" t="s">
        <v>68</v>
      </c>
      <c r="AV331" s="122"/>
      <c r="AW331" s="122"/>
      <c r="AX331" s="122"/>
      <c r="AY331" s="122"/>
      <c r="AZ331" s="91" t="s">
        <v>120</v>
      </c>
      <c r="BA331" s="91"/>
      <c r="BB331" s="91"/>
      <c r="BC331" s="91"/>
      <c r="BD331" s="91"/>
      <c r="BE331" s="122" t="s">
        <v>58</v>
      </c>
      <c r="BF331" s="122"/>
      <c r="BG331" s="122"/>
      <c r="BH331" s="122"/>
      <c r="BI331" s="122"/>
      <c r="BJ331" s="122" t="s">
        <v>59</v>
      </c>
      <c r="BK331" s="122"/>
      <c r="BL331" s="122"/>
      <c r="BM331" s="122"/>
      <c r="BN331" s="122"/>
      <c r="BO331" s="91" t="s">
        <v>120</v>
      </c>
      <c r="BP331" s="91"/>
      <c r="BQ331" s="91"/>
      <c r="BR331" s="91"/>
      <c r="BS331" s="91"/>
      <c r="CA331" s="1" t="s">
        <v>44</v>
      </c>
    </row>
    <row r="332" spans="1:79" s="9" customFormat="1" ht="12.75" customHeight="1" x14ac:dyDescent="0.25">
      <c r="A332" s="139"/>
      <c r="B332" s="139"/>
      <c r="C332" s="139"/>
      <c r="D332" s="139"/>
      <c r="E332" s="139"/>
      <c r="F332" s="139"/>
      <c r="G332" s="140" t="s">
        <v>145</v>
      </c>
      <c r="H332" s="140"/>
      <c r="I332" s="140"/>
      <c r="J332" s="140"/>
      <c r="K332" s="140"/>
      <c r="L332" s="140"/>
      <c r="M332" s="140"/>
      <c r="N332" s="140"/>
      <c r="O332" s="140"/>
      <c r="P332" s="140"/>
      <c r="Q332" s="140"/>
      <c r="R332" s="140"/>
      <c r="S332" s="140"/>
      <c r="T332" s="141"/>
      <c r="U332" s="141"/>
      <c r="V332" s="141"/>
      <c r="W332" s="141"/>
      <c r="X332" s="141"/>
      <c r="Y332" s="141"/>
      <c r="Z332" s="141"/>
      <c r="AA332" s="113"/>
      <c r="AB332" s="113"/>
      <c r="AC332" s="113"/>
      <c r="AD332" s="113"/>
      <c r="AE332" s="113"/>
      <c r="AF332" s="113"/>
      <c r="AG332" s="113"/>
      <c r="AH332" s="113"/>
      <c r="AI332" s="113"/>
      <c r="AJ332" s="113"/>
      <c r="AK332" s="113">
        <f>IF(ISNUMBER(AA332),AA332,0)+IF(ISNUMBER(AF332),AF332,0)</f>
        <v>0</v>
      </c>
      <c r="AL332" s="113"/>
      <c r="AM332" s="113"/>
      <c r="AN332" s="113"/>
      <c r="AO332" s="113"/>
      <c r="AP332" s="113"/>
      <c r="AQ332" s="113"/>
      <c r="AR332" s="113"/>
      <c r="AS332" s="113"/>
      <c r="AT332" s="113"/>
      <c r="AU332" s="113"/>
      <c r="AV332" s="113"/>
      <c r="AW332" s="113"/>
      <c r="AX332" s="113"/>
      <c r="AY332" s="113"/>
      <c r="AZ332" s="113">
        <f>IF(ISNUMBER(AP332),AP332,0)+IF(ISNUMBER(AU332),AU332,0)</f>
        <v>0</v>
      </c>
      <c r="BA332" s="113"/>
      <c r="BB332" s="113"/>
      <c r="BC332" s="113"/>
      <c r="BD332" s="113"/>
      <c r="BE332" s="113"/>
      <c r="BF332" s="113"/>
      <c r="BG332" s="113"/>
      <c r="BH332" s="113"/>
      <c r="BI332" s="113"/>
      <c r="BJ332" s="113"/>
      <c r="BK332" s="113"/>
      <c r="BL332" s="113"/>
      <c r="BM332" s="113"/>
      <c r="BN332" s="113"/>
      <c r="BO332" s="113">
        <f>IF(ISNUMBER(BE332),BE332,0)+IF(ISNUMBER(BJ332),BJ332,0)</f>
        <v>0</v>
      </c>
      <c r="BP332" s="113"/>
      <c r="BQ332" s="113"/>
      <c r="BR332" s="113"/>
      <c r="BS332" s="113"/>
      <c r="CA332" s="9" t="s">
        <v>45</v>
      </c>
    </row>
    <row r="333" spans="1:79" ht="2.25" customHeight="1" x14ac:dyDescent="0.25"/>
    <row r="334" spans="1:79" ht="3" customHeight="1" x14ac:dyDescent="0.25"/>
    <row r="335" spans="1:79" ht="14.25" customHeight="1" x14ac:dyDescent="0.25">
      <c r="A335" s="51" t="s">
        <v>421</v>
      </c>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row>
    <row r="336" spans="1:79" ht="8.25" customHeight="1" x14ac:dyDescent="0.25"/>
    <row r="337" spans="1:79" ht="4.5" hidden="1" customHeight="1" x14ac:dyDescent="0.25">
      <c r="A337" s="59" t="s">
        <v>192</v>
      </c>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row>
    <row r="338" spans="1:79" hidden="1" x14ac:dyDescent="0.25"/>
    <row r="339" spans="1:79" ht="15" customHeight="1" x14ac:dyDescent="0.25">
      <c r="A339" s="61" t="s">
        <v>6</v>
      </c>
      <c r="B339" s="61"/>
      <c r="C339" s="61"/>
      <c r="D339" s="61"/>
      <c r="E339" s="61"/>
      <c r="F339" s="61"/>
      <c r="G339" s="61" t="s">
        <v>123</v>
      </c>
      <c r="H339" s="61"/>
      <c r="I339" s="61"/>
      <c r="J339" s="61"/>
      <c r="K339" s="61"/>
      <c r="L339" s="61"/>
      <c r="M339" s="61"/>
      <c r="N339" s="61"/>
      <c r="O339" s="61"/>
      <c r="P339" s="61"/>
      <c r="Q339" s="61"/>
      <c r="R339" s="61"/>
      <c r="S339" s="61"/>
      <c r="T339" s="61" t="s">
        <v>13</v>
      </c>
      <c r="U339" s="61"/>
      <c r="V339" s="61"/>
      <c r="W339" s="61"/>
      <c r="X339" s="61"/>
      <c r="Y339" s="61"/>
      <c r="Z339" s="61"/>
      <c r="AA339" s="77" t="s">
        <v>204</v>
      </c>
      <c r="AB339" s="136"/>
      <c r="AC339" s="136"/>
      <c r="AD339" s="136"/>
      <c r="AE339" s="136"/>
      <c r="AF339" s="136"/>
      <c r="AG339" s="136"/>
      <c r="AH339" s="136"/>
      <c r="AI339" s="136"/>
      <c r="AJ339" s="136"/>
      <c r="AK339" s="136"/>
      <c r="AL339" s="136"/>
      <c r="AM339" s="136"/>
      <c r="AN339" s="136"/>
      <c r="AO339" s="137"/>
      <c r="AP339" s="77" t="s">
        <v>208</v>
      </c>
      <c r="AQ339" s="78"/>
      <c r="AR339" s="78"/>
      <c r="AS339" s="78"/>
      <c r="AT339" s="78"/>
      <c r="AU339" s="78"/>
      <c r="AV339" s="78"/>
      <c r="AW339" s="78"/>
      <c r="AX339" s="78"/>
      <c r="AY339" s="78"/>
      <c r="AZ339" s="78"/>
      <c r="BA339" s="78"/>
      <c r="BB339" s="78"/>
      <c r="BC339" s="78"/>
      <c r="BD339" s="79"/>
    </row>
    <row r="340" spans="1:79" ht="32.1" customHeight="1" x14ac:dyDescent="0.2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t="s">
        <v>4</v>
      </c>
      <c r="AB340" s="61"/>
      <c r="AC340" s="61"/>
      <c r="AD340" s="61"/>
      <c r="AE340" s="61"/>
      <c r="AF340" s="61" t="s">
        <v>3</v>
      </c>
      <c r="AG340" s="61"/>
      <c r="AH340" s="61"/>
      <c r="AI340" s="61"/>
      <c r="AJ340" s="61"/>
      <c r="AK340" s="61" t="s">
        <v>89</v>
      </c>
      <c r="AL340" s="61"/>
      <c r="AM340" s="61"/>
      <c r="AN340" s="61"/>
      <c r="AO340" s="61"/>
      <c r="AP340" s="61" t="s">
        <v>4</v>
      </c>
      <c r="AQ340" s="61"/>
      <c r="AR340" s="61"/>
      <c r="AS340" s="61"/>
      <c r="AT340" s="61"/>
      <c r="AU340" s="61" t="s">
        <v>3</v>
      </c>
      <c r="AV340" s="61"/>
      <c r="AW340" s="61"/>
      <c r="AX340" s="61"/>
      <c r="AY340" s="61"/>
      <c r="AZ340" s="61" t="s">
        <v>96</v>
      </c>
      <c r="BA340" s="61"/>
      <c r="BB340" s="61"/>
      <c r="BC340" s="61"/>
      <c r="BD340" s="61"/>
    </row>
    <row r="341" spans="1:79" ht="15" customHeight="1" x14ac:dyDescent="0.25">
      <c r="A341" s="61">
        <v>1</v>
      </c>
      <c r="B341" s="61"/>
      <c r="C341" s="61"/>
      <c r="D341" s="61"/>
      <c r="E341" s="61"/>
      <c r="F341" s="61"/>
      <c r="G341" s="61">
        <v>2</v>
      </c>
      <c r="H341" s="61"/>
      <c r="I341" s="61"/>
      <c r="J341" s="61"/>
      <c r="K341" s="61"/>
      <c r="L341" s="61"/>
      <c r="M341" s="61"/>
      <c r="N341" s="61"/>
      <c r="O341" s="61"/>
      <c r="P341" s="61"/>
      <c r="Q341" s="61"/>
      <c r="R341" s="61"/>
      <c r="S341" s="61"/>
      <c r="T341" s="61">
        <v>3</v>
      </c>
      <c r="U341" s="61"/>
      <c r="V341" s="61"/>
      <c r="W341" s="61"/>
      <c r="X341" s="61"/>
      <c r="Y341" s="61"/>
      <c r="Z341" s="61"/>
      <c r="AA341" s="61">
        <v>4</v>
      </c>
      <c r="AB341" s="61"/>
      <c r="AC341" s="61"/>
      <c r="AD341" s="61"/>
      <c r="AE341" s="61"/>
      <c r="AF341" s="61">
        <v>5</v>
      </c>
      <c r="AG341" s="61"/>
      <c r="AH341" s="61"/>
      <c r="AI341" s="61"/>
      <c r="AJ341" s="61"/>
      <c r="AK341" s="61">
        <v>6</v>
      </c>
      <c r="AL341" s="61"/>
      <c r="AM341" s="61"/>
      <c r="AN341" s="61"/>
      <c r="AO341" s="61"/>
      <c r="AP341" s="61">
        <v>7</v>
      </c>
      <c r="AQ341" s="61"/>
      <c r="AR341" s="61"/>
      <c r="AS341" s="61"/>
      <c r="AT341" s="61"/>
      <c r="AU341" s="61">
        <v>8</v>
      </c>
      <c r="AV341" s="61"/>
      <c r="AW341" s="61"/>
      <c r="AX341" s="61"/>
      <c r="AY341" s="61"/>
      <c r="AZ341" s="61">
        <v>9</v>
      </c>
      <c r="BA341" s="61"/>
      <c r="BB341" s="61"/>
      <c r="BC341" s="61"/>
      <c r="BD341" s="61"/>
    </row>
    <row r="342" spans="1:79" ht="12" hidden="1" customHeight="1" x14ac:dyDescent="0.25">
      <c r="A342" s="80" t="s">
        <v>69</v>
      </c>
      <c r="B342" s="80"/>
      <c r="C342" s="80"/>
      <c r="D342" s="80"/>
      <c r="E342" s="80"/>
      <c r="F342" s="80"/>
      <c r="G342" s="142" t="s">
        <v>57</v>
      </c>
      <c r="H342" s="142"/>
      <c r="I342" s="142"/>
      <c r="J342" s="142"/>
      <c r="K342" s="142"/>
      <c r="L342" s="142"/>
      <c r="M342" s="142"/>
      <c r="N342" s="142"/>
      <c r="O342" s="142"/>
      <c r="P342" s="142"/>
      <c r="Q342" s="142"/>
      <c r="R342" s="142"/>
      <c r="S342" s="142"/>
      <c r="T342" s="142" t="s">
        <v>79</v>
      </c>
      <c r="U342" s="142"/>
      <c r="V342" s="142"/>
      <c r="W342" s="142"/>
      <c r="X342" s="142"/>
      <c r="Y342" s="142"/>
      <c r="Z342" s="142"/>
      <c r="AA342" s="122" t="s">
        <v>60</v>
      </c>
      <c r="AB342" s="122"/>
      <c r="AC342" s="122"/>
      <c r="AD342" s="122"/>
      <c r="AE342" s="122"/>
      <c r="AF342" s="122" t="s">
        <v>61</v>
      </c>
      <c r="AG342" s="122"/>
      <c r="AH342" s="122"/>
      <c r="AI342" s="122"/>
      <c r="AJ342" s="122"/>
      <c r="AK342" s="91" t="s">
        <v>120</v>
      </c>
      <c r="AL342" s="91"/>
      <c r="AM342" s="91"/>
      <c r="AN342" s="91"/>
      <c r="AO342" s="91"/>
      <c r="AP342" s="122" t="s">
        <v>62</v>
      </c>
      <c r="AQ342" s="122"/>
      <c r="AR342" s="122"/>
      <c r="AS342" s="122"/>
      <c r="AT342" s="122"/>
      <c r="AU342" s="122" t="s">
        <v>63</v>
      </c>
      <c r="AV342" s="122"/>
      <c r="AW342" s="122"/>
      <c r="AX342" s="122"/>
      <c r="AY342" s="122"/>
      <c r="AZ342" s="91" t="s">
        <v>120</v>
      </c>
      <c r="BA342" s="91"/>
      <c r="BB342" s="91"/>
      <c r="BC342" s="91"/>
      <c r="BD342" s="91"/>
      <c r="CA342" s="1" t="s">
        <v>46</v>
      </c>
    </row>
    <row r="343" spans="1:79" s="9" customFormat="1" x14ac:dyDescent="0.25">
      <c r="A343" s="139"/>
      <c r="B343" s="139"/>
      <c r="C343" s="139"/>
      <c r="D343" s="139"/>
      <c r="E343" s="139"/>
      <c r="F343" s="139"/>
      <c r="G343" s="140" t="s">
        <v>145</v>
      </c>
      <c r="H343" s="140"/>
      <c r="I343" s="140"/>
      <c r="J343" s="140"/>
      <c r="K343" s="140"/>
      <c r="L343" s="140"/>
      <c r="M343" s="140"/>
      <c r="N343" s="140"/>
      <c r="O343" s="140"/>
      <c r="P343" s="140"/>
      <c r="Q343" s="140"/>
      <c r="R343" s="140"/>
      <c r="S343" s="140"/>
      <c r="T343" s="141"/>
      <c r="U343" s="141"/>
      <c r="V343" s="141"/>
      <c r="W343" s="141"/>
      <c r="X343" s="141"/>
      <c r="Y343" s="141"/>
      <c r="Z343" s="141"/>
      <c r="AA343" s="113"/>
      <c r="AB343" s="113"/>
      <c r="AC343" s="113"/>
      <c r="AD343" s="113"/>
      <c r="AE343" s="113"/>
      <c r="AF343" s="113"/>
      <c r="AG343" s="113"/>
      <c r="AH343" s="113"/>
      <c r="AI343" s="113"/>
      <c r="AJ343" s="113"/>
      <c r="AK343" s="113">
        <f>IF(ISNUMBER(AA343),AA343,0)+IF(ISNUMBER(AF343),AF343,0)</f>
        <v>0</v>
      </c>
      <c r="AL343" s="113"/>
      <c r="AM343" s="113"/>
      <c r="AN343" s="113"/>
      <c r="AO343" s="113"/>
      <c r="AP343" s="113"/>
      <c r="AQ343" s="113"/>
      <c r="AR343" s="113"/>
      <c r="AS343" s="113"/>
      <c r="AT343" s="113"/>
      <c r="AU343" s="113"/>
      <c r="AV343" s="113"/>
      <c r="AW343" s="113"/>
      <c r="AX343" s="113"/>
      <c r="AY343" s="113"/>
      <c r="AZ343" s="113">
        <f>IF(ISNUMBER(AP343),AP343,0)+IF(ISNUMBER(AU343),AU343,0)</f>
        <v>0</v>
      </c>
      <c r="BA343" s="113"/>
      <c r="BB343" s="113"/>
      <c r="BC343" s="113"/>
      <c r="BD343" s="113"/>
      <c r="CA343" s="9" t="s">
        <v>47</v>
      </c>
    </row>
    <row r="345" spans="1:79" ht="14.25" customHeight="1" x14ac:dyDescent="0.25">
      <c r="A345" s="51" t="s">
        <v>210</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row>
    <row r="346" spans="1:79" ht="4.5" customHeight="1" x14ac:dyDescent="0.25"/>
    <row r="347" spans="1:79" ht="15" hidden="1" customHeight="1" x14ac:dyDescent="0.25">
      <c r="A347" s="59" t="s">
        <v>192</v>
      </c>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row>
    <row r="348" spans="1:79" hidden="1" x14ac:dyDescent="0.25"/>
    <row r="349" spans="1:79" ht="23.1" customHeight="1" x14ac:dyDescent="0.25">
      <c r="A349" s="61" t="s">
        <v>125</v>
      </c>
      <c r="B349" s="61"/>
      <c r="C349" s="61"/>
      <c r="D349" s="61"/>
      <c r="E349" s="61"/>
      <c r="F349" s="61"/>
      <c r="G349" s="61"/>
      <c r="H349" s="61"/>
      <c r="I349" s="61"/>
      <c r="J349" s="61"/>
      <c r="K349" s="61"/>
      <c r="L349" s="61"/>
      <c r="M349" s="61"/>
      <c r="N349" s="81" t="s">
        <v>126</v>
      </c>
      <c r="O349" s="82"/>
      <c r="P349" s="82"/>
      <c r="Q349" s="82"/>
      <c r="R349" s="82"/>
      <c r="S349" s="82"/>
      <c r="T349" s="82"/>
      <c r="U349" s="83"/>
      <c r="V349" s="81" t="s">
        <v>127</v>
      </c>
      <c r="W349" s="82"/>
      <c r="X349" s="82"/>
      <c r="Y349" s="83"/>
      <c r="Z349" s="77" t="s">
        <v>193</v>
      </c>
      <c r="AA349" s="78"/>
      <c r="AB349" s="78"/>
      <c r="AC349" s="78"/>
      <c r="AD349" s="78"/>
      <c r="AE349" s="78"/>
      <c r="AF349" s="78"/>
      <c r="AG349" s="79"/>
      <c r="AH349" s="77" t="s">
        <v>195</v>
      </c>
      <c r="AI349" s="78"/>
      <c r="AJ349" s="78"/>
      <c r="AK349" s="78"/>
      <c r="AL349" s="78"/>
      <c r="AM349" s="78"/>
      <c r="AN349" s="78"/>
      <c r="AO349" s="79"/>
      <c r="AP349" s="77" t="s">
        <v>200</v>
      </c>
      <c r="AQ349" s="78"/>
      <c r="AR349" s="78"/>
      <c r="AS349" s="78"/>
      <c r="AT349" s="78"/>
      <c r="AU349" s="78"/>
      <c r="AV349" s="78"/>
      <c r="AW349" s="78"/>
      <c r="AX349" s="77" t="s">
        <v>204</v>
      </c>
      <c r="AY349" s="78"/>
      <c r="AZ349" s="78"/>
      <c r="BA349" s="78"/>
      <c r="BB349" s="78"/>
      <c r="BC349" s="78"/>
      <c r="BD349" s="78"/>
      <c r="BE349" s="79"/>
      <c r="BF349" s="77" t="s">
        <v>208</v>
      </c>
      <c r="BG349" s="78"/>
      <c r="BH349" s="78"/>
      <c r="BI349" s="78"/>
      <c r="BJ349" s="78"/>
      <c r="BK349" s="78"/>
      <c r="BL349" s="78"/>
      <c r="BM349" s="79"/>
    </row>
    <row r="350" spans="1:79" ht="95.25" customHeight="1" x14ac:dyDescent="0.25">
      <c r="A350" s="61"/>
      <c r="B350" s="61"/>
      <c r="C350" s="61"/>
      <c r="D350" s="61"/>
      <c r="E350" s="61"/>
      <c r="F350" s="61"/>
      <c r="G350" s="61"/>
      <c r="H350" s="61"/>
      <c r="I350" s="61"/>
      <c r="J350" s="61"/>
      <c r="K350" s="61"/>
      <c r="L350" s="61"/>
      <c r="M350" s="61"/>
      <c r="N350" s="84"/>
      <c r="O350" s="85"/>
      <c r="P350" s="85"/>
      <c r="Q350" s="85"/>
      <c r="R350" s="85"/>
      <c r="S350" s="85"/>
      <c r="T350" s="85"/>
      <c r="U350" s="86"/>
      <c r="V350" s="84"/>
      <c r="W350" s="85"/>
      <c r="X350" s="85"/>
      <c r="Y350" s="86"/>
      <c r="Z350" s="80" t="s">
        <v>130</v>
      </c>
      <c r="AA350" s="80"/>
      <c r="AB350" s="80"/>
      <c r="AC350" s="80"/>
      <c r="AD350" s="80" t="s">
        <v>131</v>
      </c>
      <c r="AE350" s="80"/>
      <c r="AF350" s="80"/>
      <c r="AG350" s="80"/>
      <c r="AH350" s="80" t="s">
        <v>130</v>
      </c>
      <c r="AI350" s="80"/>
      <c r="AJ350" s="80"/>
      <c r="AK350" s="80"/>
      <c r="AL350" s="80" t="s">
        <v>131</v>
      </c>
      <c r="AM350" s="80"/>
      <c r="AN350" s="80"/>
      <c r="AO350" s="80"/>
      <c r="AP350" s="80" t="s">
        <v>130</v>
      </c>
      <c r="AQ350" s="80"/>
      <c r="AR350" s="80"/>
      <c r="AS350" s="80"/>
      <c r="AT350" s="80" t="s">
        <v>131</v>
      </c>
      <c r="AU350" s="80"/>
      <c r="AV350" s="80"/>
      <c r="AW350" s="80"/>
      <c r="AX350" s="80" t="s">
        <v>130</v>
      </c>
      <c r="AY350" s="80"/>
      <c r="AZ350" s="80"/>
      <c r="BA350" s="80"/>
      <c r="BB350" s="80" t="s">
        <v>131</v>
      </c>
      <c r="BC350" s="80"/>
      <c r="BD350" s="80"/>
      <c r="BE350" s="80"/>
      <c r="BF350" s="80" t="s">
        <v>130</v>
      </c>
      <c r="BG350" s="80"/>
      <c r="BH350" s="80"/>
      <c r="BI350" s="80"/>
      <c r="BJ350" s="80" t="s">
        <v>131</v>
      </c>
      <c r="BK350" s="80"/>
      <c r="BL350" s="80"/>
      <c r="BM350" s="80"/>
    </row>
    <row r="351" spans="1:79" ht="15" customHeight="1" x14ac:dyDescent="0.25">
      <c r="A351" s="61">
        <v>1</v>
      </c>
      <c r="B351" s="61"/>
      <c r="C351" s="61"/>
      <c r="D351" s="61"/>
      <c r="E351" s="61"/>
      <c r="F351" s="61"/>
      <c r="G351" s="61"/>
      <c r="H351" s="61"/>
      <c r="I351" s="61"/>
      <c r="J351" s="61"/>
      <c r="K351" s="61"/>
      <c r="L351" s="61"/>
      <c r="M351" s="61"/>
      <c r="N351" s="77">
        <v>2</v>
      </c>
      <c r="O351" s="78"/>
      <c r="P351" s="78"/>
      <c r="Q351" s="78"/>
      <c r="R351" s="78"/>
      <c r="S351" s="78"/>
      <c r="T351" s="78"/>
      <c r="U351" s="79"/>
      <c r="V351" s="77">
        <v>3</v>
      </c>
      <c r="W351" s="78"/>
      <c r="X351" s="78"/>
      <c r="Y351" s="79"/>
      <c r="Z351" s="61">
        <v>4</v>
      </c>
      <c r="AA351" s="61"/>
      <c r="AB351" s="61"/>
      <c r="AC351" s="61"/>
      <c r="AD351" s="61">
        <v>5</v>
      </c>
      <c r="AE351" s="61"/>
      <c r="AF351" s="61"/>
      <c r="AG351" s="61"/>
      <c r="AH351" s="61">
        <v>6</v>
      </c>
      <c r="AI351" s="61"/>
      <c r="AJ351" s="61"/>
      <c r="AK351" s="61"/>
      <c r="AL351" s="61">
        <v>7</v>
      </c>
      <c r="AM351" s="61"/>
      <c r="AN351" s="61"/>
      <c r="AO351" s="61"/>
      <c r="AP351" s="61">
        <v>8</v>
      </c>
      <c r="AQ351" s="61"/>
      <c r="AR351" s="61"/>
      <c r="AS351" s="61"/>
      <c r="AT351" s="61">
        <v>9</v>
      </c>
      <c r="AU351" s="61"/>
      <c r="AV351" s="61"/>
      <c r="AW351" s="61"/>
      <c r="AX351" s="61">
        <v>10</v>
      </c>
      <c r="AY351" s="61"/>
      <c r="AZ351" s="61"/>
      <c r="BA351" s="61"/>
      <c r="BB351" s="61">
        <v>11</v>
      </c>
      <c r="BC351" s="61"/>
      <c r="BD351" s="61"/>
      <c r="BE351" s="61"/>
      <c r="BF351" s="61">
        <v>12</v>
      </c>
      <c r="BG351" s="61"/>
      <c r="BH351" s="61"/>
      <c r="BI351" s="61"/>
      <c r="BJ351" s="61">
        <v>13</v>
      </c>
      <c r="BK351" s="61"/>
      <c r="BL351" s="61"/>
      <c r="BM351" s="61"/>
    </row>
    <row r="352" spans="1:79" ht="12" hidden="1" customHeight="1" x14ac:dyDescent="0.25">
      <c r="A352" s="142" t="s">
        <v>143</v>
      </c>
      <c r="B352" s="142"/>
      <c r="C352" s="142"/>
      <c r="D352" s="142"/>
      <c r="E352" s="142"/>
      <c r="F352" s="142"/>
      <c r="G352" s="142"/>
      <c r="H352" s="142"/>
      <c r="I352" s="142"/>
      <c r="J352" s="142"/>
      <c r="K352" s="142"/>
      <c r="L352" s="142"/>
      <c r="M352" s="142"/>
      <c r="N352" s="62" t="s">
        <v>128</v>
      </c>
      <c r="O352" s="63"/>
      <c r="P352" s="63"/>
      <c r="Q352" s="63"/>
      <c r="R352" s="63"/>
      <c r="S352" s="63"/>
      <c r="T352" s="63"/>
      <c r="U352" s="64"/>
      <c r="V352" s="62" t="s">
        <v>129</v>
      </c>
      <c r="W352" s="63"/>
      <c r="X352" s="63"/>
      <c r="Y352" s="64"/>
      <c r="Z352" s="122" t="s">
        <v>65</v>
      </c>
      <c r="AA352" s="122"/>
      <c r="AB352" s="122"/>
      <c r="AC352" s="122"/>
      <c r="AD352" s="122" t="s">
        <v>66</v>
      </c>
      <c r="AE352" s="122"/>
      <c r="AF352" s="122"/>
      <c r="AG352" s="122"/>
      <c r="AH352" s="122" t="s">
        <v>67</v>
      </c>
      <c r="AI352" s="122"/>
      <c r="AJ352" s="122"/>
      <c r="AK352" s="122"/>
      <c r="AL352" s="122" t="s">
        <v>68</v>
      </c>
      <c r="AM352" s="122"/>
      <c r="AN352" s="122"/>
      <c r="AO352" s="122"/>
      <c r="AP352" s="122" t="s">
        <v>58</v>
      </c>
      <c r="AQ352" s="122"/>
      <c r="AR352" s="122"/>
      <c r="AS352" s="122"/>
      <c r="AT352" s="122" t="s">
        <v>59</v>
      </c>
      <c r="AU352" s="122"/>
      <c r="AV352" s="122"/>
      <c r="AW352" s="122"/>
      <c r="AX352" s="122" t="s">
        <v>60</v>
      </c>
      <c r="AY352" s="122"/>
      <c r="AZ352" s="122"/>
      <c r="BA352" s="122"/>
      <c r="BB352" s="122" t="s">
        <v>61</v>
      </c>
      <c r="BC352" s="122"/>
      <c r="BD352" s="122"/>
      <c r="BE352" s="122"/>
      <c r="BF352" s="122" t="s">
        <v>62</v>
      </c>
      <c r="BG352" s="122"/>
      <c r="BH352" s="122"/>
      <c r="BI352" s="122"/>
      <c r="BJ352" s="122" t="s">
        <v>63</v>
      </c>
      <c r="BK352" s="122"/>
      <c r="BL352" s="122"/>
      <c r="BM352" s="122"/>
      <c r="CA352" s="1" t="s">
        <v>48</v>
      </c>
    </row>
    <row r="353" spans="1:79" s="9" customFormat="1" ht="29.25" customHeight="1" x14ac:dyDescent="0.25">
      <c r="A353" s="140" t="s">
        <v>145</v>
      </c>
      <c r="B353" s="140"/>
      <c r="C353" s="140"/>
      <c r="D353" s="140"/>
      <c r="E353" s="140"/>
      <c r="F353" s="140"/>
      <c r="G353" s="140"/>
      <c r="H353" s="140"/>
      <c r="I353" s="140"/>
      <c r="J353" s="140"/>
      <c r="K353" s="140"/>
      <c r="L353" s="140"/>
      <c r="M353" s="140"/>
      <c r="N353" s="98"/>
      <c r="O353" s="99"/>
      <c r="P353" s="99"/>
      <c r="Q353" s="99"/>
      <c r="R353" s="99"/>
      <c r="S353" s="99"/>
      <c r="T353" s="99"/>
      <c r="U353" s="100"/>
      <c r="V353" s="143"/>
      <c r="W353" s="144"/>
      <c r="X353" s="144"/>
      <c r="Y353" s="145"/>
      <c r="Z353" s="146"/>
      <c r="AA353" s="146"/>
      <c r="AB353" s="146"/>
      <c r="AC353" s="146"/>
      <c r="AD353" s="146"/>
      <c r="AE353" s="146"/>
      <c r="AF353" s="146"/>
      <c r="AG353" s="146"/>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CA353" s="9" t="s">
        <v>49</v>
      </c>
    </row>
    <row r="354" spans="1:79" ht="99.75" customHeight="1" x14ac:dyDescent="0.25"/>
    <row r="355" spans="1:79" ht="3.75" customHeight="1" x14ac:dyDescent="0.25"/>
    <row r="356" spans="1:79" ht="44.25" customHeight="1" x14ac:dyDescent="0.25"/>
    <row r="357" spans="1:79" ht="42.75" customHeight="1" x14ac:dyDescent="0.25">
      <c r="A357" s="51" t="s">
        <v>211</v>
      </c>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row>
    <row r="358" spans="1:79" ht="237" customHeight="1" x14ac:dyDescent="0.25">
      <c r="A358" s="65" t="s">
        <v>677</v>
      </c>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row>
    <row r="360" spans="1:79" ht="28.5" customHeight="1" x14ac:dyDescent="0.25">
      <c r="A360" s="148" t="s">
        <v>202</v>
      </c>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row>
    <row r="362" spans="1:79" ht="14.25" customHeight="1" x14ac:dyDescent="0.25">
      <c r="A362" s="51" t="s">
        <v>422</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row>
    <row r="363" spans="1:79" ht="14.25" customHeight="1" x14ac:dyDescent="0.25">
      <c r="A363" s="59" t="s">
        <v>192</v>
      </c>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row>
    <row r="364" spans="1:79" hidden="1" x14ac:dyDescent="0.25"/>
    <row r="365" spans="1:79" ht="42.9" customHeight="1" x14ac:dyDescent="0.25">
      <c r="A365" s="80" t="s">
        <v>132</v>
      </c>
      <c r="B365" s="80"/>
      <c r="C365" s="80"/>
      <c r="D365" s="80"/>
      <c r="E365" s="80"/>
      <c r="F365" s="80"/>
      <c r="G365" s="61" t="s">
        <v>19</v>
      </c>
      <c r="H365" s="61"/>
      <c r="I365" s="61"/>
      <c r="J365" s="61"/>
      <c r="K365" s="61"/>
      <c r="L365" s="61"/>
      <c r="M365" s="61"/>
      <c r="N365" s="61"/>
      <c r="O365" s="61"/>
      <c r="P365" s="61"/>
      <c r="Q365" s="61"/>
      <c r="R365" s="61"/>
      <c r="S365" s="61"/>
      <c r="T365" s="61" t="s">
        <v>15</v>
      </c>
      <c r="U365" s="61"/>
      <c r="V365" s="61"/>
      <c r="W365" s="61"/>
      <c r="X365" s="61"/>
      <c r="Y365" s="61"/>
      <c r="Z365" s="61" t="s">
        <v>14</v>
      </c>
      <c r="AA365" s="61"/>
      <c r="AB365" s="61"/>
      <c r="AC365" s="61"/>
      <c r="AD365" s="61"/>
      <c r="AE365" s="61" t="s">
        <v>133</v>
      </c>
      <c r="AF365" s="61"/>
      <c r="AG365" s="61"/>
      <c r="AH365" s="61"/>
      <c r="AI365" s="61"/>
      <c r="AJ365" s="61"/>
      <c r="AK365" s="61" t="s">
        <v>134</v>
      </c>
      <c r="AL365" s="61"/>
      <c r="AM365" s="61"/>
      <c r="AN365" s="61"/>
      <c r="AO365" s="61"/>
      <c r="AP365" s="61"/>
      <c r="AQ365" s="61" t="s">
        <v>135</v>
      </c>
      <c r="AR365" s="61"/>
      <c r="AS365" s="61"/>
      <c r="AT365" s="61"/>
      <c r="AU365" s="61"/>
      <c r="AV365" s="61"/>
      <c r="AW365" s="61" t="s">
        <v>98</v>
      </c>
      <c r="AX365" s="61"/>
      <c r="AY365" s="61"/>
      <c r="AZ365" s="61"/>
      <c r="BA365" s="61"/>
      <c r="BB365" s="61"/>
      <c r="BC365" s="61"/>
      <c r="BD365" s="61"/>
      <c r="BE365" s="61"/>
      <c r="BF365" s="61"/>
      <c r="BG365" s="61" t="s">
        <v>136</v>
      </c>
      <c r="BH365" s="61"/>
      <c r="BI365" s="61"/>
      <c r="BJ365" s="61"/>
      <c r="BK365" s="61"/>
      <c r="BL365" s="61"/>
    </row>
    <row r="366" spans="1:79" ht="34.5" customHeight="1" x14ac:dyDescent="0.25">
      <c r="A366" s="80"/>
      <c r="B366" s="80"/>
      <c r="C366" s="80"/>
      <c r="D366" s="80"/>
      <c r="E366" s="80"/>
      <c r="F366" s="80"/>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t="s">
        <v>17</v>
      </c>
      <c r="AX366" s="61"/>
      <c r="AY366" s="61"/>
      <c r="AZ366" s="61"/>
      <c r="BA366" s="61"/>
      <c r="BB366" s="61" t="s">
        <v>16</v>
      </c>
      <c r="BC366" s="61"/>
      <c r="BD366" s="61"/>
      <c r="BE366" s="61"/>
      <c r="BF366" s="61"/>
      <c r="BG366" s="61"/>
      <c r="BH366" s="61"/>
      <c r="BI366" s="61"/>
      <c r="BJ366" s="61"/>
      <c r="BK366" s="61"/>
      <c r="BL366" s="61"/>
    </row>
    <row r="367" spans="1:79" ht="15" customHeight="1" x14ac:dyDescent="0.25">
      <c r="A367" s="61">
        <v>1</v>
      </c>
      <c r="B367" s="61"/>
      <c r="C367" s="61"/>
      <c r="D367" s="61"/>
      <c r="E367" s="61"/>
      <c r="F367" s="61"/>
      <c r="G367" s="61">
        <v>2</v>
      </c>
      <c r="H367" s="61"/>
      <c r="I367" s="61"/>
      <c r="J367" s="61"/>
      <c r="K367" s="61"/>
      <c r="L367" s="61"/>
      <c r="M367" s="61"/>
      <c r="N367" s="61"/>
      <c r="O367" s="61"/>
      <c r="P367" s="61"/>
      <c r="Q367" s="61"/>
      <c r="R367" s="61"/>
      <c r="S367" s="61"/>
      <c r="T367" s="61">
        <v>3</v>
      </c>
      <c r="U367" s="61"/>
      <c r="V367" s="61"/>
      <c r="W367" s="61"/>
      <c r="X367" s="61"/>
      <c r="Y367" s="61"/>
      <c r="Z367" s="61">
        <v>4</v>
      </c>
      <c r="AA367" s="61"/>
      <c r="AB367" s="61"/>
      <c r="AC367" s="61"/>
      <c r="AD367" s="61"/>
      <c r="AE367" s="61">
        <v>5</v>
      </c>
      <c r="AF367" s="61"/>
      <c r="AG367" s="61"/>
      <c r="AH367" s="61"/>
      <c r="AI367" s="61"/>
      <c r="AJ367" s="61"/>
      <c r="AK367" s="61">
        <v>6</v>
      </c>
      <c r="AL367" s="61"/>
      <c r="AM367" s="61"/>
      <c r="AN367" s="61"/>
      <c r="AO367" s="61"/>
      <c r="AP367" s="61"/>
      <c r="AQ367" s="61">
        <v>7</v>
      </c>
      <c r="AR367" s="61"/>
      <c r="AS367" s="61"/>
      <c r="AT367" s="61"/>
      <c r="AU367" s="61"/>
      <c r="AV367" s="61"/>
      <c r="AW367" s="61">
        <v>8</v>
      </c>
      <c r="AX367" s="61"/>
      <c r="AY367" s="61"/>
      <c r="AZ367" s="61"/>
      <c r="BA367" s="61"/>
      <c r="BB367" s="61">
        <v>9</v>
      </c>
      <c r="BC367" s="61"/>
      <c r="BD367" s="61"/>
      <c r="BE367" s="61"/>
      <c r="BF367" s="61"/>
      <c r="BG367" s="61">
        <v>10</v>
      </c>
      <c r="BH367" s="61"/>
      <c r="BI367" s="61"/>
      <c r="BJ367" s="61"/>
      <c r="BK367" s="61"/>
      <c r="BL367" s="61"/>
    </row>
    <row r="368" spans="1:79" ht="12" hidden="1" customHeight="1" x14ac:dyDescent="0.25">
      <c r="A368" s="80" t="s">
        <v>64</v>
      </c>
      <c r="B368" s="80"/>
      <c r="C368" s="80"/>
      <c r="D368" s="80"/>
      <c r="E368" s="80"/>
      <c r="F368" s="80"/>
      <c r="G368" s="142" t="s">
        <v>57</v>
      </c>
      <c r="H368" s="142"/>
      <c r="I368" s="142"/>
      <c r="J368" s="142"/>
      <c r="K368" s="142"/>
      <c r="L368" s="142"/>
      <c r="M368" s="142"/>
      <c r="N368" s="142"/>
      <c r="O368" s="142"/>
      <c r="P368" s="142"/>
      <c r="Q368" s="142"/>
      <c r="R368" s="142"/>
      <c r="S368" s="142"/>
      <c r="T368" s="122" t="s">
        <v>80</v>
      </c>
      <c r="U368" s="122"/>
      <c r="V368" s="122"/>
      <c r="W368" s="122"/>
      <c r="X368" s="122"/>
      <c r="Y368" s="122"/>
      <c r="Z368" s="122" t="s">
        <v>81</v>
      </c>
      <c r="AA368" s="122"/>
      <c r="AB368" s="122"/>
      <c r="AC368" s="122"/>
      <c r="AD368" s="122"/>
      <c r="AE368" s="122" t="s">
        <v>82</v>
      </c>
      <c r="AF368" s="122"/>
      <c r="AG368" s="122"/>
      <c r="AH368" s="122"/>
      <c r="AI368" s="122"/>
      <c r="AJ368" s="122"/>
      <c r="AK368" s="122" t="s">
        <v>83</v>
      </c>
      <c r="AL368" s="122"/>
      <c r="AM368" s="122"/>
      <c r="AN368" s="122"/>
      <c r="AO368" s="122"/>
      <c r="AP368" s="122"/>
      <c r="AQ368" s="125" t="s">
        <v>100</v>
      </c>
      <c r="AR368" s="122"/>
      <c r="AS368" s="122"/>
      <c r="AT368" s="122"/>
      <c r="AU368" s="122"/>
      <c r="AV368" s="122"/>
      <c r="AW368" s="122" t="s">
        <v>84</v>
      </c>
      <c r="AX368" s="122"/>
      <c r="AY368" s="122"/>
      <c r="AZ368" s="122"/>
      <c r="BA368" s="122"/>
      <c r="BB368" s="122" t="s">
        <v>85</v>
      </c>
      <c r="BC368" s="122"/>
      <c r="BD368" s="122"/>
      <c r="BE368" s="122"/>
      <c r="BF368" s="122"/>
      <c r="BG368" s="125" t="s">
        <v>101</v>
      </c>
      <c r="BH368" s="122"/>
      <c r="BI368" s="122"/>
      <c r="BJ368" s="122"/>
      <c r="BK368" s="122"/>
      <c r="BL368" s="122"/>
      <c r="CA368" s="1" t="s">
        <v>50</v>
      </c>
    </row>
    <row r="369" spans="1:79" s="8" customFormat="1" ht="13.2" customHeight="1" x14ac:dyDescent="0.25">
      <c r="A369" s="80">
        <v>2111</v>
      </c>
      <c r="B369" s="80"/>
      <c r="C369" s="80"/>
      <c r="D369" s="80"/>
      <c r="E369" s="80"/>
      <c r="F369" s="80"/>
      <c r="G369" s="92" t="s">
        <v>154</v>
      </c>
      <c r="H369" s="93"/>
      <c r="I369" s="93"/>
      <c r="J369" s="93"/>
      <c r="K369" s="93"/>
      <c r="L369" s="93"/>
      <c r="M369" s="93"/>
      <c r="N369" s="93"/>
      <c r="O369" s="93"/>
      <c r="P369" s="93"/>
      <c r="Q369" s="93"/>
      <c r="R369" s="93"/>
      <c r="S369" s="94"/>
      <c r="T369" s="87">
        <v>1669800</v>
      </c>
      <c r="U369" s="87"/>
      <c r="V369" s="87"/>
      <c r="W369" s="87"/>
      <c r="X369" s="87"/>
      <c r="Y369" s="87"/>
      <c r="Z369" s="87">
        <f t="shared" ref="Z369:Z375" si="13">X51</f>
        <v>1669800</v>
      </c>
      <c r="AA369" s="87"/>
      <c r="AB369" s="87"/>
      <c r="AC369" s="87"/>
      <c r="AD369" s="87"/>
      <c r="AE369" s="87">
        <v>0</v>
      </c>
      <c r="AF369" s="87"/>
      <c r="AG369" s="87"/>
      <c r="AH369" s="87"/>
      <c r="AI369" s="87"/>
      <c r="AJ369" s="87"/>
      <c r="AK369" s="87">
        <v>0</v>
      </c>
      <c r="AL369" s="87"/>
      <c r="AM369" s="87"/>
      <c r="AN369" s="87"/>
      <c r="AO369" s="87"/>
      <c r="AP369" s="87"/>
      <c r="AQ369" s="87">
        <f t="shared" ref="AQ369:AQ376" si="14">IF(ISNUMBER(AK369),AK369,0)-IF(ISNUMBER(AE369),AE369,0)</f>
        <v>0</v>
      </c>
      <c r="AR369" s="87"/>
      <c r="AS369" s="87"/>
      <c r="AT369" s="87"/>
      <c r="AU369" s="87"/>
      <c r="AV369" s="87"/>
      <c r="AW369" s="87">
        <v>0</v>
      </c>
      <c r="AX369" s="87"/>
      <c r="AY369" s="87"/>
      <c r="AZ369" s="87"/>
      <c r="BA369" s="87"/>
      <c r="BB369" s="87">
        <v>0</v>
      </c>
      <c r="BC369" s="87"/>
      <c r="BD369" s="87"/>
      <c r="BE369" s="87"/>
      <c r="BF369" s="87"/>
      <c r="BG369" s="87">
        <f t="shared" ref="BG369:BG376" si="15">IF(ISNUMBER(Z369),Z369,0)+IF(ISNUMBER(AK369),AK369,0)</f>
        <v>1669800</v>
      </c>
      <c r="BH369" s="87"/>
      <c r="BI369" s="87"/>
      <c r="BJ369" s="87"/>
      <c r="BK369" s="87"/>
      <c r="BL369" s="87"/>
      <c r="CA369" s="8" t="s">
        <v>51</v>
      </c>
    </row>
    <row r="370" spans="1:79" s="8" customFormat="1" ht="13.2" customHeight="1" x14ac:dyDescent="0.25">
      <c r="A370" s="80">
        <v>2120</v>
      </c>
      <c r="B370" s="80"/>
      <c r="C370" s="80"/>
      <c r="D370" s="80"/>
      <c r="E370" s="80"/>
      <c r="F370" s="80"/>
      <c r="G370" s="92" t="s">
        <v>155</v>
      </c>
      <c r="H370" s="93"/>
      <c r="I370" s="93"/>
      <c r="J370" s="93"/>
      <c r="K370" s="93"/>
      <c r="L370" s="93"/>
      <c r="M370" s="93"/>
      <c r="N370" s="93"/>
      <c r="O370" s="93"/>
      <c r="P370" s="93"/>
      <c r="Q370" s="93"/>
      <c r="R370" s="93"/>
      <c r="S370" s="94"/>
      <c r="T370" s="87">
        <v>288980</v>
      </c>
      <c r="U370" s="87"/>
      <c r="V370" s="87"/>
      <c r="W370" s="87"/>
      <c r="X370" s="87"/>
      <c r="Y370" s="87"/>
      <c r="Z370" s="87">
        <f t="shared" si="13"/>
        <v>288652</v>
      </c>
      <c r="AA370" s="87"/>
      <c r="AB370" s="87"/>
      <c r="AC370" s="87"/>
      <c r="AD370" s="87"/>
      <c r="AE370" s="87">
        <v>0</v>
      </c>
      <c r="AF370" s="87"/>
      <c r="AG370" s="87"/>
      <c r="AH370" s="87"/>
      <c r="AI370" s="87"/>
      <c r="AJ370" s="87"/>
      <c r="AK370" s="87">
        <v>0</v>
      </c>
      <c r="AL370" s="87"/>
      <c r="AM370" s="87"/>
      <c r="AN370" s="87"/>
      <c r="AO370" s="87"/>
      <c r="AP370" s="87"/>
      <c r="AQ370" s="87">
        <f t="shared" si="14"/>
        <v>0</v>
      </c>
      <c r="AR370" s="87"/>
      <c r="AS370" s="87"/>
      <c r="AT370" s="87"/>
      <c r="AU370" s="87"/>
      <c r="AV370" s="87"/>
      <c r="AW370" s="87">
        <v>0</v>
      </c>
      <c r="AX370" s="87"/>
      <c r="AY370" s="87"/>
      <c r="AZ370" s="87"/>
      <c r="BA370" s="87"/>
      <c r="BB370" s="87">
        <v>0</v>
      </c>
      <c r="BC370" s="87"/>
      <c r="BD370" s="87"/>
      <c r="BE370" s="87"/>
      <c r="BF370" s="87"/>
      <c r="BG370" s="87">
        <f t="shared" si="15"/>
        <v>288652</v>
      </c>
      <c r="BH370" s="87"/>
      <c r="BI370" s="87"/>
      <c r="BJ370" s="87"/>
      <c r="BK370" s="87"/>
      <c r="BL370" s="87"/>
    </row>
    <row r="371" spans="1:79" s="8" customFormat="1" ht="18.600000000000001" customHeight="1" x14ac:dyDescent="0.25">
      <c r="A371" s="80">
        <v>2210</v>
      </c>
      <c r="B371" s="80"/>
      <c r="C371" s="80"/>
      <c r="D371" s="80"/>
      <c r="E371" s="80"/>
      <c r="F371" s="80"/>
      <c r="G371" s="92" t="s">
        <v>156</v>
      </c>
      <c r="H371" s="93"/>
      <c r="I371" s="93"/>
      <c r="J371" s="93"/>
      <c r="K371" s="93"/>
      <c r="L371" s="93"/>
      <c r="M371" s="93"/>
      <c r="N371" s="93"/>
      <c r="O371" s="93"/>
      <c r="P371" s="93"/>
      <c r="Q371" s="93"/>
      <c r="R371" s="93"/>
      <c r="S371" s="94"/>
      <c r="T371" s="87">
        <v>22120</v>
      </c>
      <c r="U371" s="87"/>
      <c r="V371" s="87"/>
      <c r="W371" s="87"/>
      <c r="X371" s="87"/>
      <c r="Y371" s="87"/>
      <c r="Z371" s="87">
        <f t="shared" si="13"/>
        <v>22120</v>
      </c>
      <c r="AA371" s="87"/>
      <c r="AB371" s="87"/>
      <c r="AC371" s="87"/>
      <c r="AD371" s="87"/>
      <c r="AE371" s="87">
        <v>0</v>
      </c>
      <c r="AF371" s="87"/>
      <c r="AG371" s="87"/>
      <c r="AH371" s="87"/>
      <c r="AI371" s="87"/>
      <c r="AJ371" s="87"/>
      <c r="AK371" s="87">
        <v>0</v>
      </c>
      <c r="AL371" s="87"/>
      <c r="AM371" s="87"/>
      <c r="AN371" s="87"/>
      <c r="AO371" s="87"/>
      <c r="AP371" s="87"/>
      <c r="AQ371" s="87">
        <f t="shared" si="14"/>
        <v>0</v>
      </c>
      <c r="AR371" s="87"/>
      <c r="AS371" s="87"/>
      <c r="AT371" s="87"/>
      <c r="AU371" s="87"/>
      <c r="AV371" s="87"/>
      <c r="AW371" s="87">
        <v>0</v>
      </c>
      <c r="AX371" s="87"/>
      <c r="AY371" s="87"/>
      <c r="AZ371" s="87"/>
      <c r="BA371" s="87"/>
      <c r="BB371" s="87">
        <v>0</v>
      </c>
      <c r="BC371" s="87"/>
      <c r="BD371" s="87"/>
      <c r="BE371" s="87"/>
      <c r="BF371" s="87"/>
      <c r="BG371" s="87">
        <f t="shared" si="15"/>
        <v>22120</v>
      </c>
      <c r="BH371" s="87"/>
      <c r="BI371" s="87"/>
      <c r="BJ371" s="87"/>
      <c r="BK371" s="87"/>
      <c r="BL371" s="87"/>
    </row>
    <row r="372" spans="1:79" s="8" customFormat="1" ht="13.2" customHeight="1" x14ac:dyDescent="0.25">
      <c r="A372" s="80">
        <v>2240</v>
      </c>
      <c r="B372" s="80"/>
      <c r="C372" s="80"/>
      <c r="D372" s="80"/>
      <c r="E372" s="80"/>
      <c r="F372" s="80"/>
      <c r="G372" s="92" t="s">
        <v>157</v>
      </c>
      <c r="H372" s="93"/>
      <c r="I372" s="93"/>
      <c r="J372" s="93"/>
      <c r="K372" s="93"/>
      <c r="L372" s="93"/>
      <c r="M372" s="93"/>
      <c r="N372" s="93"/>
      <c r="O372" s="93"/>
      <c r="P372" s="93"/>
      <c r="Q372" s="93"/>
      <c r="R372" s="93"/>
      <c r="S372" s="94"/>
      <c r="T372" s="87">
        <v>236000</v>
      </c>
      <c r="U372" s="87"/>
      <c r="V372" s="87"/>
      <c r="W372" s="87"/>
      <c r="X372" s="87"/>
      <c r="Y372" s="87"/>
      <c r="Z372" s="87">
        <f t="shared" si="13"/>
        <v>236000</v>
      </c>
      <c r="AA372" s="87"/>
      <c r="AB372" s="87"/>
      <c r="AC372" s="87"/>
      <c r="AD372" s="87"/>
      <c r="AE372" s="87">
        <v>0</v>
      </c>
      <c r="AF372" s="87"/>
      <c r="AG372" s="87"/>
      <c r="AH372" s="87"/>
      <c r="AI372" s="87"/>
      <c r="AJ372" s="87"/>
      <c r="AK372" s="87">
        <v>0</v>
      </c>
      <c r="AL372" s="87"/>
      <c r="AM372" s="87"/>
      <c r="AN372" s="87"/>
      <c r="AO372" s="87"/>
      <c r="AP372" s="87"/>
      <c r="AQ372" s="87">
        <f t="shared" si="14"/>
        <v>0</v>
      </c>
      <c r="AR372" s="87"/>
      <c r="AS372" s="87"/>
      <c r="AT372" s="87"/>
      <c r="AU372" s="87"/>
      <c r="AV372" s="87"/>
      <c r="AW372" s="87">
        <v>0</v>
      </c>
      <c r="AX372" s="87"/>
      <c r="AY372" s="87"/>
      <c r="AZ372" s="87"/>
      <c r="BA372" s="87"/>
      <c r="BB372" s="87">
        <v>0</v>
      </c>
      <c r="BC372" s="87"/>
      <c r="BD372" s="87"/>
      <c r="BE372" s="87"/>
      <c r="BF372" s="87"/>
      <c r="BG372" s="87">
        <f t="shared" si="15"/>
        <v>236000</v>
      </c>
      <c r="BH372" s="87"/>
      <c r="BI372" s="87"/>
      <c r="BJ372" s="87"/>
      <c r="BK372" s="87"/>
      <c r="BL372" s="87"/>
    </row>
    <row r="373" spans="1:79" s="8" customFormat="1" ht="13.2" customHeight="1" x14ac:dyDescent="0.25">
      <c r="A373" s="80">
        <v>2271</v>
      </c>
      <c r="B373" s="80"/>
      <c r="C373" s="80"/>
      <c r="D373" s="80"/>
      <c r="E373" s="80"/>
      <c r="F373" s="80"/>
      <c r="G373" s="92" t="s">
        <v>158</v>
      </c>
      <c r="H373" s="93"/>
      <c r="I373" s="93"/>
      <c r="J373" s="93"/>
      <c r="K373" s="93"/>
      <c r="L373" s="93"/>
      <c r="M373" s="93"/>
      <c r="N373" s="93"/>
      <c r="O373" s="93"/>
      <c r="P373" s="93"/>
      <c r="Q373" s="93"/>
      <c r="R373" s="93"/>
      <c r="S373" s="94"/>
      <c r="T373" s="87">
        <v>34420</v>
      </c>
      <c r="U373" s="87"/>
      <c r="V373" s="87"/>
      <c r="W373" s="87"/>
      <c r="X373" s="87"/>
      <c r="Y373" s="87"/>
      <c r="Z373" s="87">
        <f t="shared" si="13"/>
        <v>34420</v>
      </c>
      <c r="AA373" s="87"/>
      <c r="AB373" s="87"/>
      <c r="AC373" s="87"/>
      <c r="AD373" s="87"/>
      <c r="AE373" s="87">
        <v>0</v>
      </c>
      <c r="AF373" s="87"/>
      <c r="AG373" s="87"/>
      <c r="AH373" s="87"/>
      <c r="AI373" s="87"/>
      <c r="AJ373" s="87"/>
      <c r="AK373" s="87">
        <v>0</v>
      </c>
      <c r="AL373" s="87"/>
      <c r="AM373" s="87"/>
      <c r="AN373" s="87"/>
      <c r="AO373" s="87"/>
      <c r="AP373" s="87"/>
      <c r="AQ373" s="87">
        <f t="shared" si="14"/>
        <v>0</v>
      </c>
      <c r="AR373" s="87"/>
      <c r="AS373" s="87"/>
      <c r="AT373" s="87"/>
      <c r="AU373" s="87"/>
      <c r="AV373" s="87"/>
      <c r="AW373" s="87">
        <v>0</v>
      </c>
      <c r="AX373" s="87"/>
      <c r="AY373" s="87"/>
      <c r="AZ373" s="87"/>
      <c r="BA373" s="87"/>
      <c r="BB373" s="87">
        <v>0</v>
      </c>
      <c r="BC373" s="87"/>
      <c r="BD373" s="87"/>
      <c r="BE373" s="87"/>
      <c r="BF373" s="87"/>
      <c r="BG373" s="87">
        <f t="shared" si="15"/>
        <v>34420</v>
      </c>
      <c r="BH373" s="87"/>
      <c r="BI373" s="87"/>
      <c r="BJ373" s="87"/>
      <c r="BK373" s="87"/>
      <c r="BL373" s="87"/>
    </row>
    <row r="374" spans="1:79" s="8" customFormat="1" ht="16.2" customHeight="1" x14ac:dyDescent="0.25">
      <c r="A374" s="80">
        <v>2272</v>
      </c>
      <c r="B374" s="80"/>
      <c r="C374" s="80"/>
      <c r="D374" s="80"/>
      <c r="E374" s="80"/>
      <c r="F374" s="80"/>
      <c r="G374" s="92" t="s">
        <v>159</v>
      </c>
      <c r="H374" s="93"/>
      <c r="I374" s="93"/>
      <c r="J374" s="93"/>
      <c r="K374" s="93"/>
      <c r="L374" s="93"/>
      <c r="M374" s="93"/>
      <c r="N374" s="93"/>
      <c r="O374" s="93"/>
      <c r="P374" s="93"/>
      <c r="Q374" s="93"/>
      <c r="R374" s="93"/>
      <c r="S374" s="94"/>
      <c r="T374" s="87">
        <v>2830</v>
      </c>
      <c r="U374" s="87"/>
      <c r="V374" s="87"/>
      <c r="W374" s="87"/>
      <c r="X374" s="87"/>
      <c r="Y374" s="87"/>
      <c r="Z374" s="87">
        <f t="shared" si="13"/>
        <v>2830</v>
      </c>
      <c r="AA374" s="87"/>
      <c r="AB374" s="87"/>
      <c r="AC374" s="87"/>
      <c r="AD374" s="87"/>
      <c r="AE374" s="87">
        <v>0</v>
      </c>
      <c r="AF374" s="87"/>
      <c r="AG374" s="87"/>
      <c r="AH374" s="87"/>
      <c r="AI374" s="87"/>
      <c r="AJ374" s="87"/>
      <c r="AK374" s="87">
        <v>0</v>
      </c>
      <c r="AL374" s="87"/>
      <c r="AM374" s="87"/>
      <c r="AN374" s="87"/>
      <c r="AO374" s="87"/>
      <c r="AP374" s="87"/>
      <c r="AQ374" s="87">
        <f t="shared" si="14"/>
        <v>0</v>
      </c>
      <c r="AR374" s="87"/>
      <c r="AS374" s="87"/>
      <c r="AT374" s="87"/>
      <c r="AU374" s="87"/>
      <c r="AV374" s="87"/>
      <c r="AW374" s="87">
        <v>0</v>
      </c>
      <c r="AX374" s="87"/>
      <c r="AY374" s="87"/>
      <c r="AZ374" s="87"/>
      <c r="BA374" s="87"/>
      <c r="BB374" s="87">
        <v>0</v>
      </c>
      <c r="BC374" s="87"/>
      <c r="BD374" s="87"/>
      <c r="BE374" s="87"/>
      <c r="BF374" s="87"/>
      <c r="BG374" s="87">
        <f t="shared" si="15"/>
        <v>2830</v>
      </c>
      <c r="BH374" s="87"/>
      <c r="BI374" s="87"/>
      <c r="BJ374" s="87"/>
      <c r="BK374" s="87"/>
      <c r="BL374" s="87"/>
    </row>
    <row r="375" spans="1:79" s="8" customFormat="1" ht="13.2" customHeight="1" x14ac:dyDescent="0.25">
      <c r="A375" s="80">
        <v>2273</v>
      </c>
      <c r="B375" s="80"/>
      <c r="C375" s="80"/>
      <c r="D375" s="80"/>
      <c r="E375" s="80"/>
      <c r="F375" s="80"/>
      <c r="G375" s="92" t="s">
        <v>160</v>
      </c>
      <c r="H375" s="93"/>
      <c r="I375" s="93"/>
      <c r="J375" s="93"/>
      <c r="K375" s="93"/>
      <c r="L375" s="93"/>
      <c r="M375" s="93"/>
      <c r="N375" s="93"/>
      <c r="O375" s="93"/>
      <c r="P375" s="93"/>
      <c r="Q375" s="93"/>
      <c r="R375" s="93"/>
      <c r="S375" s="94"/>
      <c r="T375" s="87">
        <v>27250</v>
      </c>
      <c r="U375" s="87"/>
      <c r="V375" s="87"/>
      <c r="W375" s="87"/>
      <c r="X375" s="87"/>
      <c r="Y375" s="87"/>
      <c r="Z375" s="87">
        <f t="shared" si="13"/>
        <v>27250</v>
      </c>
      <c r="AA375" s="87"/>
      <c r="AB375" s="87"/>
      <c r="AC375" s="87"/>
      <c r="AD375" s="87"/>
      <c r="AE375" s="87">
        <v>0</v>
      </c>
      <c r="AF375" s="87"/>
      <c r="AG375" s="87"/>
      <c r="AH375" s="87"/>
      <c r="AI375" s="87"/>
      <c r="AJ375" s="87"/>
      <c r="AK375" s="87">
        <v>0</v>
      </c>
      <c r="AL375" s="87"/>
      <c r="AM375" s="87"/>
      <c r="AN375" s="87"/>
      <c r="AO375" s="87"/>
      <c r="AP375" s="87"/>
      <c r="AQ375" s="87">
        <f t="shared" si="14"/>
        <v>0</v>
      </c>
      <c r="AR375" s="87"/>
      <c r="AS375" s="87"/>
      <c r="AT375" s="87"/>
      <c r="AU375" s="87"/>
      <c r="AV375" s="87"/>
      <c r="AW375" s="87">
        <v>0</v>
      </c>
      <c r="AX375" s="87"/>
      <c r="AY375" s="87"/>
      <c r="AZ375" s="87"/>
      <c r="BA375" s="87"/>
      <c r="BB375" s="87">
        <v>0</v>
      </c>
      <c r="BC375" s="87"/>
      <c r="BD375" s="87"/>
      <c r="BE375" s="87"/>
      <c r="BF375" s="87"/>
      <c r="BG375" s="87">
        <f t="shared" si="15"/>
        <v>27250</v>
      </c>
      <c r="BH375" s="87"/>
      <c r="BI375" s="87"/>
      <c r="BJ375" s="87"/>
      <c r="BK375" s="87"/>
      <c r="BL375" s="87"/>
    </row>
    <row r="376" spans="1:79" s="9" customFormat="1" ht="12.75" customHeight="1" x14ac:dyDescent="0.25">
      <c r="A376" s="139"/>
      <c r="B376" s="139"/>
      <c r="C376" s="139"/>
      <c r="D376" s="139"/>
      <c r="E376" s="139"/>
      <c r="F376" s="139"/>
      <c r="G376" s="101" t="s">
        <v>145</v>
      </c>
      <c r="H376" s="102"/>
      <c r="I376" s="102"/>
      <c r="J376" s="102"/>
      <c r="K376" s="102"/>
      <c r="L376" s="102"/>
      <c r="M376" s="102"/>
      <c r="N376" s="102"/>
      <c r="O376" s="102"/>
      <c r="P376" s="102"/>
      <c r="Q376" s="102"/>
      <c r="R376" s="102"/>
      <c r="S376" s="103"/>
      <c r="T376" s="120">
        <f>T369+T370+T371+T372+T373+T374+T375</f>
        <v>2281400</v>
      </c>
      <c r="U376" s="120"/>
      <c r="V376" s="120"/>
      <c r="W376" s="120"/>
      <c r="X376" s="120"/>
      <c r="Y376" s="120"/>
      <c r="Z376" s="120">
        <f>Z369+Z370+Z371+Z372+Z373+Z374+Z375</f>
        <v>2281072</v>
      </c>
      <c r="AA376" s="120"/>
      <c r="AB376" s="120"/>
      <c r="AC376" s="120"/>
      <c r="AD376" s="120"/>
      <c r="AE376" s="120">
        <v>0</v>
      </c>
      <c r="AF376" s="120"/>
      <c r="AG376" s="120"/>
      <c r="AH376" s="120"/>
      <c r="AI376" s="120"/>
      <c r="AJ376" s="120"/>
      <c r="AK376" s="120">
        <v>0</v>
      </c>
      <c r="AL376" s="120"/>
      <c r="AM376" s="120"/>
      <c r="AN376" s="120"/>
      <c r="AO376" s="120"/>
      <c r="AP376" s="120"/>
      <c r="AQ376" s="120">
        <f t="shared" si="14"/>
        <v>0</v>
      </c>
      <c r="AR376" s="120"/>
      <c r="AS376" s="120"/>
      <c r="AT376" s="120"/>
      <c r="AU376" s="120"/>
      <c r="AV376" s="120"/>
      <c r="AW376" s="120">
        <v>0</v>
      </c>
      <c r="AX376" s="120"/>
      <c r="AY376" s="120"/>
      <c r="AZ376" s="120"/>
      <c r="BA376" s="120"/>
      <c r="BB376" s="120">
        <v>0</v>
      </c>
      <c r="BC376" s="120"/>
      <c r="BD376" s="120"/>
      <c r="BE376" s="120"/>
      <c r="BF376" s="120"/>
      <c r="BG376" s="120">
        <f t="shared" si="15"/>
        <v>2281072</v>
      </c>
      <c r="BH376" s="120"/>
      <c r="BI376" s="120"/>
      <c r="BJ376" s="120"/>
      <c r="BK376" s="120"/>
      <c r="BL376" s="120"/>
    </row>
    <row r="377" spans="1:79" ht="283.5" customHeight="1" x14ac:dyDescent="0.25"/>
    <row r="378" spans="1:79" ht="14.25" customHeight="1" x14ac:dyDescent="0.25">
      <c r="A378" s="51" t="s">
        <v>423</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row>
    <row r="379" spans="1:79" ht="15" customHeight="1" x14ac:dyDescent="0.25">
      <c r="A379" s="59" t="s">
        <v>192</v>
      </c>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row>
    <row r="381" spans="1:79" ht="18" customHeight="1" x14ac:dyDescent="0.25">
      <c r="A381" s="61" t="s">
        <v>132</v>
      </c>
      <c r="B381" s="61"/>
      <c r="C381" s="61"/>
      <c r="D381" s="61"/>
      <c r="E381" s="61"/>
      <c r="F381" s="61"/>
      <c r="G381" s="61" t="s">
        <v>19</v>
      </c>
      <c r="H381" s="61"/>
      <c r="I381" s="61"/>
      <c r="J381" s="61"/>
      <c r="K381" s="61"/>
      <c r="L381" s="61"/>
      <c r="M381" s="61"/>
      <c r="N381" s="61"/>
      <c r="O381" s="61"/>
      <c r="P381" s="61"/>
      <c r="Q381" s="61" t="s">
        <v>197</v>
      </c>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t="s">
        <v>201</v>
      </c>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row>
    <row r="382" spans="1:79" ht="42.9" customHeight="1" x14ac:dyDescent="0.25">
      <c r="A382" s="61"/>
      <c r="B382" s="61"/>
      <c r="C382" s="61"/>
      <c r="D382" s="61"/>
      <c r="E382" s="61"/>
      <c r="F382" s="61"/>
      <c r="G382" s="61"/>
      <c r="H382" s="61"/>
      <c r="I382" s="61"/>
      <c r="J382" s="61"/>
      <c r="K382" s="61"/>
      <c r="L382" s="61"/>
      <c r="M382" s="61"/>
      <c r="N382" s="61"/>
      <c r="O382" s="61"/>
      <c r="P382" s="61"/>
      <c r="Q382" s="61" t="s">
        <v>137</v>
      </c>
      <c r="R382" s="61"/>
      <c r="S382" s="61"/>
      <c r="T382" s="61"/>
      <c r="U382" s="61"/>
      <c r="V382" s="80" t="s">
        <v>138</v>
      </c>
      <c r="W382" s="80"/>
      <c r="X382" s="80"/>
      <c r="Y382" s="80"/>
      <c r="Z382" s="61" t="s">
        <v>139</v>
      </c>
      <c r="AA382" s="61"/>
      <c r="AB382" s="61"/>
      <c r="AC382" s="61"/>
      <c r="AD382" s="61"/>
      <c r="AE382" s="61"/>
      <c r="AF382" s="61"/>
      <c r="AG382" s="61"/>
      <c r="AH382" s="61"/>
      <c r="AI382" s="61"/>
      <c r="AJ382" s="61" t="s">
        <v>140</v>
      </c>
      <c r="AK382" s="61"/>
      <c r="AL382" s="61"/>
      <c r="AM382" s="61"/>
      <c r="AN382" s="61"/>
      <c r="AO382" s="61" t="s">
        <v>20</v>
      </c>
      <c r="AP382" s="61"/>
      <c r="AQ382" s="61"/>
      <c r="AR382" s="61"/>
      <c r="AS382" s="61"/>
      <c r="AT382" s="80" t="s">
        <v>141</v>
      </c>
      <c r="AU382" s="80"/>
      <c r="AV382" s="80"/>
      <c r="AW382" s="80"/>
      <c r="AX382" s="61" t="s">
        <v>139</v>
      </c>
      <c r="AY382" s="61"/>
      <c r="AZ382" s="61"/>
      <c r="BA382" s="61"/>
      <c r="BB382" s="61"/>
      <c r="BC382" s="61"/>
      <c r="BD382" s="61"/>
      <c r="BE382" s="61"/>
      <c r="BF382" s="61"/>
      <c r="BG382" s="61"/>
      <c r="BH382" s="61" t="s">
        <v>142</v>
      </c>
      <c r="BI382" s="61"/>
      <c r="BJ382" s="61"/>
      <c r="BK382" s="61"/>
      <c r="BL382" s="61"/>
    </row>
    <row r="383" spans="1:79" ht="63" customHeight="1" x14ac:dyDescent="0.25">
      <c r="A383" s="61"/>
      <c r="B383" s="61"/>
      <c r="C383" s="61"/>
      <c r="D383" s="61"/>
      <c r="E383" s="61"/>
      <c r="F383" s="61"/>
      <c r="G383" s="61"/>
      <c r="H383" s="61"/>
      <c r="I383" s="61"/>
      <c r="J383" s="61"/>
      <c r="K383" s="61"/>
      <c r="L383" s="61"/>
      <c r="M383" s="61"/>
      <c r="N383" s="61"/>
      <c r="O383" s="61"/>
      <c r="P383" s="61"/>
      <c r="Q383" s="61"/>
      <c r="R383" s="61"/>
      <c r="S383" s="61"/>
      <c r="T383" s="61"/>
      <c r="U383" s="61"/>
      <c r="V383" s="80"/>
      <c r="W383" s="80"/>
      <c r="X383" s="80"/>
      <c r="Y383" s="80"/>
      <c r="Z383" s="61" t="s">
        <v>17</v>
      </c>
      <c r="AA383" s="61"/>
      <c r="AB383" s="61"/>
      <c r="AC383" s="61"/>
      <c r="AD383" s="61"/>
      <c r="AE383" s="61" t="s">
        <v>16</v>
      </c>
      <c r="AF383" s="61"/>
      <c r="AG383" s="61"/>
      <c r="AH383" s="61"/>
      <c r="AI383" s="61"/>
      <c r="AJ383" s="61"/>
      <c r="AK383" s="61"/>
      <c r="AL383" s="61"/>
      <c r="AM383" s="61"/>
      <c r="AN383" s="61"/>
      <c r="AO383" s="61"/>
      <c r="AP383" s="61"/>
      <c r="AQ383" s="61"/>
      <c r="AR383" s="61"/>
      <c r="AS383" s="61"/>
      <c r="AT383" s="80"/>
      <c r="AU383" s="80"/>
      <c r="AV383" s="80"/>
      <c r="AW383" s="80"/>
      <c r="AX383" s="61" t="s">
        <v>17</v>
      </c>
      <c r="AY383" s="61"/>
      <c r="AZ383" s="61"/>
      <c r="BA383" s="61"/>
      <c r="BB383" s="61"/>
      <c r="BC383" s="61" t="s">
        <v>16</v>
      </c>
      <c r="BD383" s="61"/>
      <c r="BE383" s="61"/>
      <c r="BF383" s="61"/>
      <c r="BG383" s="61"/>
      <c r="BH383" s="61"/>
      <c r="BI383" s="61"/>
      <c r="BJ383" s="61"/>
      <c r="BK383" s="61"/>
      <c r="BL383" s="61"/>
    </row>
    <row r="384" spans="1:79" ht="15" customHeight="1" x14ac:dyDescent="0.25">
      <c r="A384" s="61">
        <v>1</v>
      </c>
      <c r="B384" s="61"/>
      <c r="C384" s="61"/>
      <c r="D384" s="61"/>
      <c r="E384" s="61"/>
      <c r="F384" s="61"/>
      <c r="G384" s="61">
        <v>2</v>
      </c>
      <c r="H384" s="61"/>
      <c r="I384" s="61"/>
      <c r="J384" s="61"/>
      <c r="K384" s="61"/>
      <c r="L384" s="61"/>
      <c r="M384" s="61"/>
      <c r="N384" s="61"/>
      <c r="O384" s="61"/>
      <c r="P384" s="61"/>
      <c r="Q384" s="61">
        <v>3</v>
      </c>
      <c r="R384" s="61"/>
      <c r="S384" s="61"/>
      <c r="T384" s="61"/>
      <c r="U384" s="61"/>
      <c r="V384" s="61">
        <v>4</v>
      </c>
      <c r="W384" s="61"/>
      <c r="X384" s="61"/>
      <c r="Y384" s="61"/>
      <c r="Z384" s="61">
        <v>5</v>
      </c>
      <c r="AA384" s="61"/>
      <c r="AB384" s="61"/>
      <c r="AC384" s="61"/>
      <c r="AD384" s="61"/>
      <c r="AE384" s="61">
        <v>6</v>
      </c>
      <c r="AF384" s="61"/>
      <c r="AG384" s="61"/>
      <c r="AH384" s="61"/>
      <c r="AI384" s="61"/>
      <c r="AJ384" s="61">
        <v>7</v>
      </c>
      <c r="AK384" s="61"/>
      <c r="AL384" s="61"/>
      <c r="AM384" s="61"/>
      <c r="AN384" s="61"/>
      <c r="AO384" s="61">
        <v>8</v>
      </c>
      <c r="AP384" s="61"/>
      <c r="AQ384" s="61"/>
      <c r="AR384" s="61"/>
      <c r="AS384" s="61"/>
      <c r="AT384" s="61">
        <v>9</v>
      </c>
      <c r="AU384" s="61"/>
      <c r="AV384" s="61"/>
      <c r="AW384" s="61"/>
      <c r="AX384" s="61">
        <v>10</v>
      </c>
      <c r="AY384" s="61"/>
      <c r="AZ384" s="61"/>
      <c r="BA384" s="61"/>
      <c r="BB384" s="61"/>
      <c r="BC384" s="61">
        <v>11</v>
      </c>
      <c r="BD384" s="61"/>
      <c r="BE384" s="61"/>
      <c r="BF384" s="61"/>
      <c r="BG384" s="61"/>
      <c r="BH384" s="61">
        <v>12</v>
      </c>
      <c r="BI384" s="61"/>
      <c r="BJ384" s="61"/>
      <c r="BK384" s="61"/>
      <c r="BL384" s="61"/>
    </row>
    <row r="385" spans="1:79" ht="12" hidden="1" customHeight="1" x14ac:dyDescent="0.25">
      <c r="A385" s="80" t="s">
        <v>64</v>
      </c>
      <c r="B385" s="80"/>
      <c r="C385" s="80"/>
      <c r="D385" s="80"/>
      <c r="E385" s="80"/>
      <c r="F385" s="80"/>
      <c r="G385" s="142" t="s">
        <v>57</v>
      </c>
      <c r="H385" s="142"/>
      <c r="I385" s="142"/>
      <c r="J385" s="142"/>
      <c r="K385" s="142"/>
      <c r="L385" s="142"/>
      <c r="M385" s="142"/>
      <c r="N385" s="142"/>
      <c r="O385" s="142"/>
      <c r="P385" s="142"/>
      <c r="Q385" s="122" t="s">
        <v>80</v>
      </c>
      <c r="R385" s="122"/>
      <c r="S385" s="122"/>
      <c r="T385" s="122"/>
      <c r="U385" s="122"/>
      <c r="V385" s="122" t="s">
        <v>81</v>
      </c>
      <c r="W385" s="122"/>
      <c r="X385" s="122"/>
      <c r="Y385" s="122"/>
      <c r="Z385" s="122" t="s">
        <v>82</v>
      </c>
      <c r="AA385" s="122"/>
      <c r="AB385" s="122"/>
      <c r="AC385" s="122"/>
      <c r="AD385" s="122"/>
      <c r="AE385" s="122" t="s">
        <v>83</v>
      </c>
      <c r="AF385" s="122"/>
      <c r="AG385" s="122"/>
      <c r="AH385" s="122"/>
      <c r="AI385" s="122"/>
      <c r="AJ385" s="125" t="s">
        <v>102</v>
      </c>
      <c r="AK385" s="122"/>
      <c r="AL385" s="122"/>
      <c r="AM385" s="122"/>
      <c r="AN385" s="122"/>
      <c r="AO385" s="122" t="s">
        <v>84</v>
      </c>
      <c r="AP385" s="122"/>
      <c r="AQ385" s="122"/>
      <c r="AR385" s="122"/>
      <c r="AS385" s="122"/>
      <c r="AT385" s="125" t="s">
        <v>103</v>
      </c>
      <c r="AU385" s="122"/>
      <c r="AV385" s="122"/>
      <c r="AW385" s="122"/>
      <c r="AX385" s="122" t="s">
        <v>85</v>
      </c>
      <c r="AY385" s="122"/>
      <c r="AZ385" s="122"/>
      <c r="BA385" s="122"/>
      <c r="BB385" s="122"/>
      <c r="BC385" s="122" t="s">
        <v>86</v>
      </c>
      <c r="BD385" s="122"/>
      <c r="BE385" s="122"/>
      <c r="BF385" s="122"/>
      <c r="BG385" s="122"/>
      <c r="BH385" s="125" t="s">
        <v>102</v>
      </c>
      <c r="BI385" s="122"/>
      <c r="BJ385" s="122"/>
      <c r="BK385" s="122"/>
      <c r="BL385" s="122"/>
      <c r="CA385" s="1" t="s">
        <v>52</v>
      </c>
    </row>
    <row r="386" spans="1:79" s="8" customFormat="1" ht="13.2" customHeight="1" x14ac:dyDescent="0.25">
      <c r="A386" s="80">
        <v>2111</v>
      </c>
      <c r="B386" s="80"/>
      <c r="C386" s="80"/>
      <c r="D386" s="80"/>
      <c r="E386" s="80"/>
      <c r="F386" s="80"/>
      <c r="G386" s="92" t="s">
        <v>154</v>
      </c>
      <c r="H386" s="93"/>
      <c r="I386" s="93"/>
      <c r="J386" s="93"/>
      <c r="K386" s="93"/>
      <c r="L386" s="93"/>
      <c r="M386" s="93"/>
      <c r="N386" s="93"/>
      <c r="O386" s="93"/>
      <c r="P386" s="94"/>
      <c r="Q386" s="87">
        <v>1857200</v>
      </c>
      <c r="R386" s="87"/>
      <c r="S386" s="87"/>
      <c r="T386" s="87"/>
      <c r="U386" s="87"/>
      <c r="V386" s="87">
        <v>0</v>
      </c>
      <c r="W386" s="87"/>
      <c r="X386" s="87"/>
      <c r="Y386" s="87"/>
      <c r="Z386" s="87">
        <v>0</v>
      </c>
      <c r="AA386" s="87"/>
      <c r="AB386" s="87"/>
      <c r="AC386" s="87"/>
      <c r="AD386" s="87"/>
      <c r="AE386" s="87">
        <v>0</v>
      </c>
      <c r="AF386" s="87"/>
      <c r="AG386" s="87"/>
      <c r="AH386" s="87"/>
      <c r="AI386" s="87"/>
      <c r="AJ386" s="87">
        <f t="shared" ref="AJ386:AJ393" si="16">IF(ISNUMBER(Q386),Q386,0)-IF(ISNUMBER(Z386),Z386,0)</f>
        <v>1857200</v>
      </c>
      <c r="AK386" s="87"/>
      <c r="AL386" s="87"/>
      <c r="AM386" s="87"/>
      <c r="AN386" s="87"/>
      <c r="AO386" s="87">
        <v>2016685</v>
      </c>
      <c r="AP386" s="87"/>
      <c r="AQ386" s="87"/>
      <c r="AR386" s="87"/>
      <c r="AS386" s="87"/>
      <c r="AT386" s="87">
        <f t="shared" ref="AT386:AT393" si="17">IF(ISNUMBER(V386),V386,0)-IF(ISNUMBER(Z386),Z386,0)-IF(ISNUMBER(AE386),AE386,0)</f>
        <v>0</v>
      </c>
      <c r="AU386" s="87"/>
      <c r="AV386" s="87"/>
      <c r="AW386" s="87"/>
      <c r="AX386" s="87">
        <v>0</v>
      </c>
      <c r="AY386" s="87"/>
      <c r="AZ386" s="87"/>
      <c r="BA386" s="87"/>
      <c r="BB386" s="87"/>
      <c r="BC386" s="87">
        <v>0</v>
      </c>
      <c r="BD386" s="87"/>
      <c r="BE386" s="87"/>
      <c r="BF386" s="87"/>
      <c r="BG386" s="87"/>
      <c r="BH386" s="87">
        <f t="shared" ref="BH386:BH393" si="18">IF(ISNUMBER(AO386),AO386,0)-IF(ISNUMBER(AX386),AX386,0)</f>
        <v>2016685</v>
      </c>
      <c r="BI386" s="87"/>
      <c r="BJ386" s="87"/>
      <c r="BK386" s="87"/>
      <c r="BL386" s="87"/>
      <c r="CA386" s="8" t="s">
        <v>53</v>
      </c>
    </row>
    <row r="387" spans="1:79" s="8" customFormat="1" ht="13.2" customHeight="1" x14ac:dyDescent="0.25">
      <c r="A387" s="80">
        <v>2120</v>
      </c>
      <c r="B387" s="80"/>
      <c r="C387" s="80"/>
      <c r="D387" s="80"/>
      <c r="E387" s="80"/>
      <c r="F387" s="80"/>
      <c r="G387" s="92" t="s">
        <v>155</v>
      </c>
      <c r="H387" s="93"/>
      <c r="I387" s="93"/>
      <c r="J387" s="93"/>
      <c r="K387" s="93"/>
      <c r="L387" s="93"/>
      <c r="M387" s="93"/>
      <c r="N387" s="93"/>
      <c r="O387" s="93"/>
      <c r="P387" s="94"/>
      <c r="Q387" s="87">
        <v>335300</v>
      </c>
      <c r="R387" s="87"/>
      <c r="S387" s="87"/>
      <c r="T387" s="87"/>
      <c r="U387" s="87"/>
      <c r="V387" s="87">
        <v>0</v>
      </c>
      <c r="W387" s="87"/>
      <c r="X387" s="87"/>
      <c r="Y387" s="87"/>
      <c r="Z387" s="87">
        <v>0</v>
      </c>
      <c r="AA387" s="87"/>
      <c r="AB387" s="87"/>
      <c r="AC387" s="87"/>
      <c r="AD387" s="87"/>
      <c r="AE387" s="87">
        <v>0</v>
      </c>
      <c r="AF387" s="87"/>
      <c r="AG387" s="87"/>
      <c r="AH387" s="87"/>
      <c r="AI387" s="87"/>
      <c r="AJ387" s="87">
        <f t="shared" si="16"/>
        <v>335300</v>
      </c>
      <c r="AK387" s="87"/>
      <c r="AL387" s="87"/>
      <c r="AM387" s="87"/>
      <c r="AN387" s="87"/>
      <c r="AO387" s="87">
        <v>443670</v>
      </c>
      <c r="AP387" s="87"/>
      <c r="AQ387" s="87"/>
      <c r="AR387" s="87"/>
      <c r="AS387" s="87"/>
      <c r="AT387" s="87">
        <f t="shared" si="17"/>
        <v>0</v>
      </c>
      <c r="AU387" s="87"/>
      <c r="AV387" s="87"/>
      <c r="AW387" s="87"/>
      <c r="AX387" s="87">
        <v>0</v>
      </c>
      <c r="AY387" s="87"/>
      <c r="AZ387" s="87"/>
      <c r="BA387" s="87"/>
      <c r="BB387" s="87"/>
      <c r="BC387" s="87">
        <v>0</v>
      </c>
      <c r="BD387" s="87"/>
      <c r="BE387" s="87"/>
      <c r="BF387" s="87"/>
      <c r="BG387" s="87"/>
      <c r="BH387" s="87">
        <f t="shared" si="18"/>
        <v>443670</v>
      </c>
      <c r="BI387" s="87"/>
      <c r="BJ387" s="87"/>
      <c r="BK387" s="87"/>
      <c r="BL387" s="87"/>
    </row>
    <row r="388" spans="1:79" s="8" customFormat="1" ht="26.4" customHeight="1" x14ac:dyDescent="0.25">
      <c r="A388" s="80">
        <v>2210</v>
      </c>
      <c r="B388" s="80"/>
      <c r="C388" s="80"/>
      <c r="D388" s="80"/>
      <c r="E388" s="80"/>
      <c r="F388" s="80"/>
      <c r="G388" s="92" t="s">
        <v>156</v>
      </c>
      <c r="H388" s="93"/>
      <c r="I388" s="93"/>
      <c r="J388" s="93"/>
      <c r="K388" s="93"/>
      <c r="L388" s="93"/>
      <c r="M388" s="93"/>
      <c r="N388" s="93"/>
      <c r="O388" s="93"/>
      <c r="P388" s="94"/>
      <c r="Q388" s="87">
        <v>7000</v>
      </c>
      <c r="R388" s="87"/>
      <c r="S388" s="87"/>
      <c r="T388" s="87"/>
      <c r="U388" s="87"/>
      <c r="V388" s="87">
        <v>0</v>
      </c>
      <c r="W388" s="87"/>
      <c r="X388" s="87"/>
      <c r="Y388" s="87"/>
      <c r="Z388" s="87">
        <v>0</v>
      </c>
      <c r="AA388" s="87"/>
      <c r="AB388" s="87"/>
      <c r="AC388" s="87"/>
      <c r="AD388" s="87"/>
      <c r="AE388" s="87">
        <v>0</v>
      </c>
      <c r="AF388" s="87"/>
      <c r="AG388" s="87"/>
      <c r="AH388" s="87"/>
      <c r="AI388" s="87"/>
      <c r="AJ388" s="87">
        <f t="shared" si="16"/>
        <v>7000</v>
      </c>
      <c r="AK388" s="87"/>
      <c r="AL388" s="87"/>
      <c r="AM388" s="87"/>
      <c r="AN388" s="87"/>
      <c r="AO388" s="87">
        <v>5500</v>
      </c>
      <c r="AP388" s="87"/>
      <c r="AQ388" s="87"/>
      <c r="AR388" s="87"/>
      <c r="AS388" s="87"/>
      <c r="AT388" s="87">
        <f t="shared" si="17"/>
        <v>0</v>
      </c>
      <c r="AU388" s="87"/>
      <c r="AV388" s="87"/>
      <c r="AW388" s="87"/>
      <c r="AX388" s="87">
        <v>0</v>
      </c>
      <c r="AY388" s="87"/>
      <c r="AZ388" s="87"/>
      <c r="BA388" s="87"/>
      <c r="BB388" s="87"/>
      <c r="BC388" s="87">
        <v>0</v>
      </c>
      <c r="BD388" s="87"/>
      <c r="BE388" s="87"/>
      <c r="BF388" s="87"/>
      <c r="BG388" s="87"/>
      <c r="BH388" s="87">
        <f t="shared" si="18"/>
        <v>5500</v>
      </c>
      <c r="BI388" s="87"/>
      <c r="BJ388" s="87"/>
      <c r="BK388" s="87"/>
      <c r="BL388" s="87"/>
    </row>
    <row r="389" spans="1:79" s="8" customFormat="1" ht="26.4" customHeight="1" x14ac:dyDescent="0.25">
      <c r="A389" s="80">
        <v>2240</v>
      </c>
      <c r="B389" s="80"/>
      <c r="C389" s="80"/>
      <c r="D389" s="80"/>
      <c r="E389" s="80"/>
      <c r="F389" s="80"/>
      <c r="G389" s="92" t="s">
        <v>157</v>
      </c>
      <c r="H389" s="93"/>
      <c r="I389" s="93"/>
      <c r="J389" s="93"/>
      <c r="K389" s="93"/>
      <c r="L389" s="93"/>
      <c r="M389" s="93"/>
      <c r="N389" s="93"/>
      <c r="O389" s="93"/>
      <c r="P389" s="94"/>
      <c r="Q389" s="87">
        <v>287100</v>
      </c>
      <c r="R389" s="87"/>
      <c r="S389" s="87"/>
      <c r="T389" s="87"/>
      <c r="U389" s="87"/>
      <c r="V389" s="87">
        <v>0</v>
      </c>
      <c r="W389" s="87"/>
      <c r="X389" s="87"/>
      <c r="Y389" s="87"/>
      <c r="Z389" s="87">
        <v>0</v>
      </c>
      <c r="AA389" s="87"/>
      <c r="AB389" s="87"/>
      <c r="AC389" s="87"/>
      <c r="AD389" s="87"/>
      <c r="AE389" s="87">
        <v>0</v>
      </c>
      <c r="AF389" s="87"/>
      <c r="AG389" s="87"/>
      <c r="AH389" s="87"/>
      <c r="AI389" s="87"/>
      <c r="AJ389" s="87">
        <f t="shared" si="16"/>
        <v>287100</v>
      </c>
      <c r="AK389" s="87"/>
      <c r="AL389" s="87"/>
      <c r="AM389" s="87"/>
      <c r="AN389" s="87"/>
      <c r="AO389" s="87">
        <v>173545</v>
      </c>
      <c r="AP389" s="87"/>
      <c r="AQ389" s="87"/>
      <c r="AR389" s="87"/>
      <c r="AS389" s="87"/>
      <c r="AT389" s="87">
        <f t="shared" si="17"/>
        <v>0</v>
      </c>
      <c r="AU389" s="87"/>
      <c r="AV389" s="87"/>
      <c r="AW389" s="87"/>
      <c r="AX389" s="87">
        <v>0</v>
      </c>
      <c r="AY389" s="87"/>
      <c r="AZ389" s="87"/>
      <c r="BA389" s="87"/>
      <c r="BB389" s="87"/>
      <c r="BC389" s="87">
        <v>0</v>
      </c>
      <c r="BD389" s="87"/>
      <c r="BE389" s="87"/>
      <c r="BF389" s="87"/>
      <c r="BG389" s="87"/>
      <c r="BH389" s="87">
        <f t="shared" si="18"/>
        <v>173545</v>
      </c>
      <c r="BI389" s="87"/>
      <c r="BJ389" s="87"/>
      <c r="BK389" s="87"/>
      <c r="BL389" s="87"/>
    </row>
    <row r="390" spans="1:79" s="8" customFormat="1" ht="13.2" customHeight="1" x14ac:dyDescent="0.25">
      <c r="A390" s="80">
        <v>2271</v>
      </c>
      <c r="B390" s="80"/>
      <c r="C390" s="80"/>
      <c r="D390" s="80"/>
      <c r="E390" s="80"/>
      <c r="F390" s="80"/>
      <c r="G390" s="92" t="s">
        <v>158</v>
      </c>
      <c r="H390" s="93"/>
      <c r="I390" s="93"/>
      <c r="J390" s="93"/>
      <c r="K390" s="93"/>
      <c r="L390" s="93"/>
      <c r="M390" s="93"/>
      <c r="N390" s="93"/>
      <c r="O390" s="93"/>
      <c r="P390" s="94"/>
      <c r="Q390" s="87">
        <v>41800</v>
      </c>
      <c r="R390" s="87"/>
      <c r="S390" s="87"/>
      <c r="T390" s="87"/>
      <c r="U390" s="87"/>
      <c r="V390" s="87">
        <v>0</v>
      </c>
      <c r="W390" s="87"/>
      <c r="X390" s="87"/>
      <c r="Y390" s="87"/>
      <c r="Z390" s="87">
        <v>0</v>
      </c>
      <c r="AA390" s="87"/>
      <c r="AB390" s="87"/>
      <c r="AC390" s="87"/>
      <c r="AD390" s="87"/>
      <c r="AE390" s="87">
        <v>0</v>
      </c>
      <c r="AF390" s="87"/>
      <c r="AG390" s="87"/>
      <c r="AH390" s="87"/>
      <c r="AI390" s="87"/>
      <c r="AJ390" s="87">
        <f t="shared" si="16"/>
        <v>41800</v>
      </c>
      <c r="AK390" s="87"/>
      <c r="AL390" s="87"/>
      <c r="AM390" s="87"/>
      <c r="AN390" s="87"/>
      <c r="AO390" s="87">
        <v>17700</v>
      </c>
      <c r="AP390" s="87"/>
      <c r="AQ390" s="87"/>
      <c r="AR390" s="87"/>
      <c r="AS390" s="87"/>
      <c r="AT390" s="87">
        <f t="shared" si="17"/>
        <v>0</v>
      </c>
      <c r="AU390" s="87"/>
      <c r="AV390" s="87"/>
      <c r="AW390" s="87"/>
      <c r="AX390" s="87">
        <v>0</v>
      </c>
      <c r="AY390" s="87"/>
      <c r="AZ390" s="87"/>
      <c r="BA390" s="87"/>
      <c r="BB390" s="87"/>
      <c r="BC390" s="87">
        <v>0</v>
      </c>
      <c r="BD390" s="87"/>
      <c r="BE390" s="87"/>
      <c r="BF390" s="87"/>
      <c r="BG390" s="87"/>
      <c r="BH390" s="87">
        <f t="shared" si="18"/>
        <v>17700</v>
      </c>
      <c r="BI390" s="87"/>
      <c r="BJ390" s="87"/>
      <c r="BK390" s="87"/>
      <c r="BL390" s="87"/>
    </row>
    <row r="391" spans="1:79" s="8" customFormat="1" ht="26.4" customHeight="1" x14ac:dyDescent="0.25">
      <c r="A391" s="80">
        <v>2272</v>
      </c>
      <c r="B391" s="80"/>
      <c r="C391" s="80"/>
      <c r="D391" s="80"/>
      <c r="E391" s="80"/>
      <c r="F391" s="80"/>
      <c r="G391" s="92" t="s">
        <v>159</v>
      </c>
      <c r="H391" s="93"/>
      <c r="I391" s="93"/>
      <c r="J391" s="93"/>
      <c r="K391" s="93"/>
      <c r="L391" s="93"/>
      <c r="M391" s="93"/>
      <c r="N391" s="93"/>
      <c r="O391" s="93"/>
      <c r="P391" s="94"/>
      <c r="Q391" s="87">
        <v>3200</v>
      </c>
      <c r="R391" s="87"/>
      <c r="S391" s="87"/>
      <c r="T391" s="87"/>
      <c r="U391" s="87"/>
      <c r="V391" s="87">
        <v>0</v>
      </c>
      <c r="W391" s="87"/>
      <c r="X391" s="87"/>
      <c r="Y391" s="87"/>
      <c r="Z391" s="87">
        <v>0</v>
      </c>
      <c r="AA391" s="87"/>
      <c r="AB391" s="87"/>
      <c r="AC391" s="87"/>
      <c r="AD391" s="87"/>
      <c r="AE391" s="87">
        <v>0</v>
      </c>
      <c r="AF391" s="87"/>
      <c r="AG391" s="87"/>
      <c r="AH391" s="87"/>
      <c r="AI391" s="87"/>
      <c r="AJ391" s="87">
        <f t="shared" si="16"/>
        <v>3200</v>
      </c>
      <c r="AK391" s="87"/>
      <c r="AL391" s="87"/>
      <c r="AM391" s="87"/>
      <c r="AN391" s="87"/>
      <c r="AO391" s="87">
        <v>2200</v>
      </c>
      <c r="AP391" s="87"/>
      <c r="AQ391" s="87"/>
      <c r="AR391" s="87"/>
      <c r="AS391" s="87"/>
      <c r="AT391" s="87">
        <f t="shared" si="17"/>
        <v>0</v>
      </c>
      <c r="AU391" s="87"/>
      <c r="AV391" s="87"/>
      <c r="AW391" s="87"/>
      <c r="AX391" s="87">
        <v>0</v>
      </c>
      <c r="AY391" s="87"/>
      <c r="AZ391" s="87"/>
      <c r="BA391" s="87"/>
      <c r="BB391" s="87"/>
      <c r="BC391" s="87">
        <v>0</v>
      </c>
      <c r="BD391" s="87"/>
      <c r="BE391" s="87"/>
      <c r="BF391" s="87"/>
      <c r="BG391" s="87"/>
      <c r="BH391" s="87">
        <f t="shared" si="18"/>
        <v>2200</v>
      </c>
      <c r="BI391" s="87"/>
      <c r="BJ391" s="87"/>
      <c r="BK391" s="87"/>
      <c r="BL391" s="87"/>
    </row>
    <row r="392" spans="1:79" s="8" customFormat="1" ht="13.2" customHeight="1" x14ac:dyDescent="0.25">
      <c r="A392" s="80">
        <v>2273</v>
      </c>
      <c r="B392" s="80"/>
      <c r="C392" s="80"/>
      <c r="D392" s="80"/>
      <c r="E392" s="80"/>
      <c r="F392" s="80"/>
      <c r="G392" s="92" t="s">
        <v>160</v>
      </c>
      <c r="H392" s="93"/>
      <c r="I392" s="93"/>
      <c r="J392" s="93"/>
      <c r="K392" s="93"/>
      <c r="L392" s="93"/>
      <c r="M392" s="93"/>
      <c r="N392" s="93"/>
      <c r="O392" s="93"/>
      <c r="P392" s="94"/>
      <c r="Q392" s="87">
        <v>30000</v>
      </c>
      <c r="R392" s="87"/>
      <c r="S392" s="87"/>
      <c r="T392" s="87"/>
      <c r="U392" s="87"/>
      <c r="V392" s="87">
        <v>0</v>
      </c>
      <c r="W392" s="87"/>
      <c r="X392" s="87"/>
      <c r="Y392" s="87"/>
      <c r="Z392" s="87">
        <v>0</v>
      </c>
      <c r="AA392" s="87"/>
      <c r="AB392" s="87"/>
      <c r="AC392" s="87"/>
      <c r="AD392" s="87"/>
      <c r="AE392" s="87">
        <v>0</v>
      </c>
      <c r="AF392" s="87"/>
      <c r="AG392" s="87"/>
      <c r="AH392" s="87"/>
      <c r="AI392" s="87"/>
      <c r="AJ392" s="87">
        <f t="shared" si="16"/>
        <v>30000</v>
      </c>
      <c r="AK392" s="87"/>
      <c r="AL392" s="87"/>
      <c r="AM392" s="87"/>
      <c r="AN392" s="87"/>
      <c r="AO392" s="87">
        <v>15200</v>
      </c>
      <c r="AP392" s="87"/>
      <c r="AQ392" s="87"/>
      <c r="AR392" s="87"/>
      <c r="AS392" s="87"/>
      <c r="AT392" s="87">
        <f t="shared" si="17"/>
        <v>0</v>
      </c>
      <c r="AU392" s="87"/>
      <c r="AV392" s="87"/>
      <c r="AW392" s="87"/>
      <c r="AX392" s="87">
        <v>0</v>
      </c>
      <c r="AY392" s="87"/>
      <c r="AZ392" s="87"/>
      <c r="BA392" s="87"/>
      <c r="BB392" s="87"/>
      <c r="BC392" s="87">
        <v>0</v>
      </c>
      <c r="BD392" s="87"/>
      <c r="BE392" s="87"/>
      <c r="BF392" s="87"/>
      <c r="BG392" s="87"/>
      <c r="BH392" s="87">
        <f t="shared" si="18"/>
        <v>15200</v>
      </c>
      <c r="BI392" s="87"/>
      <c r="BJ392" s="87"/>
      <c r="BK392" s="87"/>
      <c r="BL392" s="87"/>
    </row>
    <row r="393" spans="1:79" s="9" customFormat="1" ht="12.75" customHeight="1" x14ac:dyDescent="0.25">
      <c r="A393" s="139"/>
      <c r="B393" s="139"/>
      <c r="C393" s="139"/>
      <c r="D393" s="139"/>
      <c r="E393" s="139"/>
      <c r="F393" s="139"/>
      <c r="G393" s="101" t="s">
        <v>145</v>
      </c>
      <c r="H393" s="102"/>
      <c r="I393" s="102"/>
      <c r="J393" s="102"/>
      <c r="K393" s="102"/>
      <c r="L393" s="102"/>
      <c r="M393" s="102"/>
      <c r="N393" s="102"/>
      <c r="O393" s="102"/>
      <c r="P393" s="103"/>
      <c r="Q393" s="120">
        <v>2561600</v>
      </c>
      <c r="R393" s="120"/>
      <c r="S393" s="120"/>
      <c r="T393" s="120"/>
      <c r="U393" s="120"/>
      <c r="V393" s="120">
        <v>0</v>
      </c>
      <c r="W393" s="120"/>
      <c r="X393" s="120"/>
      <c r="Y393" s="120"/>
      <c r="Z393" s="120">
        <v>0</v>
      </c>
      <c r="AA393" s="120"/>
      <c r="AB393" s="120"/>
      <c r="AC393" s="120"/>
      <c r="AD393" s="120"/>
      <c r="AE393" s="120">
        <v>0</v>
      </c>
      <c r="AF393" s="120"/>
      <c r="AG393" s="120"/>
      <c r="AH393" s="120"/>
      <c r="AI393" s="120"/>
      <c r="AJ393" s="120">
        <f t="shared" si="16"/>
        <v>2561600</v>
      </c>
      <c r="AK393" s="120"/>
      <c r="AL393" s="120"/>
      <c r="AM393" s="120"/>
      <c r="AN393" s="120"/>
      <c r="AO393" s="120">
        <v>2674500</v>
      </c>
      <c r="AP393" s="120"/>
      <c r="AQ393" s="120"/>
      <c r="AR393" s="120"/>
      <c r="AS393" s="120"/>
      <c r="AT393" s="120">
        <f t="shared" si="17"/>
        <v>0</v>
      </c>
      <c r="AU393" s="120"/>
      <c r="AV393" s="120"/>
      <c r="AW393" s="120"/>
      <c r="AX393" s="120">
        <v>0</v>
      </c>
      <c r="AY393" s="120"/>
      <c r="AZ393" s="120"/>
      <c r="BA393" s="120"/>
      <c r="BB393" s="120"/>
      <c r="BC393" s="120">
        <v>0</v>
      </c>
      <c r="BD393" s="120"/>
      <c r="BE393" s="120"/>
      <c r="BF393" s="120"/>
      <c r="BG393" s="120"/>
      <c r="BH393" s="120">
        <f t="shared" si="18"/>
        <v>2674500</v>
      </c>
      <c r="BI393" s="120"/>
      <c r="BJ393" s="120"/>
      <c r="BK393" s="120"/>
      <c r="BL393" s="120"/>
    </row>
    <row r="395" spans="1:79" ht="14.25" customHeight="1" x14ac:dyDescent="0.25">
      <c r="A395" s="51" t="s">
        <v>424</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row>
    <row r="396" spans="1:79" ht="15" customHeight="1" x14ac:dyDescent="0.25">
      <c r="A396" s="59" t="s">
        <v>192</v>
      </c>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row>
    <row r="398" spans="1:79" ht="42.9" customHeight="1" x14ac:dyDescent="0.25">
      <c r="A398" s="80" t="s">
        <v>132</v>
      </c>
      <c r="B398" s="80"/>
      <c r="C398" s="80"/>
      <c r="D398" s="80"/>
      <c r="E398" s="80"/>
      <c r="F398" s="80"/>
      <c r="G398" s="61" t="s">
        <v>19</v>
      </c>
      <c r="H398" s="61"/>
      <c r="I398" s="61"/>
      <c r="J398" s="61"/>
      <c r="K398" s="61"/>
      <c r="L398" s="61"/>
      <c r="M398" s="61"/>
      <c r="N398" s="61"/>
      <c r="O398" s="61"/>
      <c r="P398" s="61"/>
      <c r="Q398" s="61"/>
      <c r="R398" s="61"/>
      <c r="S398" s="61"/>
      <c r="T398" s="61" t="s">
        <v>15</v>
      </c>
      <c r="U398" s="61"/>
      <c r="V398" s="61"/>
      <c r="W398" s="61"/>
      <c r="X398" s="61"/>
      <c r="Y398" s="61"/>
      <c r="Z398" s="61" t="s">
        <v>14</v>
      </c>
      <c r="AA398" s="61"/>
      <c r="AB398" s="61"/>
      <c r="AC398" s="61"/>
      <c r="AD398" s="61"/>
      <c r="AE398" s="61" t="s">
        <v>194</v>
      </c>
      <c r="AF398" s="61"/>
      <c r="AG398" s="61"/>
      <c r="AH398" s="61"/>
      <c r="AI398" s="61"/>
      <c r="AJ398" s="61"/>
      <c r="AK398" s="61" t="s">
        <v>198</v>
      </c>
      <c r="AL398" s="61"/>
      <c r="AM398" s="61"/>
      <c r="AN398" s="61"/>
      <c r="AO398" s="61"/>
      <c r="AP398" s="61"/>
      <c r="AQ398" s="61" t="s">
        <v>203</v>
      </c>
      <c r="AR398" s="61"/>
      <c r="AS398" s="61"/>
      <c r="AT398" s="61"/>
      <c r="AU398" s="61"/>
      <c r="AV398" s="61"/>
      <c r="AW398" s="61" t="s">
        <v>18</v>
      </c>
      <c r="AX398" s="61"/>
      <c r="AY398" s="61"/>
      <c r="AZ398" s="61"/>
      <c r="BA398" s="61"/>
      <c r="BB398" s="61"/>
      <c r="BC398" s="61"/>
      <c r="BD398" s="61"/>
      <c r="BE398" s="61" t="s">
        <v>151</v>
      </c>
      <c r="BF398" s="61"/>
      <c r="BG398" s="61"/>
      <c r="BH398" s="61"/>
      <c r="BI398" s="61"/>
      <c r="BJ398" s="61"/>
      <c r="BK398" s="61"/>
      <c r="BL398" s="61"/>
    </row>
    <row r="399" spans="1:79" ht="21.75" customHeight="1" x14ac:dyDescent="0.25">
      <c r="A399" s="80"/>
      <c r="B399" s="80"/>
      <c r="C399" s="80"/>
      <c r="D399" s="80"/>
      <c r="E399" s="80"/>
      <c r="F399" s="80"/>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row>
    <row r="400" spans="1:79" ht="15" customHeight="1" x14ac:dyDescent="0.25">
      <c r="A400" s="61">
        <v>1</v>
      </c>
      <c r="B400" s="61"/>
      <c r="C400" s="61"/>
      <c r="D400" s="61"/>
      <c r="E400" s="61"/>
      <c r="F400" s="61"/>
      <c r="G400" s="61">
        <v>2</v>
      </c>
      <c r="H400" s="61"/>
      <c r="I400" s="61"/>
      <c r="J400" s="61"/>
      <c r="K400" s="61"/>
      <c r="L400" s="61"/>
      <c r="M400" s="61"/>
      <c r="N400" s="61"/>
      <c r="O400" s="61"/>
      <c r="P400" s="61"/>
      <c r="Q400" s="61"/>
      <c r="R400" s="61"/>
      <c r="S400" s="61"/>
      <c r="T400" s="61">
        <v>3</v>
      </c>
      <c r="U400" s="61"/>
      <c r="V400" s="61"/>
      <c r="W400" s="61"/>
      <c r="X400" s="61"/>
      <c r="Y400" s="61"/>
      <c r="Z400" s="61">
        <v>4</v>
      </c>
      <c r="AA400" s="61"/>
      <c r="AB400" s="61"/>
      <c r="AC400" s="61"/>
      <c r="AD400" s="61"/>
      <c r="AE400" s="61">
        <v>5</v>
      </c>
      <c r="AF400" s="61"/>
      <c r="AG400" s="61"/>
      <c r="AH400" s="61"/>
      <c r="AI400" s="61"/>
      <c r="AJ400" s="61"/>
      <c r="AK400" s="61">
        <v>6</v>
      </c>
      <c r="AL400" s="61"/>
      <c r="AM400" s="61"/>
      <c r="AN400" s="61"/>
      <c r="AO400" s="61"/>
      <c r="AP400" s="61"/>
      <c r="AQ400" s="61">
        <v>7</v>
      </c>
      <c r="AR400" s="61"/>
      <c r="AS400" s="61"/>
      <c r="AT400" s="61"/>
      <c r="AU400" s="61"/>
      <c r="AV400" s="61"/>
      <c r="AW400" s="80">
        <v>8</v>
      </c>
      <c r="AX400" s="80"/>
      <c r="AY400" s="80"/>
      <c r="AZ400" s="80"/>
      <c r="BA400" s="80"/>
      <c r="BB400" s="80"/>
      <c r="BC400" s="80"/>
      <c r="BD400" s="80"/>
      <c r="BE400" s="80">
        <v>9</v>
      </c>
      <c r="BF400" s="80"/>
      <c r="BG400" s="80"/>
      <c r="BH400" s="80"/>
      <c r="BI400" s="80"/>
      <c r="BJ400" s="80"/>
      <c r="BK400" s="80"/>
      <c r="BL400" s="80"/>
    </row>
    <row r="401" spans="1:79" ht="18.75" hidden="1" customHeight="1" x14ac:dyDescent="0.25">
      <c r="A401" s="80" t="s">
        <v>64</v>
      </c>
      <c r="B401" s="80"/>
      <c r="C401" s="80"/>
      <c r="D401" s="80"/>
      <c r="E401" s="80"/>
      <c r="F401" s="80"/>
      <c r="G401" s="142" t="s">
        <v>57</v>
      </c>
      <c r="H401" s="142"/>
      <c r="I401" s="142"/>
      <c r="J401" s="142"/>
      <c r="K401" s="142"/>
      <c r="L401" s="142"/>
      <c r="M401" s="142"/>
      <c r="N401" s="142"/>
      <c r="O401" s="142"/>
      <c r="P401" s="142"/>
      <c r="Q401" s="142"/>
      <c r="R401" s="142"/>
      <c r="S401" s="142"/>
      <c r="T401" s="122" t="s">
        <v>80</v>
      </c>
      <c r="U401" s="122"/>
      <c r="V401" s="122"/>
      <c r="W401" s="122"/>
      <c r="X401" s="122"/>
      <c r="Y401" s="122"/>
      <c r="Z401" s="122" t="s">
        <v>81</v>
      </c>
      <c r="AA401" s="122"/>
      <c r="AB401" s="122"/>
      <c r="AC401" s="122"/>
      <c r="AD401" s="122"/>
      <c r="AE401" s="122" t="s">
        <v>82</v>
      </c>
      <c r="AF401" s="122"/>
      <c r="AG401" s="122"/>
      <c r="AH401" s="122"/>
      <c r="AI401" s="122"/>
      <c r="AJ401" s="122"/>
      <c r="AK401" s="122" t="s">
        <v>83</v>
      </c>
      <c r="AL401" s="122"/>
      <c r="AM401" s="122"/>
      <c r="AN401" s="122"/>
      <c r="AO401" s="122"/>
      <c r="AP401" s="122"/>
      <c r="AQ401" s="122" t="s">
        <v>84</v>
      </c>
      <c r="AR401" s="122"/>
      <c r="AS401" s="122"/>
      <c r="AT401" s="122"/>
      <c r="AU401" s="122"/>
      <c r="AV401" s="122"/>
      <c r="AW401" s="142" t="s">
        <v>87</v>
      </c>
      <c r="AX401" s="142"/>
      <c r="AY401" s="142"/>
      <c r="AZ401" s="142"/>
      <c r="BA401" s="142"/>
      <c r="BB401" s="142"/>
      <c r="BC401" s="142"/>
      <c r="BD401" s="142"/>
      <c r="BE401" s="142" t="s">
        <v>88</v>
      </c>
      <c r="BF401" s="142"/>
      <c r="BG401" s="142"/>
      <c r="BH401" s="142"/>
      <c r="BI401" s="142"/>
      <c r="BJ401" s="142"/>
      <c r="BK401" s="142"/>
      <c r="BL401" s="142"/>
      <c r="CA401" s="1" t="s">
        <v>54</v>
      </c>
    </row>
    <row r="402" spans="1:79" s="8" customFormat="1" ht="13.2" customHeight="1" x14ac:dyDescent="0.25">
      <c r="A402" s="80">
        <v>2111</v>
      </c>
      <c r="B402" s="80"/>
      <c r="C402" s="80"/>
      <c r="D402" s="80"/>
      <c r="E402" s="80"/>
      <c r="F402" s="80"/>
      <c r="G402" s="92" t="s">
        <v>154</v>
      </c>
      <c r="H402" s="93"/>
      <c r="I402" s="93"/>
      <c r="J402" s="93"/>
      <c r="K402" s="93"/>
      <c r="L402" s="93"/>
      <c r="M402" s="93"/>
      <c r="N402" s="93"/>
      <c r="O402" s="93"/>
      <c r="P402" s="93"/>
      <c r="Q402" s="93"/>
      <c r="R402" s="93"/>
      <c r="S402" s="94"/>
      <c r="T402" s="87">
        <v>1669800</v>
      </c>
      <c r="U402" s="87"/>
      <c r="V402" s="87"/>
      <c r="W402" s="87"/>
      <c r="X402" s="87"/>
      <c r="Y402" s="87"/>
      <c r="Z402" s="87">
        <v>1669800</v>
      </c>
      <c r="AA402" s="87"/>
      <c r="AB402" s="87"/>
      <c r="AC402" s="87"/>
      <c r="AD402" s="87"/>
      <c r="AE402" s="87">
        <v>0</v>
      </c>
      <c r="AF402" s="87"/>
      <c r="AG402" s="87"/>
      <c r="AH402" s="87"/>
      <c r="AI402" s="87"/>
      <c r="AJ402" s="87"/>
      <c r="AK402" s="87">
        <v>0</v>
      </c>
      <c r="AL402" s="87"/>
      <c r="AM402" s="87"/>
      <c r="AN402" s="87"/>
      <c r="AO402" s="87"/>
      <c r="AP402" s="87"/>
      <c r="AQ402" s="87">
        <v>0</v>
      </c>
      <c r="AR402" s="87"/>
      <c r="AS402" s="87"/>
      <c r="AT402" s="87"/>
      <c r="AU402" s="87"/>
      <c r="AV402" s="87"/>
      <c r="AW402" s="80"/>
      <c r="AX402" s="80"/>
      <c r="AY402" s="80"/>
      <c r="AZ402" s="80"/>
      <c r="BA402" s="80"/>
      <c r="BB402" s="80"/>
      <c r="BC402" s="80"/>
      <c r="BD402" s="80"/>
      <c r="BE402" s="80"/>
      <c r="BF402" s="80"/>
      <c r="BG402" s="80"/>
      <c r="BH402" s="80"/>
      <c r="BI402" s="80"/>
      <c r="BJ402" s="80"/>
      <c r="BK402" s="80"/>
      <c r="BL402" s="80"/>
      <c r="CA402" s="8" t="s">
        <v>55</v>
      </c>
    </row>
    <row r="403" spans="1:79" s="8" customFormat="1" ht="13.2" customHeight="1" x14ac:dyDescent="0.25">
      <c r="A403" s="80">
        <v>2120</v>
      </c>
      <c r="B403" s="80"/>
      <c r="C403" s="80"/>
      <c r="D403" s="80"/>
      <c r="E403" s="80"/>
      <c r="F403" s="80"/>
      <c r="G403" s="92" t="s">
        <v>155</v>
      </c>
      <c r="H403" s="93"/>
      <c r="I403" s="93"/>
      <c r="J403" s="93"/>
      <c r="K403" s="93"/>
      <c r="L403" s="93"/>
      <c r="M403" s="93"/>
      <c r="N403" s="93"/>
      <c r="O403" s="93"/>
      <c r="P403" s="93"/>
      <c r="Q403" s="93"/>
      <c r="R403" s="93"/>
      <c r="S403" s="94"/>
      <c r="T403" s="87">
        <v>288980</v>
      </c>
      <c r="U403" s="87"/>
      <c r="V403" s="87"/>
      <c r="W403" s="87"/>
      <c r="X403" s="87"/>
      <c r="Y403" s="87"/>
      <c r="Z403" s="87">
        <v>288652</v>
      </c>
      <c r="AA403" s="87"/>
      <c r="AB403" s="87"/>
      <c r="AC403" s="87"/>
      <c r="AD403" s="87"/>
      <c r="AE403" s="87">
        <v>0</v>
      </c>
      <c r="AF403" s="87"/>
      <c r="AG403" s="87"/>
      <c r="AH403" s="87"/>
      <c r="AI403" s="87"/>
      <c r="AJ403" s="87"/>
      <c r="AK403" s="87">
        <v>0</v>
      </c>
      <c r="AL403" s="87"/>
      <c r="AM403" s="87"/>
      <c r="AN403" s="87"/>
      <c r="AO403" s="87"/>
      <c r="AP403" s="87"/>
      <c r="AQ403" s="87">
        <v>0</v>
      </c>
      <c r="AR403" s="87"/>
      <c r="AS403" s="87"/>
      <c r="AT403" s="87"/>
      <c r="AU403" s="87"/>
      <c r="AV403" s="87"/>
      <c r="AW403" s="80"/>
      <c r="AX403" s="80"/>
      <c r="AY403" s="80"/>
      <c r="AZ403" s="80"/>
      <c r="BA403" s="80"/>
      <c r="BB403" s="80"/>
      <c r="BC403" s="80"/>
      <c r="BD403" s="80"/>
      <c r="BE403" s="80"/>
      <c r="BF403" s="80"/>
      <c r="BG403" s="80"/>
      <c r="BH403" s="80"/>
      <c r="BI403" s="80"/>
      <c r="BJ403" s="80"/>
      <c r="BK403" s="80"/>
      <c r="BL403" s="80"/>
    </row>
    <row r="404" spans="1:79" s="8" customFormat="1" ht="25.5" customHeight="1" x14ac:dyDescent="0.25">
      <c r="A404" s="80">
        <v>2210</v>
      </c>
      <c r="B404" s="80"/>
      <c r="C404" s="80"/>
      <c r="D404" s="80"/>
      <c r="E404" s="80"/>
      <c r="F404" s="80"/>
      <c r="G404" s="92" t="s">
        <v>156</v>
      </c>
      <c r="H404" s="93"/>
      <c r="I404" s="93"/>
      <c r="J404" s="93"/>
      <c r="K404" s="93"/>
      <c r="L404" s="93"/>
      <c r="M404" s="93"/>
      <c r="N404" s="93"/>
      <c r="O404" s="93"/>
      <c r="P404" s="93"/>
      <c r="Q404" s="93"/>
      <c r="R404" s="93"/>
      <c r="S404" s="94"/>
      <c r="T404" s="87">
        <v>22120</v>
      </c>
      <c r="U404" s="87"/>
      <c r="V404" s="87"/>
      <c r="W404" s="87"/>
      <c r="X404" s="87"/>
      <c r="Y404" s="87"/>
      <c r="Z404" s="87">
        <v>22120</v>
      </c>
      <c r="AA404" s="87"/>
      <c r="AB404" s="87"/>
      <c r="AC404" s="87"/>
      <c r="AD404" s="87"/>
      <c r="AE404" s="87">
        <v>0</v>
      </c>
      <c r="AF404" s="87"/>
      <c r="AG404" s="87"/>
      <c r="AH404" s="87"/>
      <c r="AI404" s="87"/>
      <c r="AJ404" s="87"/>
      <c r="AK404" s="87">
        <v>0</v>
      </c>
      <c r="AL404" s="87"/>
      <c r="AM404" s="87"/>
      <c r="AN404" s="87"/>
      <c r="AO404" s="87"/>
      <c r="AP404" s="87"/>
      <c r="AQ404" s="87">
        <v>0</v>
      </c>
      <c r="AR404" s="87"/>
      <c r="AS404" s="87"/>
      <c r="AT404" s="87"/>
      <c r="AU404" s="87"/>
      <c r="AV404" s="87"/>
      <c r="AW404" s="80"/>
      <c r="AX404" s="80"/>
      <c r="AY404" s="80"/>
      <c r="AZ404" s="80"/>
      <c r="BA404" s="80"/>
      <c r="BB404" s="80"/>
      <c r="BC404" s="80"/>
      <c r="BD404" s="80"/>
      <c r="BE404" s="80"/>
      <c r="BF404" s="80"/>
      <c r="BG404" s="80"/>
      <c r="BH404" s="80"/>
      <c r="BI404" s="80"/>
      <c r="BJ404" s="80"/>
      <c r="BK404" s="80"/>
      <c r="BL404" s="80"/>
    </row>
    <row r="405" spans="1:79" s="8" customFormat="1" ht="13.2" customHeight="1" x14ac:dyDescent="0.25">
      <c r="A405" s="80">
        <v>2240</v>
      </c>
      <c r="B405" s="80"/>
      <c r="C405" s="80"/>
      <c r="D405" s="80"/>
      <c r="E405" s="80"/>
      <c r="F405" s="80"/>
      <c r="G405" s="92" t="s">
        <v>157</v>
      </c>
      <c r="H405" s="93"/>
      <c r="I405" s="93"/>
      <c r="J405" s="93"/>
      <c r="K405" s="93"/>
      <c r="L405" s="93"/>
      <c r="M405" s="93"/>
      <c r="N405" s="93"/>
      <c r="O405" s="93"/>
      <c r="P405" s="93"/>
      <c r="Q405" s="93"/>
      <c r="R405" s="93"/>
      <c r="S405" s="94"/>
      <c r="T405" s="87">
        <v>236000</v>
      </c>
      <c r="U405" s="87"/>
      <c r="V405" s="87"/>
      <c r="W405" s="87"/>
      <c r="X405" s="87"/>
      <c r="Y405" s="87"/>
      <c r="Z405" s="87">
        <v>236000</v>
      </c>
      <c r="AA405" s="87"/>
      <c r="AB405" s="87"/>
      <c r="AC405" s="87"/>
      <c r="AD405" s="87"/>
      <c r="AE405" s="87">
        <v>0</v>
      </c>
      <c r="AF405" s="87"/>
      <c r="AG405" s="87"/>
      <c r="AH405" s="87"/>
      <c r="AI405" s="87"/>
      <c r="AJ405" s="87"/>
      <c r="AK405" s="87">
        <v>0</v>
      </c>
      <c r="AL405" s="87"/>
      <c r="AM405" s="87"/>
      <c r="AN405" s="87"/>
      <c r="AO405" s="87"/>
      <c r="AP405" s="87"/>
      <c r="AQ405" s="87">
        <v>0</v>
      </c>
      <c r="AR405" s="87"/>
      <c r="AS405" s="87"/>
      <c r="AT405" s="87"/>
      <c r="AU405" s="87"/>
      <c r="AV405" s="87"/>
      <c r="AW405" s="80"/>
      <c r="AX405" s="80"/>
      <c r="AY405" s="80"/>
      <c r="AZ405" s="80"/>
      <c r="BA405" s="80"/>
      <c r="BB405" s="80"/>
      <c r="BC405" s="80"/>
      <c r="BD405" s="80"/>
      <c r="BE405" s="80"/>
      <c r="BF405" s="80"/>
      <c r="BG405" s="80"/>
      <c r="BH405" s="80"/>
      <c r="BI405" s="80"/>
      <c r="BJ405" s="80"/>
      <c r="BK405" s="80"/>
      <c r="BL405" s="80"/>
    </row>
    <row r="406" spans="1:79" s="8" customFormat="1" ht="13.2" customHeight="1" x14ac:dyDescent="0.25">
      <c r="A406" s="80">
        <v>2271</v>
      </c>
      <c r="B406" s="80"/>
      <c r="C406" s="80"/>
      <c r="D406" s="80"/>
      <c r="E406" s="80"/>
      <c r="F406" s="80"/>
      <c r="G406" s="92" t="s">
        <v>158</v>
      </c>
      <c r="H406" s="93"/>
      <c r="I406" s="93"/>
      <c r="J406" s="93"/>
      <c r="K406" s="93"/>
      <c r="L406" s="93"/>
      <c r="M406" s="93"/>
      <c r="N406" s="93"/>
      <c r="O406" s="93"/>
      <c r="P406" s="93"/>
      <c r="Q406" s="93"/>
      <c r="R406" s="93"/>
      <c r="S406" s="94"/>
      <c r="T406" s="87">
        <v>34420</v>
      </c>
      <c r="U406" s="87"/>
      <c r="V406" s="87"/>
      <c r="W406" s="87"/>
      <c r="X406" s="87"/>
      <c r="Y406" s="87"/>
      <c r="Z406" s="87">
        <v>34420</v>
      </c>
      <c r="AA406" s="87"/>
      <c r="AB406" s="87"/>
      <c r="AC406" s="87"/>
      <c r="AD406" s="87"/>
      <c r="AE406" s="87">
        <v>0</v>
      </c>
      <c r="AF406" s="87"/>
      <c r="AG406" s="87"/>
      <c r="AH406" s="87"/>
      <c r="AI406" s="87"/>
      <c r="AJ406" s="87"/>
      <c r="AK406" s="87">
        <v>0</v>
      </c>
      <c r="AL406" s="87"/>
      <c r="AM406" s="87"/>
      <c r="AN406" s="87"/>
      <c r="AO406" s="87"/>
      <c r="AP406" s="87"/>
      <c r="AQ406" s="87">
        <v>0</v>
      </c>
      <c r="AR406" s="87"/>
      <c r="AS406" s="87"/>
      <c r="AT406" s="87"/>
      <c r="AU406" s="87"/>
      <c r="AV406" s="87"/>
      <c r="AW406" s="80"/>
      <c r="AX406" s="80"/>
      <c r="AY406" s="80"/>
      <c r="AZ406" s="80"/>
      <c r="BA406" s="80"/>
      <c r="BB406" s="80"/>
      <c r="BC406" s="80"/>
      <c r="BD406" s="80"/>
      <c r="BE406" s="80"/>
      <c r="BF406" s="80"/>
      <c r="BG406" s="80"/>
      <c r="BH406" s="80"/>
      <c r="BI406" s="80"/>
      <c r="BJ406" s="80"/>
      <c r="BK406" s="80"/>
      <c r="BL406" s="80"/>
    </row>
    <row r="407" spans="1:79" s="8" customFormat="1" ht="19.2" customHeight="1" x14ac:dyDescent="0.25">
      <c r="A407" s="80">
        <v>2272</v>
      </c>
      <c r="B407" s="80"/>
      <c r="C407" s="80"/>
      <c r="D407" s="80"/>
      <c r="E407" s="80"/>
      <c r="F407" s="80"/>
      <c r="G407" s="92" t="s">
        <v>159</v>
      </c>
      <c r="H407" s="93"/>
      <c r="I407" s="93"/>
      <c r="J407" s="93"/>
      <c r="K407" s="93"/>
      <c r="L407" s="93"/>
      <c r="M407" s="93"/>
      <c r="N407" s="93"/>
      <c r="O407" s="93"/>
      <c r="P407" s="93"/>
      <c r="Q407" s="93"/>
      <c r="R407" s="93"/>
      <c r="S407" s="94"/>
      <c r="T407" s="87">
        <v>2830</v>
      </c>
      <c r="U407" s="87"/>
      <c r="V407" s="87"/>
      <c r="W407" s="87"/>
      <c r="X407" s="87"/>
      <c r="Y407" s="87"/>
      <c r="Z407" s="87">
        <v>2830</v>
      </c>
      <c r="AA407" s="87"/>
      <c r="AB407" s="87"/>
      <c r="AC407" s="87"/>
      <c r="AD407" s="87"/>
      <c r="AE407" s="87">
        <v>0</v>
      </c>
      <c r="AF407" s="87"/>
      <c r="AG407" s="87"/>
      <c r="AH407" s="87"/>
      <c r="AI407" s="87"/>
      <c r="AJ407" s="87"/>
      <c r="AK407" s="87">
        <v>0</v>
      </c>
      <c r="AL407" s="87"/>
      <c r="AM407" s="87"/>
      <c r="AN407" s="87"/>
      <c r="AO407" s="87"/>
      <c r="AP407" s="87"/>
      <c r="AQ407" s="87">
        <v>0</v>
      </c>
      <c r="AR407" s="87"/>
      <c r="AS407" s="87"/>
      <c r="AT407" s="87"/>
      <c r="AU407" s="87"/>
      <c r="AV407" s="87"/>
      <c r="AW407" s="80"/>
      <c r="AX407" s="80"/>
      <c r="AY407" s="80"/>
      <c r="AZ407" s="80"/>
      <c r="BA407" s="80"/>
      <c r="BB407" s="80"/>
      <c r="BC407" s="80"/>
      <c r="BD407" s="80"/>
      <c r="BE407" s="80"/>
      <c r="BF407" s="80"/>
      <c r="BG407" s="80"/>
      <c r="BH407" s="80"/>
      <c r="BI407" s="80"/>
      <c r="BJ407" s="80"/>
      <c r="BK407" s="80"/>
      <c r="BL407" s="80"/>
    </row>
    <row r="408" spans="1:79" s="8" customFormat="1" ht="13.2" customHeight="1" x14ac:dyDescent="0.25">
      <c r="A408" s="80">
        <v>2273</v>
      </c>
      <c r="B408" s="80"/>
      <c r="C408" s="80"/>
      <c r="D408" s="80"/>
      <c r="E408" s="80"/>
      <c r="F408" s="80"/>
      <c r="G408" s="92" t="s">
        <v>160</v>
      </c>
      <c r="H408" s="93"/>
      <c r="I408" s="93"/>
      <c r="J408" s="93"/>
      <c r="K408" s="93"/>
      <c r="L408" s="93"/>
      <c r="M408" s="93"/>
      <c r="N408" s="93"/>
      <c r="O408" s="93"/>
      <c r="P408" s="93"/>
      <c r="Q408" s="93"/>
      <c r="R408" s="93"/>
      <c r="S408" s="94"/>
      <c r="T408" s="87">
        <v>27250</v>
      </c>
      <c r="U408" s="87"/>
      <c r="V408" s="87"/>
      <c r="W408" s="87"/>
      <c r="X408" s="87"/>
      <c r="Y408" s="87"/>
      <c r="Z408" s="87">
        <v>27250</v>
      </c>
      <c r="AA408" s="87"/>
      <c r="AB408" s="87"/>
      <c r="AC408" s="87"/>
      <c r="AD408" s="87"/>
      <c r="AE408" s="87">
        <v>0</v>
      </c>
      <c r="AF408" s="87"/>
      <c r="AG408" s="87"/>
      <c r="AH408" s="87"/>
      <c r="AI408" s="87"/>
      <c r="AJ408" s="87"/>
      <c r="AK408" s="87">
        <v>0</v>
      </c>
      <c r="AL408" s="87"/>
      <c r="AM408" s="87"/>
      <c r="AN408" s="87"/>
      <c r="AO408" s="87"/>
      <c r="AP408" s="87"/>
      <c r="AQ408" s="87">
        <v>0</v>
      </c>
      <c r="AR408" s="87"/>
      <c r="AS408" s="87"/>
      <c r="AT408" s="87"/>
      <c r="AU408" s="87"/>
      <c r="AV408" s="87"/>
      <c r="AW408" s="80"/>
      <c r="AX408" s="80"/>
      <c r="AY408" s="80"/>
      <c r="AZ408" s="80"/>
      <c r="BA408" s="80"/>
      <c r="BB408" s="80"/>
      <c r="BC408" s="80"/>
      <c r="BD408" s="80"/>
      <c r="BE408" s="80"/>
      <c r="BF408" s="80"/>
      <c r="BG408" s="80"/>
      <c r="BH408" s="80"/>
      <c r="BI408" s="80"/>
      <c r="BJ408" s="80"/>
      <c r="BK408" s="80"/>
      <c r="BL408" s="80"/>
    </row>
    <row r="409" spans="1:79" s="9" customFormat="1" ht="12.75" customHeight="1" x14ac:dyDescent="0.25">
      <c r="A409" s="139"/>
      <c r="B409" s="139"/>
      <c r="C409" s="139"/>
      <c r="D409" s="139"/>
      <c r="E409" s="139"/>
      <c r="F409" s="139"/>
      <c r="G409" s="159" t="s">
        <v>145</v>
      </c>
      <c r="H409" s="156"/>
      <c r="I409" s="156"/>
      <c r="J409" s="156"/>
      <c r="K409" s="156"/>
      <c r="L409" s="156"/>
      <c r="M409" s="156"/>
      <c r="N409" s="156"/>
      <c r="O409" s="156"/>
      <c r="P409" s="156"/>
      <c r="Q409" s="156"/>
      <c r="R409" s="156"/>
      <c r="S409" s="157"/>
      <c r="T409" s="120">
        <v>2281400</v>
      </c>
      <c r="U409" s="120"/>
      <c r="V409" s="120"/>
      <c r="W409" s="120"/>
      <c r="X409" s="120"/>
      <c r="Y409" s="120"/>
      <c r="Z409" s="120">
        <v>2281072</v>
      </c>
      <c r="AA409" s="120"/>
      <c r="AB409" s="120"/>
      <c r="AC409" s="120"/>
      <c r="AD409" s="120"/>
      <c r="AE409" s="120">
        <v>0</v>
      </c>
      <c r="AF409" s="120"/>
      <c r="AG409" s="120"/>
      <c r="AH409" s="120"/>
      <c r="AI409" s="120"/>
      <c r="AJ409" s="120"/>
      <c r="AK409" s="120">
        <v>0</v>
      </c>
      <c r="AL409" s="120"/>
      <c r="AM409" s="120"/>
      <c r="AN409" s="120"/>
      <c r="AO409" s="120"/>
      <c r="AP409" s="120"/>
      <c r="AQ409" s="120">
        <v>0</v>
      </c>
      <c r="AR409" s="120"/>
      <c r="AS409" s="120"/>
      <c r="AT409" s="120"/>
      <c r="AU409" s="120"/>
      <c r="AV409" s="120"/>
      <c r="AW409" s="139"/>
      <c r="AX409" s="139"/>
      <c r="AY409" s="139"/>
      <c r="AZ409" s="139"/>
      <c r="BA409" s="139"/>
      <c r="BB409" s="139"/>
      <c r="BC409" s="139"/>
      <c r="BD409" s="139"/>
      <c r="BE409" s="139"/>
      <c r="BF409" s="139"/>
      <c r="BG409" s="139"/>
      <c r="BH409" s="139"/>
      <c r="BI409" s="139"/>
      <c r="BJ409" s="139"/>
      <c r="BK409" s="139"/>
      <c r="BL409" s="139"/>
    </row>
    <row r="410" spans="1:79" ht="262.5" customHeight="1" x14ac:dyDescent="0.25"/>
    <row r="411" spans="1:79" s="18" customFormat="1" ht="13.5" customHeight="1" x14ac:dyDescent="0.25">
      <c r="A411" s="268" t="s">
        <v>558</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268"/>
      <c r="AF411" s="268"/>
      <c r="AG411" s="268"/>
      <c r="AH411" s="268"/>
      <c r="AI411" s="268"/>
      <c r="AJ411" s="268"/>
      <c r="AK411" s="268"/>
      <c r="AL411" s="268"/>
      <c r="AM411" s="268"/>
      <c r="AN411" s="268"/>
      <c r="AO411" s="268"/>
      <c r="AP411" s="268"/>
      <c r="AQ411" s="268"/>
      <c r="AR411" s="268"/>
      <c r="AS411" s="268"/>
      <c r="AT411" s="268"/>
      <c r="AU411" s="268"/>
      <c r="AV411" s="268"/>
      <c r="AW411" s="268"/>
      <c r="AX411" s="268"/>
      <c r="AY411" s="268"/>
      <c r="AZ411" s="268"/>
      <c r="BA411" s="268"/>
      <c r="BB411" s="268"/>
      <c r="BC411" s="268"/>
      <c r="BD411" s="268"/>
      <c r="BE411" s="268"/>
      <c r="BF411" s="268"/>
      <c r="BG411" s="268"/>
      <c r="BH411" s="268"/>
      <c r="BI411" s="268"/>
      <c r="BJ411" s="268"/>
      <c r="BK411" s="268"/>
      <c r="BL411" s="268"/>
      <c r="BM411" s="269"/>
      <c r="BN411" s="269"/>
      <c r="BO411" s="269"/>
      <c r="BP411" s="269"/>
      <c r="BQ411" s="269"/>
      <c r="BR411" s="269"/>
      <c r="BS411" s="269"/>
      <c r="BT411" s="269"/>
      <c r="BU411" s="269"/>
      <c r="BV411" s="269"/>
      <c r="BW411" s="269"/>
      <c r="BX411" s="269"/>
      <c r="BY411" s="269"/>
    </row>
    <row r="412" spans="1:79" s="18" customFormat="1" x14ac:dyDescent="0.25">
      <c r="A412" s="269"/>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69"/>
      <c r="AE412" s="269"/>
      <c r="AF412" s="269"/>
      <c r="AG412" s="269"/>
      <c r="AH412" s="269"/>
      <c r="AI412" s="269"/>
      <c r="AJ412" s="269"/>
      <c r="AK412" s="269"/>
      <c r="AL412" s="269"/>
      <c r="AM412" s="269"/>
      <c r="AN412" s="269"/>
      <c r="AO412" s="269"/>
      <c r="AP412" s="269"/>
      <c r="AQ412" s="269"/>
      <c r="AR412" s="269"/>
      <c r="AS412" s="269"/>
      <c r="AT412" s="269"/>
      <c r="AU412" s="269"/>
      <c r="AV412" s="269"/>
      <c r="AW412" s="269"/>
      <c r="AX412" s="269"/>
      <c r="AY412" s="269"/>
      <c r="AZ412" s="269"/>
      <c r="BA412" s="269"/>
      <c r="BB412" s="269"/>
      <c r="BC412" s="269"/>
      <c r="BD412" s="269"/>
      <c r="BE412" s="269"/>
      <c r="BF412" s="269"/>
      <c r="BG412" s="269"/>
      <c r="BH412" s="269"/>
      <c r="BI412" s="269"/>
      <c r="BJ412" s="269"/>
      <c r="BK412" s="269"/>
      <c r="BL412" s="269"/>
      <c r="BM412" s="269"/>
      <c r="BN412" s="269"/>
      <c r="BO412" s="269"/>
      <c r="BP412" s="269"/>
      <c r="BQ412" s="269"/>
      <c r="BR412" s="269"/>
      <c r="BS412" s="269"/>
      <c r="BT412" s="269"/>
      <c r="BU412" s="269"/>
      <c r="BV412" s="269"/>
      <c r="BW412" s="269"/>
      <c r="BX412" s="269"/>
      <c r="BY412" s="269"/>
    </row>
    <row r="413" spans="1:79" s="18" customFormat="1" ht="54" customHeight="1" x14ac:dyDescent="0.25">
      <c r="A413" s="308" t="s">
        <v>6</v>
      </c>
      <c r="B413" s="308"/>
      <c r="C413" s="308"/>
      <c r="D413" s="308"/>
      <c r="E413" s="308"/>
      <c r="F413" s="308"/>
      <c r="G413" s="308"/>
      <c r="H413" s="308"/>
      <c r="I413" s="308" t="s">
        <v>19</v>
      </c>
      <c r="J413" s="308"/>
      <c r="K413" s="308"/>
      <c r="L413" s="308"/>
      <c r="M413" s="308"/>
      <c r="N413" s="308"/>
      <c r="O413" s="308"/>
      <c r="P413" s="308"/>
      <c r="Q413" s="308"/>
      <c r="R413" s="308"/>
      <c r="S413" s="308"/>
      <c r="T413" s="308"/>
      <c r="U413" s="308"/>
      <c r="V413" s="308" t="s">
        <v>559</v>
      </c>
      <c r="W413" s="308"/>
      <c r="X413" s="308"/>
      <c r="Y413" s="308"/>
      <c r="Z413" s="308"/>
      <c r="AA413" s="308"/>
      <c r="AB413" s="308"/>
      <c r="AC413" s="308" t="s">
        <v>678</v>
      </c>
      <c r="AD413" s="308"/>
      <c r="AE413" s="308"/>
      <c r="AF413" s="308"/>
      <c r="AG413" s="308"/>
      <c r="AH413" s="308"/>
      <c r="AI413" s="308"/>
      <c r="AJ413" s="308"/>
      <c r="AK413" s="308"/>
      <c r="AL413" s="308" t="s">
        <v>679</v>
      </c>
      <c r="AM413" s="308"/>
      <c r="AN413" s="308"/>
      <c r="AO413" s="308"/>
      <c r="AP413" s="308"/>
      <c r="AQ413" s="308"/>
      <c r="AR413" s="308"/>
      <c r="AS413" s="308"/>
      <c r="AT413" s="308"/>
      <c r="AU413" s="308" t="s">
        <v>680</v>
      </c>
      <c r="AV413" s="308"/>
      <c r="AW413" s="308"/>
      <c r="AX413" s="308"/>
      <c r="AY413" s="308"/>
      <c r="AZ413" s="308"/>
      <c r="BA413" s="308"/>
      <c r="BB413" s="308"/>
      <c r="BC413" s="308"/>
      <c r="BD413" s="308" t="s">
        <v>560</v>
      </c>
      <c r="BE413" s="308"/>
      <c r="BF413" s="308"/>
      <c r="BG413" s="308"/>
      <c r="BH413" s="308"/>
      <c r="BI413" s="308"/>
      <c r="BJ413" s="308"/>
      <c r="BK413" s="308"/>
      <c r="BL413" s="308"/>
      <c r="BM413" s="308"/>
      <c r="BN413" s="308"/>
      <c r="BO413" s="308"/>
      <c r="BP413" s="308"/>
      <c r="BQ413" s="308"/>
      <c r="BR413" s="269"/>
      <c r="BS413" s="269"/>
      <c r="BT413" s="269"/>
      <c r="BU413" s="269"/>
      <c r="BV413" s="269"/>
      <c r="BW413" s="269"/>
      <c r="BX413" s="269"/>
      <c r="BY413" s="269"/>
    </row>
    <row r="414" spans="1:79" s="18" customFormat="1" x14ac:dyDescent="0.25">
      <c r="A414" s="309">
        <v>1</v>
      </c>
      <c r="B414" s="310"/>
      <c r="C414" s="310"/>
      <c r="D414" s="310"/>
      <c r="E414" s="310"/>
      <c r="F414" s="310"/>
      <c r="G414" s="310"/>
      <c r="H414" s="311"/>
      <c r="I414" s="312">
        <v>2</v>
      </c>
      <c r="J414" s="313"/>
      <c r="K414" s="313"/>
      <c r="L414" s="313"/>
      <c r="M414" s="313"/>
      <c r="N414" s="313"/>
      <c r="O414" s="313"/>
      <c r="P414" s="313"/>
      <c r="Q414" s="313"/>
      <c r="R414" s="313"/>
      <c r="S414" s="313"/>
      <c r="T414" s="313"/>
      <c r="U414" s="314"/>
      <c r="V414" s="312">
        <v>3</v>
      </c>
      <c r="W414" s="313"/>
      <c r="X414" s="313"/>
      <c r="Y414" s="313"/>
      <c r="Z414" s="313"/>
      <c r="AA414" s="313"/>
      <c r="AB414" s="314"/>
      <c r="AC414" s="312">
        <v>4</v>
      </c>
      <c r="AD414" s="313"/>
      <c r="AE414" s="313"/>
      <c r="AF414" s="313"/>
      <c r="AG414" s="313"/>
      <c r="AH414" s="313"/>
      <c r="AI414" s="313"/>
      <c r="AJ414" s="313"/>
      <c r="AK414" s="314"/>
      <c r="AL414" s="312">
        <v>5</v>
      </c>
      <c r="AM414" s="313"/>
      <c r="AN414" s="313"/>
      <c r="AO414" s="313"/>
      <c r="AP414" s="313"/>
      <c r="AQ414" s="313"/>
      <c r="AR414" s="313"/>
      <c r="AS414" s="313"/>
      <c r="AT414" s="314"/>
      <c r="AU414" s="312">
        <v>6</v>
      </c>
      <c r="AV414" s="313"/>
      <c r="AW414" s="313"/>
      <c r="AX414" s="313"/>
      <c r="AY414" s="313"/>
      <c r="AZ414" s="313"/>
      <c r="BA414" s="313"/>
      <c r="BB414" s="313"/>
      <c r="BC414" s="314"/>
      <c r="BD414" s="312">
        <v>7</v>
      </c>
      <c r="BE414" s="313"/>
      <c r="BF414" s="313"/>
      <c r="BG414" s="313"/>
      <c r="BH414" s="313"/>
      <c r="BI414" s="313"/>
      <c r="BJ414" s="313"/>
      <c r="BK414" s="313"/>
      <c r="BL414" s="313"/>
      <c r="BM414" s="313"/>
      <c r="BN414" s="313"/>
      <c r="BO414" s="313"/>
      <c r="BP414" s="313"/>
      <c r="BQ414" s="314"/>
      <c r="BR414" s="269"/>
      <c r="BS414" s="269"/>
      <c r="BT414" s="269"/>
      <c r="BU414" s="269"/>
      <c r="BV414" s="269"/>
      <c r="BW414" s="269"/>
      <c r="BX414" s="269"/>
      <c r="BY414" s="269"/>
    </row>
    <row r="415" spans="1:79" s="18" customFormat="1" ht="80.25" customHeight="1" x14ac:dyDescent="0.25">
      <c r="A415" s="312">
        <v>1</v>
      </c>
      <c r="B415" s="313"/>
      <c r="C415" s="313"/>
      <c r="D415" s="313"/>
      <c r="E415" s="313"/>
      <c r="F415" s="313"/>
      <c r="G415" s="313"/>
      <c r="H415" s="314"/>
      <c r="I415" s="315" t="s">
        <v>681</v>
      </c>
      <c r="J415" s="316"/>
      <c r="K415" s="316"/>
      <c r="L415" s="316"/>
      <c r="M415" s="316"/>
      <c r="N415" s="316"/>
      <c r="O415" s="316"/>
      <c r="P415" s="316"/>
      <c r="Q415" s="316"/>
      <c r="R415" s="316"/>
      <c r="S415" s="316"/>
      <c r="T415" s="316"/>
      <c r="U415" s="317"/>
      <c r="V415" s="312" t="s">
        <v>682</v>
      </c>
      <c r="W415" s="313"/>
      <c r="X415" s="313"/>
      <c r="Y415" s="313"/>
      <c r="Z415" s="313"/>
      <c r="AA415" s="313"/>
      <c r="AB415" s="314"/>
      <c r="AC415" s="312">
        <v>2171815</v>
      </c>
      <c r="AD415" s="313"/>
      <c r="AE415" s="313"/>
      <c r="AF415" s="313"/>
      <c r="AG415" s="313"/>
      <c r="AH415" s="313"/>
      <c r="AI415" s="313"/>
      <c r="AJ415" s="313"/>
      <c r="AK415" s="314"/>
      <c r="AL415" s="312">
        <v>2016685</v>
      </c>
      <c r="AM415" s="313"/>
      <c r="AN415" s="313"/>
      <c r="AO415" s="313"/>
      <c r="AP415" s="313"/>
      <c r="AQ415" s="313"/>
      <c r="AR415" s="313"/>
      <c r="AS415" s="313"/>
      <c r="AT415" s="314"/>
      <c r="AU415" s="312">
        <v>155130</v>
      </c>
      <c r="AV415" s="313"/>
      <c r="AW415" s="313"/>
      <c r="AX415" s="313"/>
      <c r="AY415" s="313"/>
      <c r="AZ415" s="313"/>
      <c r="BA415" s="313"/>
      <c r="BB415" s="313"/>
      <c r="BC415" s="314"/>
      <c r="BD415" s="312"/>
      <c r="BE415" s="313"/>
      <c r="BF415" s="313"/>
      <c r="BG415" s="313"/>
      <c r="BH415" s="313"/>
      <c r="BI415" s="313"/>
      <c r="BJ415" s="313"/>
      <c r="BK415" s="313"/>
      <c r="BL415" s="313"/>
      <c r="BM415" s="313"/>
      <c r="BN415" s="313"/>
      <c r="BO415" s="313"/>
      <c r="BP415" s="313"/>
      <c r="BQ415" s="314"/>
      <c r="BR415" s="269"/>
      <c r="BS415" s="269"/>
      <c r="BT415" s="269"/>
      <c r="BU415" s="269"/>
      <c r="BV415" s="269"/>
      <c r="BW415" s="269"/>
      <c r="BX415" s="269"/>
      <c r="BY415" s="269"/>
    </row>
    <row r="416" spans="1:79" s="18" customFormat="1" ht="45" customHeight="1" x14ac:dyDescent="0.25">
      <c r="A416" s="312">
        <v>2</v>
      </c>
      <c r="B416" s="313"/>
      <c r="C416" s="313"/>
      <c r="D416" s="313"/>
      <c r="E416" s="313"/>
      <c r="F416" s="313"/>
      <c r="G416" s="313"/>
      <c r="H416" s="314"/>
      <c r="I416" s="315" t="s">
        <v>591</v>
      </c>
      <c r="J416" s="316"/>
      <c r="K416" s="316"/>
      <c r="L416" s="316"/>
      <c r="M416" s="316"/>
      <c r="N416" s="316"/>
      <c r="O416" s="316"/>
      <c r="P416" s="316"/>
      <c r="Q416" s="316"/>
      <c r="R416" s="316"/>
      <c r="S416" s="316"/>
      <c r="T416" s="316"/>
      <c r="U416" s="317"/>
      <c r="V416" s="309" t="s">
        <v>592</v>
      </c>
      <c r="W416" s="310"/>
      <c r="X416" s="310"/>
      <c r="Y416" s="310"/>
      <c r="Z416" s="310"/>
      <c r="AA416" s="310"/>
      <c r="AB416" s="311"/>
      <c r="AC416" s="312">
        <v>477800</v>
      </c>
      <c r="AD416" s="313"/>
      <c r="AE416" s="313"/>
      <c r="AF416" s="313"/>
      <c r="AG416" s="313"/>
      <c r="AH416" s="313"/>
      <c r="AI416" s="313"/>
      <c r="AJ416" s="313"/>
      <c r="AK416" s="314"/>
      <c r="AL416" s="312">
        <v>443670</v>
      </c>
      <c r="AM416" s="313"/>
      <c r="AN416" s="313"/>
      <c r="AO416" s="313"/>
      <c r="AP416" s="313"/>
      <c r="AQ416" s="313"/>
      <c r="AR416" s="313"/>
      <c r="AS416" s="313"/>
      <c r="AT416" s="314"/>
      <c r="AU416" s="312">
        <v>34130</v>
      </c>
      <c r="AV416" s="313"/>
      <c r="AW416" s="313"/>
      <c r="AX416" s="313"/>
      <c r="AY416" s="313"/>
      <c r="AZ416" s="313"/>
      <c r="BA416" s="313"/>
      <c r="BB416" s="313"/>
      <c r="BC416" s="314"/>
      <c r="BD416" s="312"/>
      <c r="BE416" s="313"/>
      <c r="BF416" s="313"/>
      <c r="BG416" s="313"/>
      <c r="BH416" s="313"/>
      <c r="BI416" s="313"/>
      <c r="BJ416" s="313"/>
      <c r="BK416" s="313"/>
      <c r="BL416" s="313"/>
      <c r="BM416" s="313"/>
      <c r="BN416" s="313"/>
      <c r="BO416" s="313"/>
      <c r="BP416" s="313"/>
      <c r="BQ416" s="314"/>
      <c r="BR416" s="269"/>
      <c r="BS416" s="269"/>
      <c r="BT416" s="269"/>
      <c r="BU416" s="269"/>
      <c r="BV416" s="269"/>
      <c r="BW416" s="269"/>
      <c r="BX416" s="269"/>
      <c r="BY416" s="269"/>
    </row>
    <row r="417" spans="1:77" s="18" customFormat="1" ht="38.25" customHeight="1" x14ac:dyDescent="0.25">
      <c r="A417" s="312">
        <v>3</v>
      </c>
      <c r="B417" s="313"/>
      <c r="C417" s="313"/>
      <c r="D417" s="313"/>
      <c r="E417" s="313"/>
      <c r="F417" s="313"/>
      <c r="G417" s="313"/>
      <c r="H417" s="314"/>
      <c r="I417" s="315" t="s">
        <v>683</v>
      </c>
      <c r="J417" s="316"/>
      <c r="K417" s="316"/>
      <c r="L417" s="316"/>
      <c r="M417" s="316"/>
      <c r="N417" s="316"/>
      <c r="O417" s="316"/>
      <c r="P417" s="316"/>
      <c r="Q417" s="316"/>
      <c r="R417" s="316"/>
      <c r="S417" s="316"/>
      <c r="T417" s="316"/>
      <c r="U417" s="317"/>
      <c r="V417" s="309" t="s">
        <v>684</v>
      </c>
      <c r="W417" s="310"/>
      <c r="X417" s="310"/>
      <c r="Y417" s="310"/>
      <c r="Z417" s="310"/>
      <c r="AA417" s="310"/>
      <c r="AB417" s="311"/>
      <c r="AC417" s="312">
        <v>26300</v>
      </c>
      <c r="AD417" s="313"/>
      <c r="AE417" s="313"/>
      <c r="AF417" s="313"/>
      <c r="AG417" s="313"/>
      <c r="AH417" s="313"/>
      <c r="AI417" s="313"/>
      <c r="AJ417" s="313"/>
      <c r="AK417" s="314"/>
      <c r="AL417" s="312">
        <v>5500</v>
      </c>
      <c r="AM417" s="313"/>
      <c r="AN417" s="313"/>
      <c r="AO417" s="313"/>
      <c r="AP417" s="313"/>
      <c r="AQ417" s="313"/>
      <c r="AR417" s="313"/>
      <c r="AS417" s="313"/>
      <c r="AT417" s="314"/>
      <c r="AU417" s="312">
        <v>20800</v>
      </c>
      <c r="AV417" s="313"/>
      <c r="AW417" s="313"/>
      <c r="AX417" s="313"/>
      <c r="AY417" s="313"/>
      <c r="AZ417" s="313"/>
      <c r="BA417" s="313"/>
      <c r="BB417" s="313"/>
      <c r="BC417" s="314"/>
      <c r="BD417" s="318"/>
      <c r="BE417" s="319"/>
      <c r="BF417" s="319"/>
      <c r="BG417" s="319"/>
      <c r="BH417" s="319"/>
      <c r="BI417" s="319"/>
      <c r="BJ417" s="319"/>
      <c r="BK417" s="319"/>
      <c r="BL417" s="319"/>
      <c r="BM417" s="319"/>
      <c r="BN417" s="319"/>
      <c r="BO417" s="319"/>
      <c r="BP417" s="319"/>
      <c r="BQ417" s="320"/>
      <c r="BR417" s="269"/>
      <c r="BS417" s="269"/>
      <c r="BT417" s="269"/>
      <c r="BU417" s="269"/>
      <c r="BV417" s="269"/>
      <c r="BW417" s="269"/>
      <c r="BX417" s="269"/>
      <c r="BY417" s="269"/>
    </row>
    <row r="418" spans="1:77" s="18" customFormat="1" ht="37.5" customHeight="1" x14ac:dyDescent="0.25">
      <c r="A418" s="312">
        <v>4</v>
      </c>
      <c r="B418" s="313"/>
      <c r="C418" s="313"/>
      <c r="D418" s="313"/>
      <c r="E418" s="313"/>
      <c r="F418" s="313"/>
      <c r="G418" s="313"/>
      <c r="H418" s="314"/>
      <c r="I418" s="315" t="s">
        <v>685</v>
      </c>
      <c r="J418" s="316"/>
      <c r="K418" s="316"/>
      <c r="L418" s="316"/>
      <c r="M418" s="316"/>
      <c r="N418" s="316"/>
      <c r="O418" s="316"/>
      <c r="P418" s="316"/>
      <c r="Q418" s="316"/>
      <c r="R418" s="316"/>
      <c r="S418" s="316"/>
      <c r="T418" s="316"/>
      <c r="U418" s="317"/>
      <c r="V418" s="309" t="s">
        <v>684</v>
      </c>
      <c r="W418" s="310"/>
      <c r="X418" s="310"/>
      <c r="Y418" s="310"/>
      <c r="Z418" s="310"/>
      <c r="AA418" s="310"/>
      <c r="AB418" s="311"/>
      <c r="AC418" s="312">
        <v>353400</v>
      </c>
      <c r="AD418" s="313"/>
      <c r="AE418" s="313"/>
      <c r="AF418" s="313"/>
      <c r="AG418" s="313"/>
      <c r="AH418" s="313"/>
      <c r="AI418" s="313"/>
      <c r="AJ418" s="313"/>
      <c r="AK418" s="314"/>
      <c r="AL418" s="312">
        <v>173545</v>
      </c>
      <c r="AM418" s="313"/>
      <c r="AN418" s="313"/>
      <c r="AO418" s="313"/>
      <c r="AP418" s="313"/>
      <c r="AQ418" s="313"/>
      <c r="AR418" s="313"/>
      <c r="AS418" s="313"/>
      <c r="AT418" s="314"/>
      <c r="AU418" s="312">
        <v>179855</v>
      </c>
      <c r="AV418" s="313"/>
      <c r="AW418" s="313"/>
      <c r="AX418" s="313"/>
      <c r="AY418" s="313"/>
      <c r="AZ418" s="313"/>
      <c r="BA418" s="313"/>
      <c r="BB418" s="313"/>
      <c r="BC418" s="314"/>
      <c r="BD418" s="318"/>
      <c r="BE418" s="319"/>
      <c r="BF418" s="319"/>
      <c r="BG418" s="319"/>
      <c r="BH418" s="319"/>
      <c r="BI418" s="319"/>
      <c r="BJ418" s="319"/>
      <c r="BK418" s="319"/>
      <c r="BL418" s="319"/>
      <c r="BM418" s="319"/>
      <c r="BN418" s="319"/>
      <c r="BO418" s="319"/>
      <c r="BP418" s="319"/>
      <c r="BQ418" s="320"/>
      <c r="BR418" s="269"/>
      <c r="BS418" s="269"/>
      <c r="BT418" s="269"/>
      <c r="BU418" s="269"/>
      <c r="BV418" s="269"/>
      <c r="BW418" s="269"/>
      <c r="BX418" s="269"/>
      <c r="BY418" s="269"/>
    </row>
    <row r="419" spans="1:77" s="18" customFormat="1" ht="42.75" customHeight="1" x14ac:dyDescent="0.25">
      <c r="A419" s="312">
        <v>5</v>
      </c>
      <c r="B419" s="313"/>
      <c r="C419" s="313"/>
      <c r="D419" s="313"/>
      <c r="E419" s="313"/>
      <c r="F419" s="313"/>
      <c r="G419" s="313"/>
      <c r="H419" s="314"/>
      <c r="I419" s="315" t="s">
        <v>686</v>
      </c>
      <c r="J419" s="316"/>
      <c r="K419" s="316"/>
      <c r="L419" s="316"/>
      <c r="M419" s="316"/>
      <c r="N419" s="316"/>
      <c r="O419" s="316"/>
      <c r="P419" s="316"/>
      <c r="Q419" s="316"/>
      <c r="R419" s="316"/>
      <c r="S419" s="316"/>
      <c r="T419" s="316"/>
      <c r="U419" s="317"/>
      <c r="V419" s="309" t="s">
        <v>684</v>
      </c>
      <c r="W419" s="310"/>
      <c r="X419" s="310"/>
      <c r="Y419" s="310"/>
      <c r="Z419" s="310"/>
      <c r="AA419" s="310"/>
      <c r="AB419" s="311"/>
      <c r="AC419" s="312">
        <v>9100</v>
      </c>
      <c r="AD419" s="313"/>
      <c r="AE419" s="313"/>
      <c r="AF419" s="313"/>
      <c r="AG419" s="313"/>
      <c r="AH419" s="313"/>
      <c r="AI419" s="313"/>
      <c r="AJ419" s="313"/>
      <c r="AK419" s="314"/>
      <c r="AL419" s="312">
        <v>0</v>
      </c>
      <c r="AM419" s="313"/>
      <c r="AN419" s="313"/>
      <c r="AO419" s="313"/>
      <c r="AP419" s="313"/>
      <c r="AQ419" s="313"/>
      <c r="AR419" s="313"/>
      <c r="AS419" s="313"/>
      <c r="AT419" s="314"/>
      <c r="AU419" s="312">
        <v>9100</v>
      </c>
      <c r="AV419" s="313"/>
      <c r="AW419" s="313"/>
      <c r="AX419" s="313"/>
      <c r="AY419" s="313"/>
      <c r="AZ419" s="313"/>
      <c r="BA419" s="313"/>
      <c r="BB419" s="313"/>
      <c r="BC419" s="314"/>
      <c r="BD419" s="318"/>
      <c r="BE419" s="319"/>
      <c r="BF419" s="319"/>
      <c r="BG419" s="319"/>
      <c r="BH419" s="319"/>
      <c r="BI419" s="319"/>
      <c r="BJ419" s="319"/>
      <c r="BK419" s="319"/>
      <c r="BL419" s="319"/>
      <c r="BM419" s="319"/>
      <c r="BN419" s="319"/>
      <c r="BO419" s="319"/>
      <c r="BP419" s="319"/>
      <c r="BQ419" s="320"/>
      <c r="BR419" s="269"/>
      <c r="BS419" s="269"/>
      <c r="BT419" s="269"/>
      <c r="BU419" s="269"/>
      <c r="BV419" s="269"/>
      <c r="BW419" s="269"/>
      <c r="BX419" s="269"/>
      <c r="BY419" s="269"/>
    </row>
    <row r="420" spans="1:77" s="18" customFormat="1" ht="36.75" customHeight="1" x14ac:dyDescent="0.25">
      <c r="A420" s="312">
        <v>6</v>
      </c>
      <c r="B420" s="313"/>
      <c r="C420" s="313"/>
      <c r="D420" s="313"/>
      <c r="E420" s="313"/>
      <c r="F420" s="313"/>
      <c r="G420" s="313"/>
      <c r="H420" s="314"/>
      <c r="I420" s="315" t="s">
        <v>687</v>
      </c>
      <c r="J420" s="316"/>
      <c r="K420" s="316"/>
      <c r="L420" s="316"/>
      <c r="M420" s="316"/>
      <c r="N420" s="316"/>
      <c r="O420" s="316"/>
      <c r="P420" s="316"/>
      <c r="Q420" s="316"/>
      <c r="R420" s="316"/>
      <c r="S420" s="316"/>
      <c r="T420" s="316"/>
      <c r="U420" s="317"/>
      <c r="V420" s="309" t="s">
        <v>684</v>
      </c>
      <c r="W420" s="310"/>
      <c r="X420" s="310"/>
      <c r="Y420" s="310"/>
      <c r="Z420" s="310"/>
      <c r="AA420" s="310"/>
      <c r="AB420" s="311"/>
      <c r="AC420" s="312">
        <v>36000</v>
      </c>
      <c r="AD420" s="313"/>
      <c r="AE420" s="313"/>
      <c r="AF420" s="313"/>
      <c r="AG420" s="313"/>
      <c r="AH420" s="313"/>
      <c r="AI420" s="313"/>
      <c r="AJ420" s="313"/>
      <c r="AK420" s="314"/>
      <c r="AL420" s="312">
        <v>17700</v>
      </c>
      <c r="AM420" s="313"/>
      <c r="AN420" s="313"/>
      <c r="AO420" s="313"/>
      <c r="AP420" s="313"/>
      <c r="AQ420" s="313"/>
      <c r="AR420" s="313"/>
      <c r="AS420" s="313"/>
      <c r="AT420" s="314"/>
      <c r="AU420" s="312">
        <v>18300</v>
      </c>
      <c r="AV420" s="313"/>
      <c r="AW420" s="313"/>
      <c r="AX420" s="313"/>
      <c r="AY420" s="313"/>
      <c r="AZ420" s="313"/>
      <c r="BA420" s="313"/>
      <c r="BB420" s="313"/>
      <c r="BC420" s="314"/>
      <c r="BD420" s="318"/>
      <c r="BE420" s="319"/>
      <c r="BF420" s="319"/>
      <c r="BG420" s="319"/>
      <c r="BH420" s="319"/>
      <c r="BI420" s="319"/>
      <c r="BJ420" s="319"/>
      <c r="BK420" s="319"/>
      <c r="BL420" s="319"/>
      <c r="BM420" s="319"/>
      <c r="BN420" s="319"/>
      <c r="BO420" s="319"/>
      <c r="BP420" s="319"/>
      <c r="BQ420" s="320"/>
      <c r="BR420" s="269"/>
      <c r="BS420" s="269"/>
      <c r="BT420" s="269"/>
      <c r="BU420" s="269"/>
      <c r="BV420" s="269"/>
      <c r="BW420" s="269"/>
      <c r="BX420" s="269"/>
      <c r="BY420" s="269"/>
    </row>
    <row r="421" spans="1:77" s="18" customFormat="1" ht="39.75" customHeight="1" x14ac:dyDescent="0.25">
      <c r="A421" s="312">
        <v>7</v>
      </c>
      <c r="B421" s="313"/>
      <c r="C421" s="313"/>
      <c r="D421" s="313"/>
      <c r="E421" s="313"/>
      <c r="F421" s="313"/>
      <c r="G421" s="313"/>
      <c r="H421" s="314"/>
      <c r="I421" s="315" t="s">
        <v>688</v>
      </c>
      <c r="J421" s="316"/>
      <c r="K421" s="316"/>
      <c r="L421" s="316"/>
      <c r="M421" s="316"/>
      <c r="N421" s="316"/>
      <c r="O421" s="316"/>
      <c r="P421" s="316"/>
      <c r="Q421" s="316"/>
      <c r="R421" s="316"/>
      <c r="S421" s="316"/>
      <c r="T421" s="316"/>
      <c r="U421" s="317"/>
      <c r="V421" s="309" t="s">
        <v>684</v>
      </c>
      <c r="W421" s="310"/>
      <c r="X421" s="310"/>
      <c r="Y421" s="310"/>
      <c r="Z421" s="310"/>
      <c r="AA421" s="310"/>
      <c r="AB421" s="311"/>
      <c r="AC421" s="312">
        <v>4500</v>
      </c>
      <c r="AD421" s="313"/>
      <c r="AE421" s="313"/>
      <c r="AF421" s="313"/>
      <c r="AG421" s="313"/>
      <c r="AH421" s="313"/>
      <c r="AI421" s="313"/>
      <c r="AJ421" s="313"/>
      <c r="AK421" s="314"/>
      <c r="AL421" s="312">
        <v>2200</v>
      </c>
      <c r="AM421" s="313"/>
      <c r="AN421" s="313"/>
      <c r="AO421" s="313"/>
      <c r="AP421" s="313"/>
      <c r="AQ421" s="313"/>
      <c r="AR421" s="313"/>
      <c r="AS421" s="313"/>
      <c r="AT421" s="314"/>
      <c r="AU421" s="312">
        <v>2300</v>
      </c>
      <c r="AV421" s="313"/>
      <c r="AW421" s="313"/>
      <c r="AX421" s="313"/>
      <c r="AY421" s="313"/>
      <c r="AZ421" s="313"/>
      <c r="BA421" s="313"/>
      <c r="BB421" s="313"/>
      <c r="BC421" s="314"/>
      <c r="BD421" s="318"/>
      <c r="BE421" s="319"/>
      <c r="BF421" s="319"/>
      <c r="BG421" s="319"/>
      <c r="BH421" s="319"/>
      <c r="BI421" s="319"/>
      <c r="BJ421" s="319"/>
      <c r="BK421" s="319"/>
      <c r="BL421" s="319"/>
      <c r="BM421" s="319"/>
      <c r="BN421" s="319"/>
      <c r="BO421" s="319"/>
      <c r="BP421" s="319"/>
      <c r="BQ421" s="320"/>
      <c r="BR421" s="269"/>
      <c r="BS421" s="269"/>
      <c r="BT421" s="269"/>
      <c r="BU421" s="269"/>
      <c r="BV421" s="269"/>
      <c r="BW421" s="269"/>
      <c r="BX421" s="269"/>
      <c r="BY421" s="269"/>
    </row>
    <row r="422" spans="1:77" s="18" customFormat="1" ht="34.5" customHeight="1" x14ac:dyDescent="0.25">
      <c r="A422" s="312">
        <v>8</v>
      </c>
      <c r="B422" s="313"/>
      <c r="C422" s="313"/>
      <c r="D422" s="313"/>
      <c r="E422" s="313"/>
      <c r="F422" s="313"/>
      <c r="G422" s="313"/>
      <c r="H422" s="314"/>
      <c r="I422" s="315" t="s">
        <v>689</v>
      </c>
      <c r="J422" s="316"/>
      <c r="K422" s="316"/>
      <c r="L422" s="316"/>
      <c r="M422" s="316"/>
      <c r="N422" s="316"/>
      <c r="O422" s="316"/>
      <c r="P422" s="316"/>
      <c r="Q422" s="316"/>
      <c r="R422" s="316"/>
      <c r="S422" s="316"/>
      <c r="T422" s="316"/>
      <c r="U422" s="317"/>
      <c r="V422" s="309" t="s">
        <v>684</v>
      </c>
      <c r="W422" s="310"/>
      <c r="X422" s="310"/>
      <c r="Y422" s="310"/>
      <c r="Z422" s="310"/>
      <c r="AA422" s="310"/>
      <c r="AB422" s="311"/>
      <c r="AC422" s="312">
        <v>31000</v>
      </c>
      <c r="AD422" s="313"/>
      <c r="AE422" s="313"/>
      <c r="AF422" s="313"/>
      <c r="AG422" s="313"/>
      <c r="AH422" s="313"/>
      <c r="AI422" s="313"/>
      <c r="AJ422" s="313"/>
      <c r="AK422" s="314"/>
      <c r="AL422" s="312">
        <v>15200</v>
      </c>
      <c r="AM422" s="313"/>
      <c r="AN422" s="313"/>
      <c r="AO422" s="313"/>
      <c r="AP422" s="313"/>
      <c r="AQ422" s="313"/>
      <c r="AR422" s="313"/>
      <c r="AS422" s="313"/>
      <c r="AT422" s="314"/>
      <c r="AU422" s="312">
        <v>15800</v>
      </c>
      <c r="AV422" s="313"/>
      <c r="AW422" s="313"/>
      <c r="AX422" s="313"/>
      <c r="AY422" s="313"/>
      <c r="AZ422" s="313"/>
      <c r="BA422" s="313"/>
      <c r="BB422" s="313"/>
      <c r="BC422" s="314"/>
      <c r="BD422" s="318"/>
      <c r="BE422" s="319"/>
      <c r="BF422" s="319"/>
      <c r="BG422" s="319"/>
      <c r="BH422" s="319"/>
      <c r="BI422" s="319"/>
      <c r="BJ422" s="319"/>
      <c r="BK422" s="319"/>
      <c r="BL422" s="319"/>
      <c r="BM422" s="319"/>
      <c r="BN422" s="319"/>
      <c r="BO422" s="319"/>
      <c r="BP422" s="319"/>
      <c r="BQ422" s="320"/>
      <c r="BR422" s="269"/>
      <c r="BS422" s="269"/>
      <c r="BT422" s="269"/>
      <c r="BU422" s="269"/>
      <c r="BV422" s="269"/>
      <c r="BW422" s="269"/>
      <c r="BX422" s="269"/>
      <c r="BY422" s="269"/>
    </row>
    <row r="423" spans="1:77" s="18" customFormat="1" ht="23.25" customHeight="1" x14ac:dyDescent="0.25">
      <c r="A423" s="321" t="s">
        <v>145</v>
      </c>
      <c r="B423" s="322"/>
      <c r="C423" s="322"/>
      <c r="D423" s="322"/>
      <c r="E423" s="322"/>
      <c r="F423" s="322"/>
      <c r="G423" s="322"/>
      <c r="H423" s="323"/>
      <c r="I423" s="312"/>
      <c r="J423" s="313"/>
      <c r="K423" s="313"/>
      <c r="L423" s="313"/>
      <c r="M423" s="313"/>
      <c r="N423" s="313"/>
      <c r="O423" s="313"/>
      <c r="P423" s="313"/>
      <c r="Q423" s="313"/>
      <c r="R423" s="313"/>
      <c r="S423" s="313"/>
      <c r="T423" s="313"/>
      <c r="U423" s="314"/>
      <c r="V423" s="312"/>
      <c r="W423" s="313"/>
      <c r="X423" s="313"/>
      <c r="Y423" s="313"/>
      <c r="Z423" s="313"/>
      <c r="AA423" s="313"/>
      <c r="AB423" s="314"/>
      <c r="AC423" s="312">
        <f>SUM(AC415:AC422)</f>
        <v>3109915</v>
      </c>
      <c r="AD423" s="313"/>
      <c r="AE423" s="313"/>
      <c r="AF423" s="313"/>
      <c r="AG423" s="313"/>
      <c r="AH423" s="313"/>
      <c r="AI423" s="313"/>
      <c r="AJ423" s="313"/>
      <c r="AK423" s="314"/>
      <c r="AL423" s="312">
        <f>SUM(AL415:AL422)</f>
        <v>2674500</v>
      </c>
      <c r="AM423" s="313"/>
      <c r="AN423" s="313"/>
      <c r="AO423" s="313"/>
      <c r="AP423" s="313"/>
      <c r="AQ423" s="313"/>
      <c r="AR423" s="313"/>
      <c r="AS423" s="313"/>
      <c r="AT423" s="314"/>
      <c r="AU423" s="312">
        <f>AU415+AU416+AU417+AU418+AU419+AU420+AU421+AU422</f>
        <v>435415</v>
      </c>
      <c r="AV423" s="313"/>
      <c r="AW423" s="313"/>
      <c r="AX423" s="313"/>
      <c r="AY423" s="313"/>
      <c r="AZ423" s="313"/>
      <c r="BA423" s="313"/>
      <c r="BB423" s="313"/>
      <c r="BC423" s="314"/>
      <c r="BD423" s="312"/>
      <c r="BE423" s="313"/>
      <c r="BF423" s="313"/>
      <c r="BG423" s="313"/>
      <c r="BH423" s="313"/>
      <c r="BI423" s="313"/>
      <c r="BJ423" s="313"/>
      <c r="BK423" s="313"/>
      <c r="BL423" s="313"/>
      <c r="BM423" s="313"/>
      <c r="BN423" s="313"/>
      <c r="BO423" s="313"/>
      <c r="BP423" s="313"/>
      <c r="BQ423" s="314"/>
      <c r="BR423" s="269"/>
      <c r="BS423" s="269"/>
      <c r="BT423" s="269"/>
      <c r="BU423" s="269"/>
      <c r="BV423" s="269"/>
      <c r="BW423" s="269"/>
      <c r="BX423" s="269"/>
      <c r="BY423" s="269"/>
    </row>
    <row r="424" spans="1:77" s="18" customFormat="1" x14ac:dyDescent="0.25">
      <c r="A424" s="269"/>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69"/>
      <c r="AE424" s="269"/>
      <c r="AF424" s="269"/>
      <c r="AG424" s="269"/>
      <c r="AH424" s="269"/>
      <c r="AI424" s="269"/>
      <c r="AJ424" s="269"/>
      <c r="AK424" s="269"/>
      <c r="AL424" s="269"/>
      <c r="AM424" s="269"/>
      <c r="AN424" s="269"/>
      <c r="AO424" s="269"/>
      <c r="AP424" s="269"/>
      <c r="AQ424" s="269"/>
      <c r="AR424" s="269"/>
      <c r="AS424" s="269"/>
      <c r="AT424" s="269"/>
      <c r="AU424" s="269"/>
      <c r="AV424" s="269"/>
      <c r="AW424" s="269"/>
      <c r="AX424" s="269"/>
      <c r="AY424" s="269"/>
      <c r="AZ424" s="269"/>
      <c r="BA424" s="269"/>
      <c r="BB424" s="269"/>
      <c r="BC424" s="269"/>
      <c r="BD424" s="269"/>
      <c r="BE424" s="269"/>
      <c r="BF424" s="269"/>
      <c r="BG424" s="269"/>
      <c r="BH424" s="269"/>
      <c r="BI424" s="269"/>
      <c r="BJ424" s="269"/>
      <c r="BK424" s="269"/>
      <c r="BL424" s="269"/>
      <c r="BM424" s="269"/>
      <c r="BN424" s="269"/>
      <c r="BO424" s="269"/>
      <c r="BP424" s="269"/>
      <c r="BQ424" s="269"/>
      <c r="BR424" s="269"/>
      <c r="BS424" s="269"/>
      <c r="BT424" s="269"/>
      <c r="BU424" s="269"/>
      <c r="BV424" s="269"/>
      <c r="BW424" s="269"/>
      <c r="BX424" s="269"/>
      <c r="BY424" s="269"/>
    </row>
    <row r="425" spans="1:77" s="18" customFormat="1" x14ac:dyDescent="0.25">
      <c r="A425" s="269"/>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69"/>
      <c r="AE425" s="269"/>
      <c r="AF425" s="269"/>
      <c r="AG425" s="269"/>
      <c r="AH425" s="269"/>
      <c r="AI425" s="269"/>
      <c r="AJ425" s="269"/>
      <c r="AK425" s="269"/>
      <c r="AL425" s="269"/>
      <c r="AM425" s="269"/>
      <c r="AN425" s="269"/>
      <c r="AO425" s="269"/>
      <c r="AP425" s="269"/>
      <c r="AQ425" s="269"/>
      <c r="AR425" s="269"/>
      <c r="AS425" s="269"/>
      <c r="AT425" s="269"/>
      <c r="AU425" s="269"/>
      <c r="AV425" s="269"/>
      <c r="AW425" s="269"/>
      <c r="AX425" s="269"/>
      <c r="AY425" s="269"/>
      <c r="AZ425" s="269"/>
      <c r="BA425" s="269"/>
      <c r="BB425" s="269"/>
      <c r="BC425" s="269"/>
      <c r="BD425" s="269"/>
      <c r="BE425" s="269"/>
      <c r="BF425" s="269"/>
      <c r="BG425" s="269"/>
      <c r="BH425" s="269"/>
      <c r="BI425" s="269"/>
      <c r="BJ425" s="269"/>
      <c r="BK425" s="269"/>
      <c r="BL425" s="269"/>
      <c r="BM425" s="269"/>
      <c r="BN425" s="269"/>
      <c r="BO425" s="269"/>
      <c r="BP425" s="269"/>
      <c r="BQ425" s="269"/>
      <c r="BR425" s="269"/>
      <c r="BS425" s="269"/>
      <c r="BT425" s="269"/>
      <c r="BU425" s="269"/>
      <c r="BV425" s="269"/>
      <c r="BW425" s="269"/>
      <c r="BX425" s="269"/>
      <c r="BY425" s="269"/>
    </row>
    <row r="426" spans="1:77" ht="14.25" customHeight="1" x14ac:dyDescent="0.25">
      <c r="A426" s="51" t="s">
        <v>425</v>
      </c>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row>
    <row r="427" spans="1:77" ht="15" customHeight="1" x14ac:dyDescent="0.25">
      <c r="A427" s="65" t="s">
        <v>189</v>
      </c>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row>
    <row r="428" spans="1:77" ht="6.75" customHeight="1" x14ac:dyDescent="0.25"/>
    <row r="429" spans="1:77" ht="5.25" customHeight="1" x14ac:dyDescent="0.2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c r="AC429" s="153"/>
      <c r="AD429" s="153"/>
      <c r="AE429" s="153"/>
      <c r="AF429" s="153"/>
      <c r="AG429" s="153"/>
      <c r="AH429" s="153"/>
      <c r="AI429" s="153"/>
      <c r="AJ429" s="153"/>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c r="BI429" s="153"/>
      <c r="BJ429" s="153"/>
      <c r="BK429" s="153"/>
      <c r="BL429" s="153"/>
    </row>
    <row r="430" spans="1:77" ht="13.8" x14ac:dyDescent="0.25">
      <c r="A430" s="51" t="s">
        <v>212</v>
      </c>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row>
    <row r="431" spans="1:77" ht="13.8" x14ac:dyDescent="0.25">
      <c r="A431" s="51" t="s">
        <v>199</v>
      </c>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row>
    <row r="432" spans="1:77" ht="15" customHeight="1" x14ac:dyDescent="0.2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c r="AC432" s="153"/>
      <c r="AD432" s="153"/>
      <c r="AE432" s="153"/>
      <c r="AF432" s="153"/>
      <c r="AG432" s="153"/>
      <c r="AH432" s="153"/>
      <c r="AI432" s="153"/>
      <c r="AJ432" s="153"/>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c r="BI432" s="153"/>
      <c r="BJ432" s="153"/>
      <c r="BK432" s="153"/>
      <c r="BL432" s="153"/>
    </row>
    <row r="433" spans="1:64" ht="1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row>
    <row r="436" spans="1:64" ht="18.899999999999999" customHeight="1" x14ac:dyDescent="0.25">
      <c r="A436" s="149" t="s">
        <v>566</v>
      </c>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154" t="s">
        <v>0</v>
      </c>
      <c r="AC436" s="154"/>
      <c r="AD436" s="154"/>
      <c r="AE436" s="154"/>
      <c r="AF436" s="154"/>
      <c r="AG436" s="154"/>
      <c r="AH436" s="154"/>
      <c r="AI436" s="154"/>
      <c r="AJ436" s="154"/>
      <c r="AK436" s="154"/>
      <c r="AL436" s="154"/>
      <c r="AM436" s="154"/>
      <c r="AN436" s="154"/>
      <c r="AO436" s="154"/>
      <c r="AP436" s="154"/>
      <c r="AQ436" s="154"/>
      <c r="AR436" s="154"/>
      <c r="AS436" s="154"/>
      <c r="AT436" s="154"/>
      <c r="AU436" s="151" t="s">
        <v>567</v>
      </c>
      <c r="AV436" s="152"/>
      <c r="AW436" s="152"/>
      <c r="AX436" s="152"/>
      <c r="AY436" s="152"/>
      <c r="AZ436" s="152"/>
      <c r="BA436" s="152"/>
      <c r="BB436" s="152"/>
      <c r="BC436" s="152"/>
      <c r="BD436" s="152"/>
      <c r="BE436" s="152"/>
      <c r="BF436" s="152"/>
    </row>
    <row r="437" spans="1:64" ht="20.100000000000001" customHeight="1" x14ac:dyDescent="0.25">
      <c r="AB437" s="150" t="s">
        <v>1</v>
      </c>
      <c r="AC437" s="150"/>
      <c r="AD437" s="150"/>
      <c r="AE437" s="150"/>
      <c r="AF437" s="150"/>
      <c r="AG437" s="150"/>
      <c r="AH437" s="150"/>
      <c r="AI437" s="150"/>
      <c r="AJ437" s="150"/>
      <c r="AK437" s="150"/>
      <c r="AL437" s="150"/>
      <c r="AM437" s="150"/>
      <c r="AN437" s="150"/>
      <c r="AO437" s="150"/>
      <c r="AP437" s="150"/>
      <c r="AQ437" s="150"/>
      <c r="AR437" s="150"/>
      <c r="AS437" s="150"/>
      <c r="AT437" s="150"/>
      <c r="AU437" s="150" t="s">
        <v>144</v>
      </c>
      <c r="AV437" s="150"/>
      <c r="AW437" s="150"/>
      <c r="AX437" s="150"/>
      <c r="AY437" s="150"/>
      <c r="AZ437" s="150"/>
      <c r="BA437" s="150"/>
      <c r="BB437" s="150"/>
      <c r="BC437" s="150"/>
      <c r="BD437" s="150"/>
      <c r="BE437" s="150"/>
      <c r="BF437" s="150"/>
    </row>
    <row r="438" spans="1:64" ht="18" customHeight="1" x14ac:dyDescent="0.25">
      <c r="A438" s="149" t="s">
        <v>433</v>
      </c>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150" t="s">
        <v>0</v>
      </c>
      <c r="AC438" s="150"/>
      <c r="AD438" s="150"/>
      <c r="AE438" s="150"/>
      <c r="AF438" s="150"/>
      <c r="AG438" s="150"/>
      <c r="AH438" s="150"/>
      <c r="AI438" s="150"/>
      <c r="AJ438" s="150"/>
      <c r="AK438" s="150"/>
      <c r="AL438" s="150"/>
      <c r="AM438" s="150"/>
      <c r="AN438" s="150"/>
      <c r="AO438" s="150"/>
      <c r="AP438" s="150"/>
      <c r="AQ438" s="150"/>
      <c r="AR438" s="150"/>
      <c r="AS438" s="150"/>
      <c r="AT438" s="150"/>
      <c r="AU438" s="151" t="s">
        <v>434</v>
      </c>
      <c r="AV438" s="152"/>
      <c r="AW438" s="152"/>
      <c r="AX438" s="152"/>
      <c r="AY438" s="152"/>
      <c r="AZ438" s="152"/>
      <c r="BA438" s="152"/>
      <c r="BB438" s="152"/>
      <c r="BC438" s="152"/>
      <c r="BD438" s="152"/>
      <c r="BE438" s="152"/>
      <c r="BF438" s="152"/>
    </row>
    <row r="439" spans="1:64" ht="20.100000000000001" customHeight="1" x14ac:dyDescent="0.25">
      <c r="AB439" s="150" t="s">
        <v>1</v>
      </c>
      <c r="AC439" s="150"/>
      <c r="AD439" s="150"/>
      <c r="AE439" s="150"/>
      <c r="AF439" s="150"/>
      <c r="AG439" s="150"/>
      <c r="AH439" s="150"/>
      <c r="AI439" s="150"/>
      <c r="AJ439" s="150"/>
      <c r="AK439" s="150"/>
      <c r="AL439" s="150"/>
      <c r="AM439" s="150"/>
      <c r="AN439" s="150"/>
      <c r="AO439" s="150"/>
      <c r="AP439" s="150"/>
      <c r="AQ439" s="150"/>
      <c r="AR439" s="150"/>
      <c r="AS439" s="150"/>
      <c r="AT439" s="150"/>
      <c r="AU439" s="150" t="s">
        <v>144</v>
      </c>
      <c r="AV439" s="150"/>
      <c r="AW439" s="150"/>
      <c r="AX439" s="150"/>
      <c r="AY439" s="150"/>
      <c r="AZ439" s="150"/>
      <c r="BA439" s="150"/>
      <c r="BB439" s="150"/>
      <c r="BC439" s="150"/>
      <c r="BD439" s="150"/>
      <c r="BE439" s="150"/>
      <c r="BF439" s="150"/>
    </row>
  </sheetData>
  <mergeCells count="2388">
    <mergeCell ref="A438:AA438"/>
    <mergeCell ref="AB438:AT438"/>
    <mergeCell ref="AU438:BF438"/>
    <mergeCell ref="AB439:AT439"/>
    <mergeCell ref="AU439:BF439"/>
    <mergeCell ref="A432:BL432"/>
    <mergeCell ref="A436:AA436"/>
    <mergeCell ref="AB436:AT436"/>
    <mergeCell ref="AU436:BF436"/>
    <mergeCell ref="AB437:AT437"/>
    <mergeCell ref="AU437:BF437"/>
    <mergeCell ref="BD423:BQ423"/>
    <mergeCell ref="A426:BL426"/>
    <mergeCell ref="A427:BL427"/>
    <mergeCell ref="A429:BL429"/>
    <mergeCell ref="A430:BL430"/>
    <mergeCell ref="A431:BL431"/>
    <mergeCell ref="A423:H423"/>
    <mergeCell ref="I423:U423"/>
    <mergeCell ref="V423:AB423"/>
    <mergeCell ref="AC423:AK423"/>
    <mergeCell ref="AL423:AT423"/>
    <mergeCell ref="AU423:BC423"/>
    <mergeCell ref="A422:H422"/>
    <mergeCell ref="I422:U422"/>
    <mergeCell ref="V422:AB422"/>
    <mergeCell ref="AC422:AK422"/>
    <mergeCell ref="AL422:AT422"/>
    <mergeCell ref="AU422:BC422"/>
    <mergeCell ref="A421:H421"/>
    <mergeCell ref="I421:U421"/>
    <mergeCell ref="V421:AB421"/>
    <mergeCell ref="AC421:AK421"/>
    <mergeCell ref="AL421:AT421"/>
    <mergeCell ref="AU421:BC421"/>
    <mergeCell ref="A420:H420"/>
    <mergeCell ref="I420:U420"/>
    <mergeCell ref="V420:AB420"/>
    <mergeCell ref="AC420:AK420"/>
    <mergeCell ref="AL420:AT420"/>
    <mergeCell ref="AU420:BC420"/>
    <mergeCell ref="A419:H419"/>
    <mergeCell ref="I419:U419"/>
    <mergeCell ref="V419:AB419"/>
    <mergeCell ref="AC419:AK419"/>
    <mergeCell ref="AL419:AT419"/>
    <mergeCell ref="AU419:BC419"/>
    <mergeCell ref="A418:H418"/>
    <mergeCell ref="I418:U418"/>
    <mergeCell ref="V418:AB418"/>
    <mergeCell ref="AC418:AK418"/>
    <mergeCell ref="AL418:AT418"/>
    <mergeCell ref="AU418:BC418"/>
    <mergeCell ref="A417:H417"/>
    <mergeCell ref="I417:U417"/>
    <mergeCell ref="V417:AB417"/>
    <mergeCell ref="AC417:AK417"/>
    <mergeCell ref="AL417:AT417"/>
    <mergeCell ref="AU417:BC417"/>
    <mergeCell ref="BD415:BQ415"/>
    <mergeCell ref="A416:H416"/>
    <mergeCell ref="I416:U416"/>
    <mergeCell ref="V416:AB416"/>
    <mergeCell ref="AC416:AK416"/>
    <mergeCell ref="AL416:AT416"/>
    <mergeCell ref="AU416:BC416"/>
    <mergeCell ref="BD416:BQ416"/>
    <mergeCell ref="A415:H415"/>
    <mergeCell ref="I415:U415"/>
    <mergeCell ref="V415:AB415"/>
    <mergeCell ref="AC415:AK415"/>
    <mergeCell ref="AL415:AT415"/>
    <mergeCell ref="AU415:BC415"/>
    <mergeCell ref="BD413:BQ413"/>
    <mergeCell ref="A414:H414"/>
    <mergeCell ref="I414:U414"/>
    <mergeCell ref="V414:AB414"/>
    <mergeCell ref="AC414:AK414"/>
    <mergeCell ref="AL414:AT414"/>
    <mergeCell ref="AU414:BC414"/>
    <mergeCell ref="BD414:BQ414"/>
    <mergeCell ref="AQ409:AV409"/>
    <mergeCell ref="AW409:BD409"/>
    <mergeCell ref="BE409:BL409"/>
    <mergeCell ref="A411:BL411"/>
    <mergeCell ref="A413:H413"/>
    <mergeCell ref="I413:U413"/>
    <mergeCell ref="V413:AB413"/>
    <mergeCell ref="AC413:AK413"/>
    <mergeCell ref="AL413:AT413"/>
    <mergeCell ref="AU413:BC413"/>
    <mergeCell ref="A409:F409"/>
    <mergeCell ref="G409:S409"/>
    <mergeCell ref="T409:Y409"/>
    <mergeCell ref="Z409:AD409"/>
    <mergeCell ref="AE409:AJ409"/>
    <mergeCell ref="AK409:AP409"/>
    <mergeCell ref="BE407:BL407"/>
    <mergeCell ref="A408:F408"/>
    <mergeCell ref="G408:S408"/>
    <mergeCell ref="T408:Y408"/>
    <mergeCell ref="Z408:AD408"/>
    <mergeCell ref="AE408:AJ408"/>
    <mergeCell ref="AK408:AP408"/>
    <mergeCell ref="AQ408:AV408"/>
    <mergeCell ref="AW408:BD408"/>
    <mergeCell ref="BE408:BL408"/>
    <mergeCell ref="AW406:BD406"/>
    <mergeCell ref="BE406:BL406"/>
    <mergeCell ref="A407:F407"/>
    <mergeCell ref="G407:S407"/>
    <mergeCell ref="T407:Y407"/>
    <mergeCell ref="Z407:AD407"/>
    <mergeCell ref="AE407:AJ407"/>
    <mergeCell ref="AK407:AP407"/>
    <mergeCell ref="AQ407:AV407"/>
    <mergeCell ref="AW407:BD407"/>
    <mergeCell ref="AQ405:AV405"/>
    <mergeCell ref="AW405:BD405"/>
    <mergeCell ref="BE405:BL405"/>
    <mergeCell ref="A406:F406"/>
    <mergeCell ref="G406:S406"/>
    <mergeCell ref="T406:Y406"/>
    <mergeCell ref="Z406:AD406"/>
    <mergeCell ref="AE406:AJ406"/>
    <mergeCell ref="AK406:AP406"/>
    <mergeCell ref="AQ406:AV406"/>
    <mergeCell ref="A405:F405"/>
    <mergeCell ref="G405:S405"/>
    <mergeCell ref="T405:Y405"/>
    <mergeCell ref="Z405:AD405"/>
    <mergeCell ref="AE405:AJ405"/>
    <mergeCell ref="AK405:AP405"/>
    <mergeCell ref="BE403:BL403"/>
    <mergeCell ref="A404:F404"/>
    <mergeCell ref="G404:S404"/>
    <mergeCell ref="T404:Y404"/>
    <mergeCell ref="Z404:AD404"/>
    <mergeCell ref="AE404:AJ404"/>
    <mergeCell ref="AK404:AP404"/>
    <mergeCell ref="AQ404:AV404"/>
    <mergeCell ref="AW404:BD404"/>
    <mergeCell ref="BE404:BL404"/>
    <mergeCell ref="AW402:BD402"/>
    <mergeCell ref="BE402:BL402"/>
    <mergeCell ref="A403:F403"/>
    <mergeCell ref="G403:S403"/>
    <mergeCell ref="T403:Y403"/>
    <mergeCell ref="Z403:AD403"/>
    <mergeCell ref="AE403:AJ403"/>
    <mergeCell ref="AK403:AP403"/>
    <mergeCell ref="AQ403:AV403"/>
    <mergeCell ref="AW403:BD403"/>
    <mergeCell ref="AQ401:AV401"/>
    <mergeCell ref="AW401:BD401"/>
    <mergeCell ref="BE401:BL401"/>
    <mergeCell ref="A402:F402"/>
    <mergeCell ref="G402:S402"/>
    <mergeCell ref="T402:Y402"/>
    <mergeCell ref="Z402:AD402"/>
    <mergeCell ref="AE402:AJ402"/>
    <mergeCell ref="AK402:AP402"/>
    <mergeCell ref="AQ402:AV402"/>
    <mergeCell ref="A401:F401"/>
    <mergeCell ref="G401:S401"/>
    <mergeCell ref="T401:Y401"/>
    <mergeCell ref="Z401:AD401"/>
    <mergeCell ref="AE401:AJ401"/>
    <mergeCell ref="AK401:AP401"/>
    <mergeCell ref="BE398:BL399"/>
    <mergeCell ref="A400:F400"/>
    <mergeCell ref="G400:S400"/>
    <mergeCell ref="T400:Y400"/>
    <mergeCell ref="Z400:AD400"/>
    <mergeCell ref="AE400:AJ400"/>
    <mergeCell ref="AK400:AP400"/>
    <mergeCell ref="AQ400:AV400"/>
    <mergeCell ref="AW400:BD400"/>
    <mergeCell ref="BE400:BL400"/>
    <mergeCell ref="A395:BL395"/>
    <mergeCell ref="A396:BL396"/>
    <mergeCell ref="A398:F399"/>
    <mergeCell ref="G398:S399"/>
    <mergeCell ref="T398:Y399"/>
    <mergeCell ref="Z398:AD399"/>
    <mergeCell ref="AE398:AJ399"/>
    <mergeCell ref="AK398:AP399"/>
    <mergeCell ref="AQ398:AV399"/>
    <mergeCell ref="AW398:BD399"/>
    <mergeCell ref="AJ393:AN393"/>
    <mergeCell ref="AO393:AS393"/>
    <mergeCell ref="AT393:AW393"/>
    <mergeCell ref="AX393:BB393"/>
    <mergeCell ref="BC393:BG393"/>
    <mergeCell ref="BH393:BL393"/>
    <mergeCell ref="A393:F393"/>
    <mergeCell ref="G393:P393"/>
    <mergeCell ref="Q393:U393"/>
    <mergeCell ref="V393:Y393"/>
    <mergeCell ref="Z393:AD393"/>
    <mergeCell ref="AE393:AI393"/>
    <mergeCell ref="AJ392:AN392"/>
    <mergeCell ref="AO392:AS392"/>
    <mergeCell ref="AT392:AW392"/>
    <mergeCell ref="AX392:BB392"/>
    <mergeCell ref="BC392:BG392"/>
    <mergeCell ref="BH392:BL392"/>
    <mergeCell ref="A392:F392"/>
    <mergeCell ref="G392:P392"/>
    <mergeCell ref="Q392:U392"/>
    <mergeCell ref="V392:Y392"/>
    <mergeCell ref="Z392:AD392"/>
    <mergeCell ref="AE392:AI392"/>
    <mergeCell ref="AJ391:AN391"/>
    <mergeCell ref="AO391:AS391"/>
    <mergeCell ref="AT391:AW391"/>
    <mergeCell ref="AX391:BB391"/>
    <mergeCell ref="BC391:BG391"/>
    <mergeCell ref="BH391:BL391"/>
    <mergeCell ref="A391:F391"/>
    <mergeCell ref="G391:P391"/>
    <mergeCell ref="Q391:U391"/>
    <mergeCell ref="V391:Y391"/>
    <mergeCell ref="Z391:AD391"/>
    <mergeCell ref="AE391:AI391"/>
    <mergeCell ref="AJ390:AN390"/>
    <mergeCell ref="AO390:AS390"/>
    <mergeCell ref="AT390:AW390"/>
    <mergeCell ref="AX390:BB390"/>
    <mergeCell ref="BC390:BG390"/>
    <mergeCell ref="BH390:BL390"/>
    <mergeCell ref="A390:F390"/>
    <mergeCell ref="G390:P390"/>
    <mergeCell ref="Q390:U390"/>
    <mergeCell ref="V390:Y390"/>
    <mergeCell ref="Z390:AD390"/>
    <mergeCell ref="AE390:AI390"/>
    <mergeCell ref="AJ389:AN389"/>
    <mergeCell ref="AO389:AS389"/>
    <mergeCell ref="AT389:AW389"/>
    <mergeCell ref="AX389:BB389"/>
    <mergeCell ref="BC389:BG389"/>
    <mergeCell ref="BH389:BL389"/>
    <mergeCell ref="A389:F389"/>
    <mergeCell ref="G389:P389"/>
    <mergeCell ref="Q389:U389"/>
    <mergeCell ref="V389:Y389"/>
    <mergeCell ref="Z389:AD389"/>
    <mergeCell ref="AE389:AI389"/>
    <mergeCell ref="AJ388:AN388"/>
    <mergeCell ref="AO388:AS388"/>
    <mergeCell ref="AT388:AW388"/>
    <mergeCell ref="AX388:BB388"/>
    <mergeCell ref="BC388:BG388"/>
    <mergeCell ref="BH388:BL388"/>
    <mergeCell ref="A388:F388"/>
    <mergeCell ref="G388:P388"/>
    <mergeCell ref="Q388:U388"/>
    <mergeCell ref="V388:Y388"/>
    <mergeCell ref="Z388:AD388"/>
    <mergeCell ref="AE388:AI388"/>
    <mergeCell ref="AJ387:AN387"/>
    <mergeCell ref="AO387:AS387"/>
    <mergeCell ref="AT387:AW387"/>
    <mergeCell ref="AX387:BB387"/>
    <mergeCell ref="BC387:BG387"/>
    <mergeCell ref="BH387:BL387"/>
    <mergeCell ref="A387:F387"/>
    <mergeCell ref="G387:P387"/>
    <mergeCell ref="Q387:U387"/>
    <mergeCell ref="V387:Y387"/>
    <mergeCell ref="Z387:AD387"/>
    <mergeCell ref="AE387:AI387"/>
    <mergeCell ref="AJ386:AN386"/>
    <mergeCell ref="AO386:AS386"/>
    <mergeCell ref="AT386:AW386"/>
    <mergeCell ref="AX386:BB386"/>
    <mergeCell ref="BC386:BG386"/>
    <mergeCell ref="BH386:BL386"/>
    <mergeCell ref="A386:F386"/>
    <mergeCell ref="G386:P386"/>
    <mergeCell ref="Q386:U386"/>
    <mergeCell ref="V386:Y386"/>
    <mergeCell ref="Z386:AD386"/>
    <mergeCell ref="AE386:AI386"/>
    <mergeCell ref="AJ385:AN385"/>
    <mergeCell ref="AO385:AS385"/>
    <mergeCell ref="AT385:AW385"/>
    <mergeCell ref="AX385:BB385"/>
    <mergeCell ref="BC385:BG385"/>
    <mergeCell ref="BH385:BL385"/>
    <mergeCell ref="A385:F385"/>
    <mergeCell ref="G385:P385"/>
    <mergeCell ref="Q385:U385"/>
    <mergeCell ref="V385:Y385"/>
    <mergeCell ref="Z385:AD385"/>
    <mergeCell ref="AE385:AI385"/>
    <mergeCell ref="AJ384:AN384"/>
    <mergeCell ref="AO384:AS384"/>
    <mergeCell ref="AT384:AW384"/>
    <mergeCell ref="AX384:BB384"/>
    <mergeCell ref="BC384:BG384"/>
    <mergeCell ref="BH384:BL384"/>
    <mergeCell ref="A384:F384"/>
    <mergeCell ref="G384:P384"/>
    <mergeCell ref="Q384:U384"/>
    <mergeCell ref="V384:Y384"/>
    <mergeCell ref="Z384:AD384"/>
    <mergeCell ref="AE384:AI384"/>
    <mergeCell ref="AT382:AW383"/>
    <mergeCell ref="AX382:BG382"/>
    <mergeCell ref="BH382:BL383"/>
    <mergeCell ref="Z383:AD383"/>
    <mergeCell ref="AE383:AI383"/>
    <mergeCell ref="AX383:BB383"/>
    <mergeCell ref="BC383:BG383"/>
    <mergeCell ref="A379:BL379"/>
    <mergeCell ref="A381:F383"/>
    <mergeCell ref="G381:P383"/>
    <mergeCell ref="Q381:AN381"/>
    <mergeCell ref="AO381:BL381"/>
    <mergeCell ref="Q382:U383"/>
    <mergeCell ref="V382:Y383"/>
    <mergeCell ref="Z382:AI382"/>
    <mergeCell ref="AJ382:AN383"/>
    <mergeCell ref="AO382:AS383"/>
    <mergeCell ref="AK376:AP376"/>
    <mergeCell ref="AQ376:AV376"/>
    <mergeCell ref="AW376:BA376"/>
    <mergeCell ref="BB376:BF376"/>
    <mergeCell ref="BG376:BL376"/>
    <mergeCell ref="A378:BL378"/>
    <mergeCell ref="AK375:AP375"/>
    <mergeCell ref="AQ375:AV375"/>
    <mergeCell ref="AW375:BA375"/>
    <mergeCell ref="BB375:BF375"/>
    <mergeCell ref="BG375:BL375"/>
    <mergeCell ref="A376:F376"/>
    <mergeCell ref="G376:S376"/>
    <mergeCell ref="T376:Y376"/>
    <mergeCell ref="Z376:AD376"/>
    <mergeCell ref="AE376:AJ376"/>
    <mergeCell ref="AK374:AP374"/>
    <mergeCell ref="AQ374:AV374"/>
    <mergeCell ref="AW374:BA374"/>
    <mergeCell ref="BB374:BF374"/>
    <mergeCell ref="BG374:BL374"/>
    <mergeCell ref="A375:F375"/>
    <mergeCell ref="G375:S375"/>
    <mergeCell ref="T375:Y375"/>
    <mergeCell ref="Z375:AD375"/>
    <mergeCell ref="AE375:AJ375"/>
    <mergeCell ref="AK373:AP373"/>
    <mergeCell ref="AQ373:AV373"/>
    <mergeCell ref="AW373:BA373"/>
    <mergeCell ref="BB373:BF373"/>
    <mergeCell ref="BG373:BL373"/>
    <mergeCell ref="A374:F374"/>
    <mergeCell ref="G374:S374"/>
    <mergeCell ref="T374:Y374"/>
    <mergeCell ref="Z374:AD374"/>
    <mergeCell ref="AE374:AJ374"/>
    <mergeCell ref="AK372:AP372"/>
    <mergeCell ref="AQ372:AV372"/>
    <mergeCell ref="AW372:BA372"/>
    <mergeCell ref="BB372:BF372"/>
    <mergeCell ref="BG372:BL372"/>
    <mergeCell ref="A373:F373"/>
    <mergeCell ref="G373:S373"/>
    <mergeCell ref="T373:Y373"/>
    <mergeCell ref="Z373:AD373"/>
    <mergeCell ref="AE373:AJ373"/>
    <mergeCell ref="AK371:AP371"/>
    <mergeCell ref="AQ371:AV371"/>
    <mergeCell ref="AW371:BA371"/>
    <mergeCell ref="BB371:BF371"/>
    <mergeCell ref="BG371:BL371"/>
    <mergeCell ref="A372:F372"/>
    <mergeCell ref="G372:S372"/>
    <mergeCell ref="T372:Y372"/>
    <mergeCell ref="Z372:AD372"/>
    <mergeCell ref="AE372:AJ372"/>
    <mergeCell ref="AK370:AP370"/>
    <mergeCell ref="AQ370:AV370"/>
    <mergeCell ref="AW370:BA370"/>
    <mergeCell ref="BB370:BF370"/>
    <mergeCell ref="BG370:BL370"/>
    <mergeCell ref="A371:F371"/>
    <mergeCell ref="G371:S371"/>
    <mergeCell ref="T371:Y371"/>
    <mergeCell ref="Z371:AD371"/>
    <mergeCell ref="AE371:AJ371"/>
    <mergeCell ref="AK369:AP369"/>
    <mergeCell ref="AQ369:AV369"/>
    <mergeCell ref="AW369:BA369"/>
    <mergeCell ref="BB369:BF369"/>
    <mergeCell ref="BG369:BL369"/>
    <mergeCell ref="A370:F370"/>
    <mergeCell ref="G370:S370"/>
    <mergeCell ref="T370:Y370"/>
    <mergeCell ref="Z370:AD370"/>
    <mergeCell ref="AE370:AJ370"/>
    <mergeCell ref="AK368:AP368"/>
    <mergeCell ref="AQ368:AV368"/>
    <mergeCell ref="AW368:BA368"/>
    <mergeCell ref="BB368:BF368"/>
    <mergeCell ref="BG368:BL368"/>
    <mergeCell ref="A369:F369"/>
    <mergeCell ref="G369:S369"/>
    <mergeCell ref="T369:Y369"/>
    <mergeCell ref="Z369:AD369"/>
    <mergeCell ref="AE369:AJ369"/>
    <mergeCell ref="AK367:AP367"/>
    <mergeCell ref="AQ367:AV367"/>
    <mergeCell ref="AW367:BA367"/>
    <mergeCell ref="BB367:BF367"/>
    <mergeCell ref="BG367:BL367"/>
    <mergeCell ref="A368:F368"/>
    <mergeCell ref="G368:S368"/>
    <mergeCell ref="T368:Y368"/>
    <mergeCell ref="Z368:AD368"/>
    <mergeCell ref="AE368:AJ368"/>
    <mergeCell ref="AQ365:AV366"/>
    <mergeCell ref="AW365:BF365"/>
    <mergeCell ref="BG365:BL366"/>
    <mergeCell ref="AW366:BA366"/>
    <mergeCell ref="BB366:BF366"/>
    <mergeCell ref="A367:F367"/>
    <mergeCell ref="G367:S367"/>
    <mergeCell ref="T367:Y367"/>
    <mergeCell ref="Z367:AD367"/>
    <mergeCell ref="AE367:AJ367"/>
    <mergeCell ref="A365:F366"/>
    <mergeCell ref="G365:S366"/>
    <mergeCell ref="T365:Y366"/>
    <mergeCell ref="Z365:AD366"/>
    <mergeCell ref="AE365:AJ366"/>
    <mergeCell ref="AK365:AP366"/>
    <mergeCell ref="BJ353:BM353"/>
    <mergeCell ref="A357:BL357"/>
    <mergeCell ref="A358:BL358"/>
    <mergeCell ref="A360:BL360"/>
    <mergeCell ref="A362:BL362"/>
    <mergeCell ref="A363:BL363"/>
    <mergeCell ref="AL353:AO353"/>
    <mergeCell ref="AP353:AS353"/>
    <mergeCell ref="AT353:AW353"/>
    <mergeCell ref="AX353:BA353"/>
    <mergeCell ref="BB353:BE353"/>
    <mergeCell ref="BF353:BI353"/>
    <mergeCell ref="AX352:BA352"/>
    <mergeCell ref="BB352:BE352"/>
    <mergeCell ref="BF352:BI352"/>
    <mergeCell ref="BJ352:BM352"/>
    <mergeCell ref="A353:M353"/>
    <mergeCell ref="N353:U353"/>
    <mergeCell ref="V353:Y353"/>
    <mergeCell ref="Z353:AC353"/>
    <mergeCell ref="AD353:AG353"/>
    <mergeCell ref="AH353:AK353"/>
    <mergeCell ref="BJ351:BM351"/>
    <mergeCell ref="A352:M352"/>
    <mergeCell ref="N352:U352"/>
    <mergeCell ref="V352:Y352"/>
    <mergeCell ref="Z352:AC352"/>
    <mergeCell ref="AD352:AG352"/>
    <mergeCell ref="AH352:AK352"/>
    <mergeCell ref="AL352:AO352"/>
    <mergeCell ref="AP352:AS352"/>
    <mergeCell ref="AT352:AW352"/>
    <mergeCell ref="AL351:AO351"/>
    <mergeCell ref="AP351:AS351"/>
    <mergeCell ref="AT351:AW351"/>
    <mergeCell ref="AX351:BA351"/>
    <mergeCell ref="BB351:BE351"/>
    <mergeCell ref="BF351:BI351"/>
    <mergeCell ref="AX350:BA350"/>
    <mergeCell ref="BB350:BE350"/>
    <mergeCell ref="BF350:BI350"/>
    <mergeCell ref="BJ350:BM350"/>
    <mergeCell ref="A351:M351"/>
    <mergeCell ref="N351:U351"/>
    <mergeCell ref="V351:Y351"/>
    <mergeCell ref="Z351:AC351"/>
    <mergeCell ref="AD351:AG351"/>
    <mergeCell ref="AH351:AK351"/>
    <mergeCell ref="Z350:AC350"/>
    <mergeCell ref="AD350:AG350"/>
    <mergeCell ref="AH350:AK350"/>
    <mergeCell ref="AL350:AO350"/>
    <mergeCell ref="AP350:AS350"/>
    <mergeCell ref="AT350:AW350"/>
    <mergeCell ref="A345:BL345"/>
    <mergeCell ref="A347:BL347"/>
    <mergeCell ref="A349:M350"/>
    <mergeCell ref="N349:U350"/>
    <mergeCell ref="V349:Y350"/>
    <mergeCell ref="Z349:AG349"/>
    <mergeCell ref="AH349:AO349"/>
    <mergeCell ref="AP349:AW349"/>
    <mergeCell ref="AX349:BE349"/>
    <mergeCell ref="BF349:BM349"/>
    <mergeCell ref="AZ342:BD342"/>
    <mergeCell ref="A343:F343"/>
    <mergeCell ref="G343:S343"/>
    <mergeCell ref="T343:Z343"/>
    <mergeCell ref="AA343:AE343"/>
    <mergeCell ref="AF343:AJ343"/>
    <mergeCell ref="AK343:AO343"/>
    <mergeCell ref="AP343:AT343"/>
    <mergeCell ref="AU343:AY343"/>
    <mergeCell ref="AZ343:BD343"/>
    <mergeCell ref="AU341:AY341"/>
    <mergeCell ref="AZ341:BD341"/>
    <mergeCell ref="A342:F342"/>
    <mergeCell ref="G342:S342"/>
    <mergeCell ref="T342:Z342"/>
    <mergeCell ref="AA342:AE342"/>
    <mergeCell ref="AF342:AJ342"/>
    <mergeCell ref="AK342:AO342"/>
    <mergeCell ref="AP342:AT342"/>
    <mergeCell ref="AU342:AY342"/>
    <mergeCell ref="AP340:AT340"/>
    <mergeCell ref="AU340:AY340"/>
    <mergeCell ref="AZ340:BD340"/>
    <mergeCell ref="A341:F341"/>
    <mergeCell ref="G341:S341"/>
    <mergeCell ref="T341:Z341"/>
    <mergeCell ref="AA341:AE341"/>
    <mergeCell ref="AF341:AJ341"/>
    <mergeCell ref="AK341:AO341"/>
    <mergeCell ref="AP341:AT341"/>
    <mergeCell ref="A335:BL335"/>
    <mergeCell ref="A337:BB337"/>
    <mergeCell ref="A339:F340"/>
    <mergeCell ref="G339:S340"/>
    <mergeCell ref="T339:Z340"/>
    <mergeCell ref="AA339:AO339"/>
    <mergeCell ref="AP339:BD339"/>
    <mergeCell ref="AA340:AE340"/>
    <mergeCell ref="AF340:AJ340"/>
    <mergeCell ref="AK340:AO340"/>
    <mergeCell ref="AP332:AT332"/>
    <mergeCell ref="AU332:AY332"/>
    <mergeCell ref="AZ332:BD332"/>
    <mergeCell ref="BE332:BI332"/>
    <mergeCell ref="BJ332:BN332"/>
    <mergeCell ref="BO332:BS332"/>
    <mergeCell ref="A332:F332"/>
    <mergeCell ref="G332:S332"/>
    <mergeCell ref="T332:Z332"/>
    <mergeCell ref="AA332:AE332"/>
    <mergeCell ref="AF332:AJ332"/>
    <mergeCell ref="AK332:AO332"/>
    <mergeCell ref="AP331:AT331"/>
    <mergeCell ref="AU331:AY331"/>
    <mergeCell ref="AZ331:BD331"/>
    <mergeCell ref="BE331:BI331"/>
    <mergeCell ref="BJ331:BN331"/>
    <mergeCell ref="BO331:BS331"/>
    <mergeCell ref="A331:F331"/>
    <mergeCell ref="G331:S331"/>
    <mergeCell ref="T331:Z331"/>
    <mergeCell ref="AA331:AE331"/>
    <mergeCell ref="AF331:AJ331"/>
    <mergeCell ref="AK331:AO331"/>
    <mergeCell ref="AP330:AT330"/>
    <mergeCell ref="AU330:AY330"/>
    <mergeCell ref="AZ330:BD330"/>
    <mergeCell ref="BE330:BI330"/>
    <mergeCell ref="BJ330:BN330"/>
    <mergeCell ref="BO330:BS330"/>
    <mergeCell ref="A330:F330"/>
    <mergeCell ref="G330:S330"/>
    <mergeCell ref="T330:Z330"/>
    <mergeCell ref="AA330:AE330"/>
    <mergeCell ref="AF330:AJ330"/>
    <mergeCell ref="AK330:AO330"/>
    <mergeCell ref="AP329:AT329"/>
    <mergeCell ref="AU329:AY329"/>
    <mergeCell ref="AZ329:BD329"/>
    <mergeCell ref="BE329:BI329"/>
    <mergeCell ref="BJ329:BN329"/>
    <mergeCell ref="BO329:BS329"/>
    <mergeCell ref="A326:BL326"/>
    <mergeCell ref="A328:F329"/>
    <mergeCell ref="G328:S329"/>
    <mergeCell ref="T328:Z329"/>
    <mergeCell ref="AA328:AO328"/>
    <mergeCell ref="AP328:BD328"/>
    <mergeCell ref="BE328:BS328"/>
    <mergeCell ref="AA329:AE329"/>
    <mergeCell ref="AF329:AJ329"/>
    <mergeCell ref="AK329:AO329"/>
    <mergeCell ref="BA319:BC319"/>
    <mergeCell ref="BD319:BF319"/>
    <mergeCell ref="BG319:BI319"/>
    <mergeCell ref="BJ319:BL319"/>
    <mergeCell ref="A322:BL322"/>
    <mergeCell ref="A324:BL324"/>
    <mergeCell ref="AI319:AK319"/>
    <mergeCell ref="AL319:AN319"/>
    <mergeCell ref="AO319:AQ319"/>
    <mergeCell ref="AR319:AT319"/>
    <mergeCell ref="AU319:AW319"/>
    <mergeCell ref="AX319:AZ319"/>
    <mergeCell ref="BA318:BC318"/>
    <mergeCell ref="BD318:BF318"/>
    <mergeCell ref="BG318:BI318"/>
    <mergeCell ref="BJ318:BL318"/>
    <mergeCell ref="A319:C319"/>
    <mergeCell ref="D319:V319"/>
    <mergeCell ref="W319:Y319"/>
    <mergeCell ref="Z319:AB319"/>
    <mergeCell ref="AC319:AE319"/>
    <mergeCell ref="AF319:AH319"/>
    <mergeCell ref="AI318:AK318"/>
    <mergeCell ref="AL318:AN318"/>
    <mergeCell ref="AO318:AQ318"/>
    <mergeCell ref="AR318:AT318"/>
    <mergeCell ref="AU318:AW318"/>
    <mergeCell ref="AX318:AZ318"/>
    <mergeCell ref="BA317:BC317"/>
    <mergeCell ref="BD317:BF317"/>
    <mergeCell ref="BG317:BI317"/>
    <mergeCell ref="BJ317:BL317"/>
    <mergeCell ref="A318:C318"/>
    <mergeCell ref="D318:V318"/>
    <mergeCell ref="W318:Y318"/>
    <mergeCell ref="Z318:AB318"/>
    <mergeCell ref="AC318:AE318"/>
    <mergeCell ref="AF318:AH318"/>
    <mergeCell ref="AI317:AK317"/>
    <mergeCell ref="AL317:AN317"/>
    <mergeCell ref="AO317:AQ317"/>
    <mergeCell ref="AR317:AT317"/>
    <mergeCell ref="AU317:AW317"/>
    <mergeCell ref="AX317:AZ317"/>
    <mergeCell ref="BA316:BC316"/>
    <mergeCell ref="BD316:BF316"/>
    <mergeCell ref="BG316:BI316"/>
    <mergeCell ref="BJ316:BL316"/>
    <mergeCell ref="A317:C317"/>
    <mergeCell ref="D317:V317"/>
    <mergeCell ref="W317:Y317"/>
    <mergeCell ref="Z317:AB317"/>
    <mergeCell ref="AC317:AE317"/>
    <mergeCell ref="AF317:AH317"/>
    <mergeCell ref="AI316:AK316"/>
    <mergeCell ref="AL316:AN316"/>
    <mergeCell ref="AO316:AQ316"/>
    <mergeCell ref="AR316:AT316"/>
    <mergeCell ref="AU316:AW316"/>
    <mergeCell ref="AX316:AZ316"/>
    <mergeCell ref="BA315:BC315"/>
    <mergeCell ref="BD315:BF315"/>
    <mergeCell ref="BG315:BI315"/>
    <mergeCell ref="BJ315:BL315"/>
    <mergeCell ref="A316:C316"/>
    <mergeCell ref="D316:V316"/>
    <mergeCell ref="W316:Y316"/>
    <mergeCell ref="Z316:AB316"/>
    <mergeCell ref="AC316:AE316"/>
    <mergeCell ref="AF316:AH316"/>
    <mergeCell ref="AI315:AK315"/>
    <mergeCell ref="AL315:AN315"/>
    <mergeCell ref="AO315:AQ315"/>
    <mergeCell ref="AR315:AT315"/>
    <mergeCell ref="AU315:AW315"/>
    <mergeCell ref="AX315:AZ315"/>
    <mergeCell ref="A315:C315"/>
    <mergeCell ref="D315:V315"/>
    <mergeCell ref="W315:Y315"/>
    <mergeCell ref="Z315:AB315"/>
    <mergeCell ref="AC315:AE315"/>
    <mergeCell ref="AF315:AH315"/>
    <mergeCell ref="BJ313:BL314"/>
    <mergeCell ref="W314:Y314"/>
    <mergeCell ref="Z314:AB314"/>
    <mergeCell ref="AC314:AE314"/>
    <mergeCell ref="AF314:AH314"/>
    <mergeCell ref="AI314:AK314"/>
    <mergeCell ref="AL314:AN314"/>
    <mergeCell ref="AO314:AQ314"/>
    <mergeCell ref="AR314:AT314"/>
    <mergeCell ref="BG312:BL312"/>
    <mergeCell ref="W313:AB313"/>
    <mergeCell ref="AC313:AH313"/>
    <mergeCell ref="AI313:AN313"/>
    <mergeCell ref="AO313:AT313"/>
    <mergeCell ref="AU313:AW314"/>
    <mergeCell ref="AX313:AZ314"/>
    <mergeCell ref="BA313:BC314"/>
    <mergeCell ref="BD313:BF314"/>
    <mergeCell ref="BG313:BI314"/>
    <mergeCell ref="A312:C314"/>
    <mergeCell ref="D312:V314"/>
    <mergeCell ref="W312:AH312"/>
    <mergeCell ref="AI312:AT312"/>
    <mergeCell ref="AU312:AZ312"/>
    <mergeCell ref="BA312:BF312"/>
    <mergeCell ref="A307:P307"/>
    <mergeCell ref="Q307:U307"/>
    <mergeCell ref="V307:Z307"/>
    <mergeCell ref="AA307:AE307"/>
    <mergeCell ref="AF307:AJ307"/>
    <mergeCell ref="A309:BL309"/>
    <mergeCell ref="AB302:AD302"/>
    <mergeCell ref="AE302:AG302"/>
    <mergeCell ref="AH302:AJ302"/>
    <mergeCell ref="AK302:AM302"/>
    <mergeCell ref="A304:BL304"/>
    <mergeCell ref="A306:P306"/>
    <mergeCell ref="Q306:U306"/>
    <mergeCell ref="V306:Z306"/>
    <mergeCell ref="AA306:AE306"/>
    <mergeCell ref="AF306:AJ306"/>
    <mergeCell ref="AK301:AM301"/>
    <mergeCell ref="A302:C302"/>
    <mergeCell ref="D302:F302"/>
    <mergeCell ref="G302:I302"/>
    <mergeCell ref="J302:L302"/>
    <mergeCell ref="M302:O302"/>
    <mergeCell ref="P302:R302"/>
    <mergeCell ref="S302:U302"/>
    <mergeCell ref="V302:X302"/>
    <mergeCell ref="Y302:AA302"/>
    <mergeCell ref="S301:U301"/>
    <mergeCell ref="V301:X301"/>
    <mergeCell ref="Y301:AA301"/>
    <mergeCell ref="AB301:AD301"/>
    <mergeCell ref="AE301:AG301"/>
    <mergeCell ref="AH301:AJ301"/>
    <mergeCell ref="AB300:AD300"/>
    <mergeCell ref="AE300:AG300"/>
    <mergeCell ref="AH300:AJ300"/>
    <mergeCell ref="AK300:AM300"/>
    <mergeCell ref="A301:C301"/>
    <mergeCell ref="D301:F301"/>
    <mergeCell ref="G301:I301"/>
    <mergeCell ref="J301:L301"/>
    <mergeCell ref="M301:O301"/>
    <mergeCell ref="P301:R301"/>
    <mergeCell ref="AK299:AM299"/>
    <mergeCell ref="A300:C300"/>
    <mergeCell ref="D300:F300"/>
    <mergeCell ref="G300:I300"/>
    <mergeCell ref="J300:L300"/>
    <mergeCell ref="M300:O300"/>
    <mergeCell ref="P300:R300"/>
    <mergeCell ref="S300:U300"/>
    <mergeCell ref="V300:X300"/>
    <mergeCell ref="Y300:AA300"/>
    <mergeCell ref="S299:U299"/>
    <mergeCell ref="V299:X299"/>
    <mergeCell ref="Y299:AA299"/>
    <mergeCell ref="AB299:AD299"/>
    <mergeCell ref="AE299:AG299"/>
    <mergeCell ref="AH299:AJ299"/>
    <mergeCell ref="A299:C299"/>
    <mergeCell ref="D299:F299"/>
    <mergeCell ref="G299:I299"/>
    <mergeCell ref="J299:L299"/>
    <mergeCell ref="M299:O299"/>
    <mergeCell ref="P299:R299"/>
    <mergeCell ref="V298:X298"/>
    <mergeCell ref="Y298:AA298"/>
    <mergeCell ref="AB298:AD298"/>
    <mergeCell ref="AE298:AG298"/>
    <mergeCell ref="AH298:AJ298"/>
    <mergeCell ref="AK298:AM298"/>
    <mergeCell ref="BC296:BE296"/>
    <mergeCell ref="A297:C298"/>
    <mergeCell ref="D297:U297"/>
    <mergeCell ref="V297:AM297"/>
    <mergeCell ref="D298:F298"/>
    <mergeCell ref="G298:I298"/>
    <mergeCell ref="J298:L298"/>
    <mergeCell ref="M298:O298"/>
    <mergeCell ref="P298:R298"/>
    <mergeCell ref="S298:U298"/>
    <mergeCell ref="AK296:AM296"/>
    <mergeCell ref="AN296:AP296"/>
    <mergeCell ref="AQ296:AS296"/>
    <mergeCell ref="AT296:AV296"/>
    <mergeCell ref="AW296:AY296"/>
    <mergeCell ref="AZ296:BB296"/>
    <mergeCell ref="S296:U296"/>
    <mergeCell ref="V296:X296"/>
    <mergeCell ref="Y296:AA296"/>
    <mergeCell ref="AB296:AD296"/>
    <mergeCell ref="AE296:AG296"/>
    <mergeCell ref="AH296:AJ296"/>
    <mergeCell ref="AT295:AV295"/>
    <mergeCell ref="AW295:AY295"/>
    <mergeCell ref="AZ295:BB295"/>
    <mergeCell ref="BC295:BE295"/>
    <mergeCell ref="A296:C296"/>
    <mergeCell ref="D296:F296"/>
    <mergeCell ref="G296:I296"/>
    <mergeCell ref="J296:L296"/>
    <mergeCell ref="M296:O296"/>
    <mergeCell ref="P296:R296"/>
    <mergeCell ref="AB295:AD295"/>
    <mergeCell ref="AE295:AG295"/>
    <mergeCell ref="AH295:AJ295"/>
    <mergeCell ref="AK295:AM295"/>
    <mergeCell ref="AN295:AP295"/>
    <mergeCell ref="AQ295:AS295"/>
    <mergeCell ref="BC294:BE294"/>
    <mergeCell ref="A295:C295"/>
    <mergeCell ref="D295:F295"/>
    <mergeCell ref="G295:I295"/>
    <mergeCell ref="J295:L295"/>
    <mergeCell ref="M295:O295"/>
    <mergeCell ref="P295:R295"/>
    <mergeCell ref="S295:U295"/>
    <mergeCell ref="V295:X295"/>
    <mergeCell ref="Y295:AA295"/>
    <mergeCell ref="AK294:AM294"/>
    <mergeCell ref="AN294:AP294"/>
    <mergeCell ref="AQ294:AS294"/>
    <mergeCell ref="AT294:AV294"/>
    <mergeCell ref="AW294:AY294"/>
    <mergeCell ref="AZ294:BB294"/>
    <mergeCell ref="S294:U294"/>
    <mergeCell ref="V294:X294"/>
    <mergeCell ref="Y294:AA294"/>
    <mergeCell ref="AB294:AD294"/>
    <mergeCell ref="AE294:AG294"/>
    <mergeCell ref="AH294:AJ294"/>
    <mergeCell ref="AT293:AV293"/>
    <mergeCell ref="AW293:AY293"/>
    <mergeCell ref="AZ293:BB293"/>
    <mergeCell ref="BC293:BE293"/>
    <mergeCell ref="A294:C294"/>
    <mergeCell ref="D294:F294"/>
    <mergeCell ref="G294:I294"/>
    <mergeCell ref="J294:L294"/>
    <mergeCell ref="M294:O294"/>
    <mergeCell ref="P294:R294"/>
    <mergeCell ref="AB293:AD293"/>
    <mergeCell ref="AE293:AG293"/>
    <mergeCell ref="AH293:AJ293"/>
    <mergeCell ref="AK293:AM293"/>
    <mergeCell ref="AN293:AP293"/>
    <mergeCell ref="AQ293:AS293"/>
    <mergeCell ref="BC292:BE292"/>
    <mergeCell ref="A293:C293"/>
    <mergeCell ref="D293:F293"/>
    <mergeCell ref="G293:I293"/>
    <mergeCell ref="J293:L293"/>
    <mergeCell ref="M293:O293"/>
    <mergeCell ref="P293:R293"/>
    <mergeCell ref="S293:U293"/>
    <mergeCell ref="V293:X293"/>
    <mergeCell ref="Y293:AA293"/>
    <mergeCell ref="AK292:AM292"/>
    <mergeCell ref="AN292:AP292"/>
    <mergeCell ref="AQ292:AS292"/>
    <mergeCell ref="AT292:AV292"/>
    <mergeCell ref="AW292:AY292"/>
    <mergeCell ref="AZ292:BB292"/>
    <mergeCell ref="BO291:BT291"/>
    <mergeCell ref="D292:F292"/>
    <mergeCell ref="G292:I292"/>
    <mergeCell ref="J292:L292"/>
    <mergeCell ref="M292:O292"/>
    <mergeCell ref="P292:R292"/>
    <mergeCell ref="S292:U292"/>
    <mergeCell ref="V292:X292"/>
    <mergeCell ref="Y292:AA292"/>
    <mergeCell ref="AB292:AD292"/>
    <mergeCell ref="AM285:AP285"/>
    <mergeCell ref="AQ285:AV285"/>
    <mergeCell ref="A287:BL287"/>
    <mergeCell ref="A289:BL289"/>
    <mergeCell ref="A291:C292"/>
    <mergeCell ref="D291:U291"/>
    <mergeCell ref="V291:AM291"/>
    <mergeCell ref="AN291:BE291"/>
    <mergeCell ref="AE292:AG292"/>
    <mergeCell ref="AH292:AJ292"/>
    <mergeCell ref="A285:O285"/>
    <mergeCell ref="P285:T285"/>
    <mergeCell ref="U285:Y285"/>
    <mergeCell ref="Z285:AC285"/>
    <mergeCell ref="AD285:AG285"/>
    <mergeCell ref="AH285:AL285"/>
    <mergeCell ref="AM283:AP283"/>
    <mergeCell ref="AQ283:AV283"/>
    <mergeCell ref="A284:O284"/>
    <mergeCell ref="P284:T284"/>
    <mergeCell ref="U284:Y284"/>
    <mergeCell ref="Z284:AC284"/>
    <mergeCell ref="AD284:AG284"/>
    <mergeCell ref="AH284:AL284"/>
    <mergeCell ref="AM284:AP284"/>
    <mergeCell ref="AQ284:AV284"/>
    <mergeCell ref="A283:O283"/>
    <mergeCell ref="P283:T283"/>
    <mergeCell ref="U283:Y283"/>
    <mergeCell ref="Z283:AC283"/>
    <mergeCell ref="AD283:AG283"/>
    <mergeCell ref="AH283:AL283"/>
    <mergeCell ref="AM281:AP281"/>
    <mergeCell ref="AQ281:AV281"/>
    <mergeCell ref="A282:O282"/>
    <mergeCell ref="P282:T282"/>
    <mergeCell ref="U282:Y282"/>
    <mergeCell ref="Z282:AC282"/>
    <mergeCell ref="AD282:AG282"/>
    <mergeCell ref="AH282:AL282"/>
    <mergeCell ref="AM282:AP282"/>
    <mergeCell ref="AQ282:AV282"/>
    <mergeCell ref="A281:O281"/>
    <mergeCell ref="P281:T281"/>
    <mergeCell ref="U281:Y281"/>
    <mergeCell ref="Z281:AC281"/>
    <mergeCell ref="AD281:AG281"/>
    <mergeCell ref="AH281:AL281"/>
    <mergeCell ref="AM279:AP279"/>
    <mergeCell ref="AQ279:AV279"/>
    <mergeCell ref="A280:O280"/>
    <mergeCell ref="P280:T280"/>
    <mergeCell ref="U280:Y280"/>
    <mergeCell ref="Z280:AC280"/>
    <mergeCell ref="AD280:AG280"/>
    <mergeCell ref="AH280:AL280"/>
    <mergeCell ref="AM280:AP280"/>
    <mergeCell ref="AQ280:AV280"/>
    <mergeCell ref="A279:O279"/>
    <mergeCell ref="P279:T279"/>
    <mergeCell ref="U279:Y279"/>
    <mergeCell ref="Z279:AC279"/>
    <mergeCell ref="AD279:AG279"/>
    <mergeCell ref="AH279:AL279"/>
    <mergeCell ref="AH277:AL277"/>
    <mergeCell ref="AM277:AP277"/>
    <mergeCell ref="AQ277:AV277"/>
    <mergeCell ref="A278:O278"/>
    <mergeCell ref="P278:Y278"/>
    <mergeCell ref="Z278:AC278"/>
    <mergeCell ref="AD278:AG278"/>
    <mergeCell ref="AH278:AL278"/>
    <mergeCell ref="AM278:AP278"/>
    <mergeCell ref="AQ278:AV278"/>
    <mergeCell ref="A271:BY271"/>
    <mergeCell ref="A273:BY273"/>
    <mergeCell ref="A275:BL275"/>
    <mergeCell ref="A276:O277"/>
    <mergeCell ref="P276:Y276"/>
    <mergeCell ref="Z276:AV276"/>
    <mergeCell ref="P277:T277"/>
    <mergeCell ref="U277:Y277"/>
    <mergeCell ref="Z277:AC277"/>
    <mergeCell ref="AD277:AG277"/>
    <mergeCell ref="A267:Y267"/>
    <mergeCell ref="Z267:AC267"/>
    <mergeCell ref="AD267:AH267"/>
    <mergeCell ref="AI267:AM267"/>
    <mergeCell ref="A268:AL268"/>
    <mergeCell ref="A269:BL269"/>
    <mergeCell ref="A265:Y265"/>
    <mergeCell ref="Z265:AC265"/>
    <mergeCell ref="AD265:AH265"/>
    <mergeCell ref="AI265:AM265"/>
    <mergeCell ref="A266:Y266"/>
    <mergeCell ref="Z266:AC266"/>
    <mergeCell ref="AD266:AH266"/>
    <mergeCell ref="AI266:AM266"/>
    <mergeCell ref="A263:Y263"/>
    <mergeCell ref="Z263:AC263"/>
    <mergeCell ref="AD263:AH263"/>
    <mergeCell ref="AI263:AM263"/>
    <mergeCell ref="A264:Y264"/>
    <mergeCell ref="Z264:AC264"/>
    <mergeCell ref="AD264:AH264"/>
    <mergeCell ref="AI264:AM264"/>
    <mergeCell ref="A261:Y261"/>
    <mergeCell ref="Z261:AC261"/>
    <mergeCell ref="AD261:AH261"/>
    <mergeCell ref="AI261:AM261"/>
    <mergeCell ref="A262:Y262"/>
    <mergeCell ref="Z262:AC262"/>
    <mergeCell ref="AD262:AH262"/>
    <mergeCell ref="AI262:AM262"/>
    <mergeCell ref="A257:BZ257"/>
    <mergeCell ref="A258:BZ258"/>
    <mergeCell ref="A260:Y260"/>
    <mergeCell ref="Z260:AC260"/>
    <mergeCell ref="AD260:AH260"/>
    <mergeCell ref="AI260:AM260"/>
    <mergeCell ref="A255:U255"/>
    <mergeCell ref="V255:Z255"/>
    <mergeCell ref="AA255:AF255"/>
    <mergeCell ref="AG255:AL255"/>
    <mergeCell ref="A256:U256"/>
    <mergeCell ref="V256:Z256"/>
    <mergeCell ref="AA256:AF256"/>
    <mergeCell ref="AG256:AL256"/>
    <mergeCell ref="A253:U253"/>
    <mergeCell ref="V253:Z253"/>
    <mergeCell ref="AA253:AF253"/>
    <mergeCell ref="AG253:AL253"/>
    <mergeCell ref="A254:U254"/>
    <mergeCell ref="V254:Z254"/>
    <mergeCell ref="AA254:AF254"/>
    <mergeCell ref="AG254:AL254"/>
    <mergeCell ref="A251:U251"/>
    <mergeCell ref="V251:Z251"/>
    <mergeCell ref="AA251:AF251"/>
    <mergeCell ref="AG251:AL251"/>
    <mergeCell ref="A252:U252"/>
    <mergeCell ref="V252:Z252"/>
    <mergeCell ref="AA252:AF252"/>
    <mergeCell ref="AG252:AL252"/>
    <mergeCell ref="A249:U249"/>
    <mergeCell ref="V249:Z249"/>
    <mergeCell ref="AA249:AF249"/>
    <mergeCell ref="AG249:AL249"/>
    <mergeCell ref="A250:U250"/>
    <mergeCell ref="V250:Z250"/>
    <mergeCell ref="AA250:AF250"/>
    <mergeCell ref="AG250:AL250"/>
    <mergeCell ref="A245:K245"/>
    <mergeCell ref="L245:W245"/>
    <mergeCell ref="X245:AB245"/>
    <mergeCell ref="AC245:AF245"/>
    <mergeCell ref="AG245:AL245"/>
    <mergeCell ref="A247:BZ247"/>
    <mergeCell ref="A239:BZ239"/>
    <mergeCell ref="A240:BZ240"/>
    <mergeCell ref="A242:BZ242"/>
    <mergeCell ref="AG243:AL243"/>
    <mergeCell ref="A244:K244"/>
    <mergeCell ref="L244:W244"/>
    <mergeCell ref="X244:AB244"/>
    <mergeCell ref="AC244:AF244"/>
    <mergeCell ref="AG244:AL244"/>
    <mergeCell ref="A237:D237"/>
    <mergeCell ref="E237:T237"/>
    <mergeCell ref="U237:X237"/>
    <mergeCell ref="Y237:AC237"/>
    <mergeCell ref="AD237:AI237"/>
    <mergeCell ref="AJ237:AR237"/>
    <mergeCell ref="A236:D236"/>
    <mergeCell ref="E236:T236"/>
    <mergeCell ref="U236:X236"/>
    <mergeCell ref="Y236:AC236"/>
    <mergeCell ref="AD236:AI236"/>
    <mergeCell ref="AJ236:AR236"/>
    <mergeCell ref="AJ234:AR234"/>
    <mergeCell ref="A235:D235"/>
    <mergeCell ref="E235:T235"/>
    <mergeCell ref="U235:X235"/>
    <mergeCell ref="Y235:AC235"/>
    <mergeCell ref="AD235:AI235"/>
    <mergeCell ref="AJ235:AR235"/>
    <mergeCell ref="AM228:AW228"/>
    <mergeCell ref="AX228:BC228"/>
    <mergeCell ref="A230:BL230"/>
    <mergeCell ref="A232:BZ232"/>
    <mergeCell ref="AJ233:AL233"/>
    <mergeCell ref="A234:D234"/>
    <mergeCell ref="E234:T234"/>
    <mergeCell ref="U234:X234"/>
    <mergeCell ref="Y234:AC234"/>
    <mergeCell ref="AD234:AI234"/>
    <mergeCell ref="A228:C228"/>
    <mergeCell ref="D228:R228"/>
    <mergeCell ref="S228:V228"/>
    <mergeCell ref="W228:AA228"/>
    <mergeCell ref="AB228:AF228"/>
    <mergeCell ref="AG228:AL228"/>
    <mergeCell ref="A225:BL225"/>
    <mergeCell ref="A227:C227"/>
    <mergeCell ref="D227:R227"/>
    <mergeCell ref="S227:V227"/>
    <mergeCell ref="W227:AA227"/>
    <mergeCell ref="AB227:AF227"/>
    <mergeCell ref="AG227:AL227"/>
    <mergeCell ref="AM227:AW227"/>
    <mergeCell ref="AX227:BC227"/>
    <mergeCell ref="A222:R222"/>
    <mergeCell ref="S222:V222"/>
    <mergeCell ref="W222:Z222"/>
    <mergeCell ref="AA222:AE222"/>
    <mergeCell ref="AF222:AL222"/>
    <mergeCell ref="A223:R223"/>
    <mergeCell ref="S223:V223"/>
    <mergeCell ref="W223:Z223"/>
    <mergeCell ref="AA223:AE223"/>
    <mergeCell ref="AF223:AL223"/>
    <mergeCell ref="A218:H218"/>
    <mergeCell ref="I218:Q218"/>
    <mergeCell ref="R218:Y218"/>
    <mergeCell ref="Z218:AE218"/>
    <mergeCell ref="AF218:AL218"/>
    <mergeCell ref="A220:BL220"/>
    <mergeCell ref="A214:BY214"/>
    <mergeCell ref="A215:BY215"/>
    <mergeCell ref="AJ216:AL216"/>
    <mergeCell ref="A217:H217"/>
    <mergeCell ref="I217:Q217"/>
    <mergeCell ref="R217:Y217"/>
    <mergeCell ref="Z217:AE217"/>
    <mergeCell ref="AF217:AL217"/>
    <mergeCell ref="A212:B212"/>
    <mergeCell ref="C212:Z212"/>
    <mergeCell ref="AA212:AE212"/>
    <mergeCell ref="AF212:AK212"/>
    <mergeCell ref="AL212:AP212"/>
    <mergeCell ref="AQ212:AV212"/>
    <mergeCell ref="A209:BL209"/>
    <mergeCell ref="AP210:AU210"/>
    <mergeCell ref="A211:B211"/>
    <mergeCell ref="C211:Z211"/>
    <mergeCell ref="AA211:AE211"/>
    <mergeCell ref="AF211:AK211"/>
    <mergeCell ref="AL211:AP211"/>
    <mergeCell ref="AQ211:AV211"/>
    <mergeCell ref="A206:C206"/>
    <mergeCell ref="D206:AB206"/>
    <mergeCell ref="AC206:AG206"/>
    <mergeCell ref="A207:C207"/>
    <mergeCell ref="D207:AB207"/>
    <mergeCell ref="AC207:AG207"/>
    <mergeCell ref="A204:C204"/>
    <mergeCell ref="D204:AB204"/>
    <mergeCell ref="AC204:AG204"/>
    <mergeCell ref="A205:C205"/>
    <mergeCell ref="D205:AB205"/>
    <mergeCell ref="AC205:AG205"/>
    <mergeCell ref="A202:C202"/>
    <mergeCell ref="D202:AB202"/>
    <mergeCell ref="AC202:AG202"/>
    <mergeCell ref="A203:C203"/>
    <mergeCell ref="D203:AB203"/>
    <mergeCell ref="AC203:AG203"/>
    <mergeCell ref="AC199:AG199"/>
    <mergeCell ref="A200:C200"/>
    <mergeCell ref="D200:AB200"/>
    <mergeCell ref="AC200:AG200"/>
    <mergeCell ref="A201:C201"/>
    <mergeCell ref="D201:AB201"/>
    <mergeCell ref="AC201:AG201"/>
    <mergeCell ref="AT196:AV196"/>
    <mergeCell ref="AW196:AY196"/>
    <mergeCell ref="AZ196:BB196"/>
    <mergeCell ref="BC196:BE196"/>
    <mergeCell ref="BF196:BH196"/>
    <mergeCell ref="A198:BL198"/>
    <mergeCell ref="AB196:AD196"/>
    <mergeCell ref="AE196:AG196"/>
    <mergeCell ref="AH196:AJ196"/>
    <mergeCell ref="AK196:AM196"/>
    <mergeCell ref="AN196:AP196"/>
    <mergeCell ref="AQ196:AS196"/>
    <mergeCell ref="BF195:BH195"/>
    <mergeCell ref="A196:C196"/>
    <mergeCell ref="D196:F196"/>
    <mergeCell ref="G196:I196"/>
    <mergeCell ref="J196:L196"/>
    <mergeCell ref="M196:O196"/>
    <mergeCell ref="P196:R196"/>
    <mergeCell ref="S196:U196"/>
    <mergeCell ref="V196:X196"/>
    <mergeCell ref="Y196:AA196"/>
    <mergeCell ref="AN195:AP195"/>
    <mergeCell ref="AQ195:AS195"/>
    <mergeCell ref="AT195:AV195"/>
    <mergeCell ref="AW195:AY195"/>
    <mergeCell ref="AZ195:BB195"/>
    <mergeCell ref="BC195:BE195"/>
    <mergeCell ref="V195:X195"/>
    <mergeCell ref="Y195:AA195"/>
    <mergeCell ref="AB195:AD195"/>
    <mergeCell ref="AE195:AG195"/>
    <mergeCell ref="AH195:AJ195"/>
    <mergeCell ref="AK195:AM195"/>
    <mergeCell ref="AZ194:BB194"/>
    <mergeCell ref="BC194:BE194"/>
    <mergeCell ref="BF194:BH194"/>
    <mergeCell ref="A195:C195"/>
    <mergeCell ref="D195:F195"/>
    <mergeCell ref="G195:I195"/>
    <mergeCell ref="J195:L195"/>
    <mergeCell ref="M195:O195"/>
    <mergeCell ref="P195:R195"/>
    <mergeCell ref="S195:U195"/>
    <mergeCell ref="AH194:AJ194"/>
    <mergeCell ref="AK194:AM194"/>
    <mergeCell ref="AN194:AP194"/>
    <mergeCell ref="AQ194:AS194"/>
    <mergeCell ref="AT194:AV194"/>
    <mergeCell ref="AW194:AY194"/>
    <mergeCell ref="P194:R194"/>
    <mergeCell ref="S194:U194"/>
    <mergeCell ref="V194:X194"/>
    <mergeCell ref="Y194:AA194"/>
    <mergeCell ref="AB194:AD194"/>
    <mergeCell ref="AE194:AG194"/>
    <mergeCell ref="AT193:AV193"/>
    <mergeCell ref="AW193:AY193"/>
    <mergeCell ref="AZ193:BB193"/>
    <mergeCell ref="BC193:BE193"/>
    <mergeCell ref="BF193:BH193"/>
    <mergeCell ref="A194:C194"/>
    <mergeCell ref="D194:F194"/>
    <mergeCell ref="G194:I194"/>
    <mergeCell ref="J194:L194"/>
    <mergeCell ref="M194:O194"/>
    <mergeCell ref="AB193:AD193"/>
    <mergeCell ref="AE193:AG193"/>
    <mergeCell ref="AH193:AJ193"/>
    <mergeCell ref="AK193:AM193"/>
    <mergeCell ref="AN193:AP193"/>
    <mergeCell ref="AQ193:AS193"/>
    <mergeCell ref="BF192:BH192"/>
    <mergeCell ref="A193:C193"/>
    <mergeCell ref="D193:F193"/>
    <mergeCell ref="G193:I193"/>
    <mergeCell ref="J193:L193"/>
    <mergeCell ref="M193:O193"/>
    <mergeCell ref="P193:R193"/>
    <mergeCell ref="S193:U193"/>
    <mergeCell ref="V193:X193"/>
    <mergeCell ref="Y193:AA193"/>
    <mergeCell ref="AN192:AP192"/>
    <mergeCell ref="AQ192:AS192"/>
    <mergeCell ref="AT192:AV192"/>
    <mergeCell ref="AW192:AY192"/>
    <mergeCell ref="AZ192:BB192"/>
    <mergeCell ref="BC192:BE192"/>
    <mergeCell ref="V192:X192"/>
    <mergeCell ref="Y192:AA192"/>
    <mergeCell ref="AB192:AD192"/>
    <mergeCell ref="AE192:AG192"/>
    <mergeCell ref="AH192:AJ192"/>
    <mergeCell ref="AK192:AM192"/>
    <mergeCell ref="AB191:AD191"/>
    <mergeCell ref="AE191:AG191"/>
    <mergeCell ref="AH191:AJ191"/>
    <mergeCell ref="A192:C192"/>
    <mergeCell ref="D192:F192"/>
    <mergeCell ref="G192:I192"/>
    <mergeCell ref="J192:L192"/>
    <mergeCell ref="M192:O192"/>
    <mergeCell ref="P192:R192"/>
    <mergeCell ref="S192:U192"/>
    <mergeCell ref="AW190:AY191"/>
    <mergeCell ref="AZ190:BB191"/>
    <mergeCell ref="BC190:BE191"/>
    <mergeCell ref="BF190:BH191"/>
    <mergeCell ref="J191:L191"/>
    <mergeCell ref="M191:O191"/>
    <mergeCell ref="P191:R191"/>
    <mergeCell ref="S191:U191"/>
    <mergeCell ref="V191:X191"/>
    <mergeCell ref="Y191:AA191"/>
    <mergeCell ref="A170:BL170"/>
    <mergeCell ref="A188:BL188"/>
    <mergeCell ref="A190:C191"/>
    <mergeCell ref="D190:F191"/>
    <mergeCell ref="G190:I191"/>
    <mergeCell ref="J190:AJ190"/>
    <mergeCell ref="AK190:AM191"/>
    <mergeCell ref="AN190:AP191"/>
    <mergeCell ref="AQ190:AS191"/>
    <mergeCell ref="AT190:AV191"/>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165:T165"/>
    <mergeCell ref="U165:Y165"/>
    <mergeCell ref="Z165:AD165"/>
    <mergeCell ref="AE165:AI165"/>
    <mergeCell ref="AJ165:AN165"/>
    <mergeCell ref="AO165:AS165"/>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161:T161"/>
    <mergeCell ref="U161:Y161"/>
    <mergeCell ref="Z161:AD161"/>
    <mergeCell ref="AE161:AI161"/>
    <mergeCell ref="AJ161:AN161"/>
    <mergeCell ref="AO161:AS161"/>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Y158:BC158"/>
    <mergeCell ref="BD158:BH158"/>
    <mergeCell ref="BI158:BM158"/>
    <mergeCell ref="BN158:BR158"/>
    <mergeCell ref="A159:T159"/>
    <mergeCell ref="U159:Y159"/>
    <mergeCell ref="Z159:AD159"/>
    <mergeCell ref="AE159:AI159"/>
    <mergeCell ref="AJ159:AN159"/>
    <mergeCell ref="AO159:AS159"/>
    <mergeCell ref="BD157:BH157"/>
    <mergeCell ref="BI157:BM157"/>
    <mergeCell ref="BN157:BR157"/>
    <mergeCell ref="A158:T158"/>
    <mergeCell ref="U158:Y158"/>
    <mergeCell ref="Z158:AD158"/>
    <mergeCell ref="AE158:AI158"/>
    <mergeCell ref="AJ158:AN158"/>
    <mergeCell ref="AO158:AS158"/>
    <mergeCell ref="AT158:AX158"/>
    <mergeCell ref="BI156:BM156"/>
    <mergeCell ref="BN156:BR156"/>
    <mergeCell ref="A157:T157"/>
    <mergeCell ref="U157:Y157"/>
    <mergeCell ref="Z157:AD157"/>
    <mergeCell ref="AE157:AI157"/>
    <mergeCell ref="AJ157:AN157"/>
    <mergeCell ref="AO157:AS157"/>
    <mergeCell ref="AT157:AX157"/>
    <mergeCell ref="AY157:BC157"/>
    <mergeCell ref="BN155:BR155"/>
    <mergeCell ref="A156:T156"/>
    <mergeCell ref="U156:Y156"/>
    <mergeCell ref="Z156:AD156"/>
    <mergeCell ref="AE156:AI156"/>
    <mergeCell ref="AJ156:AN156"/>
    <mergeCell ref="AO156:AS156"/>
    <mergeCell ref="AT156:AX156"/>
    <mergeCell ref="AY156:BC156"/>
    <mergeCell ref="BD156:BH156"/>
    <mergeCell ref="AJ155:AN155"/>
    <mergeCell ref="AO155:AS155"/>
    <mergeCell ref="AT155:AX155"/>
    <mergeCell ref="AY155:BC155"/>
    <mergeCell ref="BD155:BH155"/>
    <mergeCell ref="BI155:BM155"/>
    <mergeCell ref="A152:BL152"/>
    <mergeCell ref="A154:T155"/>
    <mergeCell ref="U154:AD154"/>
    <mergeCell ref="AE154:AN154"/>
    <mergeCell ref="AO154:AX154"/>
    <mergeCell ref="AY154:BH154"/>
    <mergeCell ref="BI154:BR154"/>
    <mergeCell ref="U155:Y155"/>
    <mergeCell ref="Z155:AD155"/>
    <mergeCell ref="AE155:AI155"/>
    <mergeCell ref="AP148:AT148"/>
    <mergeCell ref="AU148:AY148"/>
    <mergeCell ref="AZ148:BD148"/>
    <mergeCell ref="BE148:BI148"/>
    <mergeCell ref="A150:BL150"/>
    <mergeCell ref="A151:BL151"/>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U136:BI136"/>
    <mergeCell ref="AF137:AJ137"/>
    <mergeCell ref="AK137:AO137"/>
    <mergeCell ref="AP137:AT137"/>
    <mergeCell ref="AU137:AY137"/>
    <mergeCell ref="AZ137:BD137"/>
    <mergeCell ref="BE137:BI137"/>
    <mergeCell ref="BE132:BI132"/>
    <mergeCell ref="BJ132:BN132"/>
    <mergeCell ref="BO132:BS132"/>
    <mergeCell ref="BT132:BX132"/>
    <mergeCell ref="A134:BL134"/>
    <mergeCell ref="A136:C137"/>
    <mergeCell ref="D136:P137"/>
    <mergeCell ref="Q136:U137"/>
    <mergeCell ref="V136:AE137"/>
    <mergeCell ref="AF136:AT136"/>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BJ121:BN121"/>
    <mergeCell ref="BO121:BS121"/>
    <mergeCell ref="BT121:BX121"/>
    <mergeCell ref="A122:C122"/>
    <mergeCell ref="D122:P122"/>
    <mergeCell ref="Q122:U122"/>
    <mergeCell ref="V122:AE122"/>
    <mergeCell ref="AF122:AJ122"/>
    <mergeCell ref="AK122:AO122"/>
    <mergeCell ref="AP122:AT122"/>
    <mergeCell ref="AF121:AJ121"/>
    <mergeCell ref="AK121:AO121"/>
    <mergeCell ref="AP121:AT121"/>
    <mergeCell ref="AU121:AY121"/>
    <mergeCell ref="AZ121:BD121"/>
    <mergeCell ref="BE121:BI121"/>
    <mergeCell ref="AY114:BC114"/>
    <mergeCell ref="A116:BL116"/>
    <mergeCell ref="A118:BL118"/>
    <mergeCell ref="A120:C121"/>
    <mergeCell ref="D120:P121"/>
    <mergeCell ref="Q120:U121"/>
    <mergeCell ref="V120:AE121"/>
    <mergeCell ref="AF120:AT120"/>
    <mergeCell ref="AU120:BI120"/>
    <mergeCell ref="BJ120:BX120"/>
    <mergeCell ref="AY113:BC113"/>
    <mergeCell ref="A114:C114"/>
    <mergeCell ref="D114:S114"/>
    <mergeCell ref="T114:X114"/>
    <mergeCell ref="Y114:AC114"/>
    <mergeCell ref="AD114:AF114"/>
    <mergeCell ref="AG114:AK114"/>
    <mergeCell ref="AL114:AP114"/>
    <mergeCell ref="AQ114:AU114"/>
    <mergeCell ref="AV114:AX114"/>
    <mergeCell ref="AY112:BC112"/>
    <mergeCell ref="A113:C113"/>
    <mergeCell ref="D113:S113"/>
    <mergeCell ref="T113:X113"/>
    <mergeCell ref="Y113:AC113"/>
    <mergeCell ref="AD113:AF113"/>
    <mergeCell ref="AG113:AK113"/>
    <mergeCell ref="AL113:AP113"/>
    <mergeCell ref="AQ113:AU113"/>
    <mergeCell ref="AV113:AX113"/>
    <mergeCell ref="AY111:BC111"/>
    <mergeCell ref="A112:C112"/>
    <mergeCell ref="D112:S112"/>
    <mergeCell ref="T112:X112"/>
    <mergeCell ref="Y112:AC112"/>
    <mergeCell ref="AD112:AF112"/>
    <mergeCell ref="AG112:AK112"/>
    <mergeCell ref="AL112:AP112"/>
    <mergeCell ref="AQ112:AU112"/>
    <mergeCell ref="AV112:AX112"/>
    <mergeCell ref="AY110:BC110"/>
    <mergeCell ref="A111:C111"/>
    <mergeCell ref="D111:S111"/>
    <mergeCell ref="T111:X111"/>
    <mergeCell ref="Y111:AC111"/>
    <mergeCell ref="AD111:AF111"/>
    <mergeCell ref="AG111:AK111"/>
    <mergeCell ref="AL111:AP111"/>
    <mergeCell ref="AQ111:AU111"/>
    <mergeCell ref="AV111:AX111"/>
    <mergeCell ref="Y110:AC110"/>
    <mergeCell ref="AD110:AF110"/>
    <mergeCell ref="AG110:AK110"/>
    <mergeCell ref="AL110:AP110"/>
    <mergeCell ref="AQ110:AU110"/>
    <mergeCell ref="AV110:AX110"/>
    <mergeCell ref="BI104:BM104"/>
    <mergeCell ref="BN104:BP104"/>
    <mergeCell ref="BQ104:BU104"/>
    <mergeCell ref="A106:BL106"/>
    <mergeCell ref="A107:AW107"/>
    <mergeCell ref="A109:C110"/>
    <mergeCell ref="D109:S110"/>
    <mergeCell ref="T109:AK109"/>
    <mergeCell ref="AL109:BC109"/>
    <mergeCell ref="T110:X110"/>
    <mergeCell ref="AG104:AK104"/>
    <mergeCell ref="AL104:AP104"/>
    <mergeCell ref="AQ104:AU104"/>
    <mergeCell ref="AV104:AX104"/>
    <mergeCell ref="AY104:BC104"/>
    <mergeCell ref="BD104:BH104"/>
    <mergeCell ref="AY103:BC103"/>
    <mergeCell ref="BD103:BH103"/>
    <mergeCell ref="BI103:BM103"/>
    <mergeCell ref="BN103:BP103"/>
    <mergeCell ref="BQ103:BU103"/>
    <mergeCell ref="A104:C104"/>
    <mergeCell ref="D104:S104"/>
    <mergeCell ref="T104:X104"/>
    <mergeCell ref="Y104:AC104"/>
    <mergeCell ref="AD104:AF104"/>
    <mergeCell ref="BQ102:BU102"/>
    <mergeCell ref="A103:C103"/>
    <mergeCell ref="D103:S103"/>
    <mergeCell ref="T103:X103"/>
    <mergeCell ref="Y103:AC103"/>
    <mergeCell ref="AD103:AF103"/>
    <mergeCell ref="AG103:AK103"/>
    <mergeCell ref="AL103:AP103"/>
    <mergeCell ref="AQ103:AU103"/>
    <mergeCell ref="AV103:AX103"/>
    <mergeCell ref="AQ102:AU102"/>
    <mergeCell ref="AV102:AX102"/>
    <mergeCell ref="AY102:BC102"/>
    <mergeCell ref="BD102:BH102"/>
    <mergeCell ref="BI102:BM102"/>
    <mergeCell ref="BN102:BP102"/>
    <mergeCell ref="BI101:BM101"/>
    <mergeCell ref="BN101:BP101"/>
    <mergeCell ref="BQ101:BU101"/>
    <mergeCell ref="A102:C102"/>
    <mergeCell ref="D102:S102"/>
    <mergeCell ref="T102:X102"/>
    <mergeCell ref="Y102:AC102"/>
    <mergeCell ref="AD102:AF102"/>
    <mergeCell ref="AG102:AK102"/>
    <mergeCell ref="AL102:AP102"/>
    <mergeCell ref="AG101:AK101"/>
    <mergeCell ref="AL101:AP101"/>
    <mergeCell ref="AQ101:AU101"/>
    <mergeCell ref="AV101:AX101"/>
    <mergeCell ref="AY101:BC101"/>
    <mergeCell ref="BD101:BH101"/>
    <mergeCell ref="AY100:BC100"/>
    <mergeCell ref="BD100:BH100"/>
    <mergeCell ref="BI100:BM100"/>
    <mergeCell ref="BN100:BP100"/>
    <mergeCell ref="BQ100:BU100"/>
    <mergeCell ref="A101:C101"/>
    <mergeCell ref="D101:S101"/>
    <mergeCell ref="T101:X101"/>
    <mergeCell ref="Y101:AC101"/>
    <mergeCell ref="AD101:AF101"/>
    <mergeCell ref="Y100:AC100"/>
    <mergeCell ref="AD100:AF100"/>
    <mergeCell ref="AG100:AK100"/>
    <mergeCell ref="AL100:AP100"/>
    <mergeCell ref="AQ100:AU100"/>
    <mergeCell ref="AV100:AX100"/>
    <mergeCell ref="BC92:BG92"/>
    <mergeCell ref="A94:BL94"/>
    <mergeCell ref="A96:BL96"/>
    <mergeCell ref="A97:BL97"/>
    <mergeCell ref="A99:C100"/>
    <mergeCell ref="D99:S100"/>
    <mergeCell ref="T99:AK99"/>
    <mergeCell ref="AL99:BC99"/>
    <mergeCell ref="BD99:BU99"/>
    <mergeCell ref="T100:X100"/>
    <mergeCell ref="BC91:BG91"/>
    <mergeCell ref="A92:E92"/>
    <mergeCell ref="F92:W92"/>
    <mergeCell ref="X92:AB92"/>
    <mergeCell ref="AC92:AG92"/>
    <mergeCell ref="AH92:AJ92"/>
    <mergeCell ref="AK92:AO92"/>
    <mergeCell ref="AP92:AT92"/>
    <mergeCell ref="AU92:AY92"/>
    <mergeCell ref="AZ92:BB92"/>
    <mergeCell ref="BC90:BG90"/>
    <mergeCell ref="A91:E91"/>
    <mergeCell ref="F91:W91"/>
    <mergeCell ref="X91:AB91"/>
    <mergeCell ref="AC91:AG91"/>
    <mergeCell ref="AH91:AJ91"/>
    <mergeCell ref="AK91:AO91"/>
    <mergeCell ref="AP91:AT91"/>
    <mergeCell ref="AU91:AY91"/>
    <mergeCell ref="AZ91:BB91"/>
    <mergeCell ref="BC89:BG89"/>
    <mergeCell ref="A90:E90"/>
    <mergeCell ref="F90:W90"/>
    <mergeCell ref="X90:AB90"/>
    <mergeCell ref="AC90:AG90"/>
    <mergeCell ref="AH90:AJ90"/>
    <mergeCell ref="AK90:AO90"/>
    <mergeCell ref="AP90:AT90"/>
    <mergeCell ref="AU90:AY90"/>
    <mergeCell ref="AZ90:BB90"/>
    <mergeCell ref="AC89:AG89"/>
    <mergeCell ref="AH89:AJ89"/>
    <mergeCell ref="AK89:AO89"/>
    <mergeCell ref="AP89:AT89"/>
    <mergeCell ref="AU89:AY89"/>
    <mergeCell ref="AZ89:BB89"/>
    <mergeCell ref="AU83:AY83"/>
    <mergeCell ref="AZ83:BB83"/>
    <mergeCell ref="BC83:BG83"/>
    <mergeCell ref="A85:BL85"/>
    <mergeCell ref="A86:AW86"/>
    <mergeCell ref="A88:E89"/>
    <mergeCell ref="F88:W89"/>
    <mergeCell ref="X88:AO88"/>
    <mergeCell ref="AP88:BG88"/>
    <mergeCell ref="X89:AB89"/>
    <mergeCell ref="AU82:AY82"/>
    <mergeCell ref="AZ82:BB82"/>
    <mergeCell ref="BC82:BG82"/>
    <mergeCell ref="A83:D83"/>
    <mergeCell ref="E83:W83"/>
    <mergeCell ref="X83:AB83"/>
    <mergeCell ref="AC83:AG83"/>
    <mergeCell ref="AH83:AJ83"/>
    <mergeCell ref="AK83:AO83"/>
    <mergeCell ref="AP83:AT83"/>
    <mergeCell ref="AU81:AY81"/>
    <mergeCell ref="AZ81:BB81"/>
    <mergeCell ref="BC81:BG81"/>
    <mergeCell ref="A82:D82"/>
    <mergeCell ref="E82:W82"/>
    <mergeCell ref="X82:AB82"/>
    <mergeCell ref="AC82:AG82"/>
    <mergeCell ref="AH82:AJ82"/>
    <mergeCell ref="AK82:AO82"/>
    <mergeCell ref="AP82:AT82"/>
    <mergeCell ref="AU80:AY80"/>
    <mergeCell ref="AZ80:BB80"/>
    <mergeCell ref="BC80:BG80"/>
    <mergeCell ref="A81:D81"/>
    <mergeCell ref="E81:W81"/>
    <mergeCell ref="X81:AB81"/>
    <mergeCell ref="AC81:AG81"/>
    <mergeCell ref="AH81:AJ81"/>
    <mergeCell ref="AK81:AO81"/>
    <mergeCell ref="AP81:AT81"/>
    <mergeCell ref="AU79:AY79"/>
    <mergeCell ref="AZ79:BB79"/>
    <mergeCell ref="BC79:BG79"/>
    <mergeCell ref="A80:D80"/>
    <mergeCell ref="E80:W80"/>
    <mergeCell ref="X80:AB80"/>
    <mergeCell ref="AC80:AG80"/>
    <mergeCell ref="AH80:AJ80"/>
    <mergeCell ref="AK80:AO80"/>
    <mergeCell ref="AP80:AT80"/>
    <mergeCell ref="AU78:AY78"/>
    <mergeCell ref="AZ78:BB78"/>
    <mergeCell ref="BC78:BG78"/>
    <mergeCell ref="A79:D79"/>
    <mergeCell ref="E79:W79"/>
    <mergeCell ref="X79:AB79"/>
    <mergeCell ref="AC79:AG79"/>
    <mergeCell ref="AH79:AJ79"/>
    <mergeCell ref="AK79:AO79"/>
    <mergeCell ref="AP79:AT79"/>
    <mergeCell ref="AU77:AY77"/>
    <mergeCell ref="AZ77:BB77"/>
    <mergeCell ref="BC77:BG77"/>
    <mergeCell ref="A78:D78"/>
    <mergeCell ref="E78:W78"/>
    <mergeCell ref="X78:AB78"/>
    <mergeCell ref="AC78:AG78"/>
    <mergeCell ref="AH78:AJ78"/>
    <mergeCell ref="AK78:AO78"/>
    <mergeCell ref="AP78:AT78"/>
    <mergeCell ref="AU76:AY76"/>
    <mergeCell ref="AZ76:BB76"/>
    <mergeCell ref="BC76:BG76"/>
    <mergeCell ref="A77:D77"/>
    <mergeCell ref="E77:W77"/>
    <mergeCell ref="X77:AB77"/>
    <mergeCell ref="AC77:AG77"/>
    <mergeCell ref="AH77:AJ77"/>
    <mergeCell ref="AK77:AO77"/>
    <mergeCell ref="AP77:AT77"/>
    <mergeCell ref="AU75:AY75"/>
    <mergeCell ref="AZ75:BB75"/>
    <mergeCell ref="BC75:BG75"/>
    <mergeCell ref="A76:D76"/>
    <mergeCell ref="E76:W76"/>
    <mergeCell ref="X76:AB76"/>
    <mergeCell ref="AC76:AG76"/>
    <mergeCell ref="AH76:AJ76"/>
    <mergeCell ref="AK76:AO76"/>
    <mergeCell ref="AP76:AT76"/>
    <mergeCell ref="AU74:AY74"/>
    <mergeCell ref="AZ74:BB74"/>
    <mergeCell ref="BC74:BG74"/>
    <mergeCell ref="A75:D75"/>
    <mergeCell ref="E75:W75"/>
    <mergeCell ref="X75:AB75"/>
    <mergeCell ref="AC75:AG75"/>
    <mergeCell ref="AH75:AJ75"/>
    <mergeCell ref="AK75:AO75"/>
    <mergeCell ref="AP75:AT75"/>
    <mergeCell ref="AU73:AY73"/>
    <mergeCell ref="AZ73:BB73"/>
    <mergeCell ref="BC73:BG73"/>
    <mergeCell ref="A74:D74"/>
    <mergeCell ref="E74:W74"/>
    <mergeCell ref="X74:AB74"/>
    <mergeCell ref="AC74:AG74"/>
    <mergeCell ref="AH74:AJ74"/>
    <mergeCell ref="AK74:AO74"/>
    <mergeCell ref="AP74:AT74"/>
    <mergeCell ref="A70:AW70"/>
    <mergeCell ref="A72:D73"/>
    <mergeCell ref="E72:W73"/>
    <mergeCell ref="X72:AO72"/>
    <mergeCell ref="AP72:BG72"/>
    <mergeCell ref="X73:AB73"/>
    <mergeCell ref="AC73:AG73"/>
    <mergeCell ref="AH73:AJ73"/>
    <mergeCell ref="AK73:AO73"/>
    <mergeCell ref="AP73:AT73"/>
    <mergeCell ref="BC67:BG67"/>
    <mergeCell ref="BH67:BL67"/>
    <mergeCell ref="BM67:BQ67"/>
    <mergeCell ref="BR67:BT67"/>
    <mergeCell ref="BU67:BY67"/>
    <mergeCell ref="A69:BL69"/>
    <mergeCell ref="BU66:BY66"/>
    <mergeCell ref="A67:E67"/>
    <mergeCell ref="F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M65:BQ65"/>
    <mergeCell ref="BR65:BT65"/>
    <mergeCell ref="BU65:BY65"/>
    <mergeCell ref="A66:E66"/>
    <mergeCell ref="F66:W66"/>
    <mergeCell ref="X66:AB66"/>
    <mergeCell ref="AC66:AG66"/>
    <mergeCell ref="AH66:AJ66"/>
    <mergeCell ref="AK66:AO66"/>
    <mergeCell ref="AP66:AT66"/>
    <mergeCell ref="AK65:AO65"/>
    <mergeCell ref="AP65:AT65"/>
    <mergeCell ref="AU65:AY65"/>
    <mergeCell ref="AZ65:BB65"/>
    <mergeCell ref="BC65:BG65"/>
    <mergeCell ref="BH65:BL65"/>
    <mergeCell ref="BC64:BG64"/>
    <mergeCell ref="BH64:BL64"/>
    <mergeCell ref="BM64:BQ64"/>
    <mergeCell ref="BR64:BT64"/>
    <mergeCell ref="BU64:BY64"/>
    <mergeCell ref="A65:E65"/>
    <mergeCell ref="F65:W65"/>
    <mergeCell ref="X65:AB65"/>
    <mergeCell ref="AC65:AG65"/>
    <mergeCell ref="AH65:AJ65"/>
    <mergeCell ref="AC64:AG64"/>
    <mergeCell ref="AH64:AJ64"/>
    <mergeCell ref="AK64:AO64"/>
    <mergeCell ref="AP64:AT64"/>
    <mergeCell ref="AU64:AY64"/>
    <mergeCell ref="AZ64:BB64"/>
    <mergeCell ref="BR58:BT58"/>
    <mergeCell ref="BU58:BY58"/>
    <mergeCell ref="A60:BL60"/>
    <mergeCell ref="A61:BL61"/>
    <mergeCell ref="A63:E64"/>
    <mergeCell ref="F63:W64"/>
    <mergeCell ref="X63:AO63"/>
    <mergeCell ref="AP63:BG63"/>
    <mergeCell ref="BH63:BY63"/>
    <mergeCell ref="X64:AB64"/>
    <mergeCell ref="AP58:AT58"/>
    <mergeCell ref="AU58:AY58"/>
    <mergeCell ref="AZ58:BB58"/>
    <mergeCell ref="BC58:BG58"/>
    <mergeCell ref="BH58:BL58"/>
    <mergeCell ref="BM58:BQ58"/>
    <mergeCell ref="A58:D58"/>
    <mergeCell ref="E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D57"/>
    <mergeCell ref="E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D56"/>
    <mergeCell ref="E56:W56"/>
    <mergeCell ref="X56:AB56"/>
    <mergeCell ref="AC56:AG56"/>
    <mergeCell ref="AH56:AJ56"/>
    <mergeCell ref="AK56:AO56"/>
    <mergeCell ref="AZ55:BB55"/>
    <mergeCell ref="BC55:BG55"/>
    <mergeCell ref="BH55:BL55"/>
    <mergeCell ref="BM55:BQ55"/>
    <mergeCell ref="BR55:BT55"/>
    <mergeCell ref="BU55:BY55"/>
    <mergeCell ref="BR54:BT54"/>
    <mergeCell ref="BU54:BY54"/>
    <mergeCell ref="A55:D55"/>
    <mergeCell ref="E55:W55"/>
    <mergeCell ref="X55:AB55"/>
    <mergeCell ref="AC55:AG55"/>
    <mergeCell ref="AH55:AJ55"/>
    <mergeCell ref="AK55:AO55"/>
    <mergeCell ref="AP55:AT55"/>
    <mergeCell ref="AU55:AY55"/>
    <mergeCell ref="AP54:AT54"/>
    <mergeCell ref="AU54:AY54"/>
    <mergeCell ref="AZ54:BB54"/>
    <mergeCell ref="BC54:BG54"/>
    <mergeCell ref="BH54:BL54"/>
    <mergeCell ref="BM54:BQ54"/>
    <mergeCell ref="A54:D54"/>
    <mergeCell ref="E54:W54"/>
    <mergeCell ref="X54:AB54"/>
    <mergeCell ref="AC54:AG54"/>
    <mergeCell ref="AH54:AJ54"/>
    <mergeCell ref="AK54:AO54"/>
    <mergeCell ref="AZ53:BB53"/>
    <mergeCell ref="BC53:BG53"/>
    <mergeCell ref="BH53:BL53"/>
    <mergeCell ref="BM53:BQ53"/>
    <mergeCell ref="BR53:BT53"/>
    <mergeCell ref="BU53:BY53"/>
    <mergeCell ref="BR52:BT52"/>
    <mergeCell ref="BU52:BY52"/>
    <mergeCell ref="A53:D53"/>
    <mergeCell ref="E53:W53"/>
    <mergeCell ref="X53:AB53"/>
    <mergeCell ref="AC53:AG53"/>
    <mergeCell ref="AH53:AJ53"/>
    <mergeCell ref="AK53:AO53"/>
    <mergeCell ref="AP53:AT53"/>
    <mergeCell ref="AU53:AY53"/>
    <mergeCell ref="AP52:AT52"/>
    <mergeCell ref="AU52:AY52"/>
    <mergeCell ref="AZ52:BB52"/>
    <mergeCell ref="BC52:BG52"/>
    <mergeCell ref="BH52:BL52"/>
    <mergeCell ref="BM52:BQ52"/>
    <mergeCell ref="A52:D52"/>
    <mergeCell ref="E52:W52"/>
    <mergeCell ref="X52:AB52"/>
    <mergeCell ref="AC52:AG52"/>
    <mergeCell ref="AH52:AJ52"/>
    <mergeCell ref="AK52:AO52"/>
    <mergeCell ref="AZ51:BB51"/>
    <mergeCell ref="BC51:BG51"/>
    <mergeCell ref="BH51:BL51"/>
    <mergeCell ref="BM51:BQ51"/>
    <mergeCell ref="BR51:BT51"/>
    <mergeCell ref="BU51:BY51"/>
    <mergeCell ref="BR50:BT50"/>
    <mergeCell ref="BU50:BY50"/>
    <mergeCell ref="A51:D51"/>
    <mergeCell ref="E51:W51"/>
    <mergeCell ref="X51:AB51"/>
    <mergeCell ref="AC51:AG51"/>
    <mergeCell ref="AH51:AJ51"/>
    <mergeCell ref="AK51:AO51"/>
    <mergeCell ref="AP51:AT51"/>
    <mergeCell ref="AU51:AY51"/>
    <mergeCell ref="AP50:AT50"/>
    <mergeCell ref="AU50:AY50"/>
    <mergeCell ref="AZ50:BB50"/>
    <mergeCell ref="BC50:BG50"/>
    <mergeCell ref="BH50:BL50"/>
    <mergeCell ref="BM50:BQ50"/>
    <mergeCell ref="A50:D50"/>
    <mergeCell ref="E50:W50"/>
    <mergeCell ref="X50:AB50"/>
    <mergeCell ref="AC50:AG50"/>
    <mergeCell ref="AH50:AJ50"/>
    <mergeCell ref="AK50:AO50"/>
    <mergeCell ref="AZ49:BB49"/>
    <mergeCell ref="BC49:BG49"/>
    <mergeCell ref="BH49:BL49"/>
    <mergeCell ref="BM49:BQ49"/>
    <mergeCell ref="BR49:BT49"/>
    <mergeCell ref="BU49:BY49"/>
    <mergeCell ref="BR48:BT48"/>
    <mergeCell ref="BU48:BY48"/>
    <mergeCell ref="A49:D49"/>
    <mergeCell ref="E49:W49"/>
    <mergeCell ref="X49:AB49"/>
    <mergeCell ref="AC49:AG49"/>
    <mergeCell ref="AH49:AJ49"/>
    <mergeCell ref="AK49:AO49"/>
    <mergeCell ref="AP49:AT49"/>
    <mergeCell ref="AU49:AY49"/>
    <mergeCell ref="AP48:AT48"/>
    <mergeCell ref="AU48:AY48"/>
    <mergeCell ref="AZ48:BB48"/>
    <mergeCell ref="BC48:BG48"/>
    <mergeCell ref="BH48:BL48"/>
    <mergeCell ref="BM48:BQ48"/>
    <mergeCell ref="A45:BL45"/>
    <mergeCell ref="A47:D48"/>
    <mergeCell ref="E47:W48"/>
    <mergeCell ref="X47:AO47"/>
    <mergeCell ref="AP47:BG47"/>
    <mergeCell ref="BH47:BY47"/>
    <mergeCell ref="X48:AB48"/>
    <mergeCell ref="AC48:AG48"/>
    <mergeCell ref="AH48:AJ48"/>
    <mergeCell ref="AK48:AO48"/>
    <mergeCell ref="AP41:AT41"/>
    <mergeCell ref="AU41:AY41"/>
    <mergeCell ref="AZ41:BB41"/>
    <mergeCell ref="BC41:BG41"/>
    <mergeCell ref="A43:BZ43"/>
    <mergeCell ref="A44:BL44"/>
    <mergeCell ref="AP40:AT40"/>
    <mergeCell ref="AU40:AY40"/>
    <mergeCell ref="AZ40:BB40"/>
    <mergeCell ref="BC40:BG40"/>
    <mergeCell ref="A41:D41"/>
    <mergeCell ref="E41:W41"/>
    <mergeCell ref="X41:AB41"/>
    <mergeCell ref="AC41:AG41"/>
    <mergeCell ref="AH41:AJ41"/>
    <mergeCell ref="AK41:AO41"/>
    <mergeCell ref="AP39:AT39"/>
    <mergeCell ref="AU39:AY39"/>
    <mergeCell ref="AZ39:BB39"/>
    <mergeCell ref="BC39:BG39"/>
    <mergeCell ref="A40:D40"/>
    <mergeCell ref="E40:W40"/>
    <mergeCell ref="X40:AB40"/>
    <mergeCell ref="AC40:AG40"/>
    <mergeCell ref="AH40:AJ40"/>
    <mergeCell ref="AK40:AO40"/>
    <mergeCell ref="AP38:AT38"/>
    <mergeCell ref="AU38:AY38"/>
    <mergeCell ref="AZ38:BB38"/>
    <mergeCell ref="BC38:BG38"/>
    <mergeCell ref="A39:D39"/>
    <mergeCell ref="E39:W39"/>
    <mergeCell ref="X39:AB39"/>
    <mergeCell ref="AC39:AG39"/>
    <mergeCell ref="AH39:AJ39"/>
    <mergeCell ref="AK39:AO39"/>
    <mergeCell ref="AP37:AT37"/>
    <mergeCell ref="AU37:AY37"/>
    <mergeCell ref="AZ37:BB37"/>
    <mergeCell ref="BC37:BG37"/>
    <mergeCell ref="A38:D38"/>
    <mergeCell ref="E38:W38"/>
    <mergeCell ref="X38:AB38"/>
    <mergeCell ref="AC38:AG38"/>
    <mergeCell ref="AH38:AJ38"/>
    <mergeCell ref="AK38:AO38"/>
    <mergeCell ref="A33:BL33"/>
    <mergeCell ref="A34:AW34"/>
    <mergeCell ref="A36:D37"/>
    <mergeCell ref="E36:W37"/>
    <mergeCell ref="X36:AO36"/>
    <mergeCell ref="AP36:BG36"/>
    <mergeCell ref="X37:AB37"/>
    <mergeCell ref="AC37:AG37"/>
    <mergeCell ref="AH37:AJ37"/>
    <mergeCell ref="AK37:AO37"/>
    <mergeCell ref="AZ31:BB31"/>
    <mergeCell ref="BC31:BG31"/>
    <mergeCell ref="BH31:BL31"/>
    <mergeCell ref="BM31:BQ31"/>
    <mergeCell ref="BR31:BT31"/>
    <mergeCell ref="BU31:BY31"/>
    <mergeCell ref="BR30:BT30"/>
    <mergeCell ref="BU30:BY30"/>
    <mergeCell ref="A31:D31"/>
    <mergeCell ref="E31:W31"/>
    <mergeCell ref="X31:AB31"/>
    <mergeCell ref="AC31:AG31"/>
    <mergeCell ref="AH31:AJ31"/>
    <mergeCell ref="AK31:AO31"/>
    <mergeCell ref="AP31:AT31"/>
    <mergeCell ref="AU31:AY31"/>
    <mergeCell ref="AP30:AT30"/>
    <mergeCell ref="AU30:AY30"/>
    <mergeCell ref="AZ30:BB30"/>
    <mergeCell ref="BC30:BG30"/>
    <mergeCell ref="BH30:BL30"/>
    <mergeCell ref="BM30:BQ30"/>
    <mergeCell ref="A30:D30"/>
    <mergeCell ref="E30:W30"/>
    <mergeCell ref="X30:AB30"/>
    <mergeCell ref="AC30:AG30"/>
    <mergeCell ref="AH30:AJ30"/>
    <mergeCell ref="AK30:AO30"/>
    <mergeCell ref="AZ29:BB29"/>
    <mergeCell ref="BC29:BG29"/>
    <mergeCell ref="BH29:BL29"/>
    <mergeCell ref="BM29:BQ29"/>
    <mergeCell ref="BR29:BT29"/>
    <mergeCell ref="BU29:BY29"/>
    <mergeCell ref="BR28:BT28"/>
    <mergeCell ref="BU28:BY28"/>
    <mergeCell ref="A29:D29"/>
    <mergeCell ref="E29:W29"/>
    <mergeCell ref="X29:AB29"/>
    <mergeCell ref="AC29:AG29"/>
    <mergeCell ref="AH29:AJ29"/>
    <mergeCell ref="AK29:AO29"/>
    <mergeCell ref="AP29:AT29"/>
    <mergeCell ref="AU29:AY29"/>
    <mergeCell ref="AP28:AT28"/>
    <mergeCell ref="AU28:AY28"/>
    <mergeCell ref="AZ28:BB28"/>
    <mergeCell ref="BC28:BG28"/>
    <mergeCell ref="BH28:BL28"/>
    <mergeCell ref="BM28:BQ28"/>
    <mergeCell ref="BH27:BL27"/>
    <mergeCell ref="BM27:BQ27"/>
    <mergeCell ref="BR27:BT27"/>
    <mergeCell ref="BU27:BY27"/>
    <mergeCell ref="A28:D28"/>
    <mergeCell ref="E28:W28"/>
    <mergeCell ref="X28:AB28"/>
    <mergeCell ref="AC28:AG28"/>
    <mergeCell ref="AH28:AJ28"/>
    <mergeCell ref="AK28:AO28"/>
    <mergeCell ref="AH27:AJ27"/>
    <mergeCell ref="AK27:AO27"/>
    <mergeCell ref="AP27:AT27"/>
    <mergeCell ref="AU27:AY27"/>
    <mergeCell ref="AZ27:BB27"/>
    <mergeCell ref="BC27:BG27"/>
    <mergeCell ref="A22:BL22"/>
    <mergeCell ref="A23:BL23"/>
    <mergeCell ref="A24:BL24"/>
    <mergeCell ref="A26:D27"/>
    <mergeCell ref="E26:W27"/>
    <mergeCell ref="X26:AO26"/>
    <mergeCell ref="AP26:BG26"/>
    <mergeCell ref="BH26:BY26"/>
    <mergeCell ref="X27:AB27"/>
    <mergeCell ref="AC27:AG27"/>
    <mergeCell ref="A16:BL16"/>
    <mergeCell ref="A17:BL17"/>
    <mergeCell ref="A18:BL18"/>
    <mergeCell ref="A19:BL19"/>
    <mergeCell ref="A20:BL20"/>
    <mergeCell ref="A21:BL21"/>
    <mergeCell ref="A13:G13"/>
    <mergeCell ref="I13:O13"/>
    <mergeCell ref="Q13:W13"/>
    <mergeCell ref="Y13:AO13"/>
    <mergeCell ref="AQ13:AV13"/>
    <mergeCell ref="A15:BL15"/>
    <mergeCell ref="A10:AD10"/>
    <mergeCell ref="AE10:AK10"/>
    <mergeCell ref="AO10:AU10"/>
    <mergeCell ref="A12:G12"/>
    <mergeCell ref="I12:O12"/>
    <mergeCell ref="Q12:W12"/>
    <mergeCell ref="Y12:AO12"/>
    <mergeCell ref="AQ12:AV12"/>
    <mergeCell ref="A8:AD8"/>
    <mergeCell ref="AE8:AK8"/>
    <mergeCell ref="AO8:AU8"/>
    <mergeCell ref="A9:AD9"/>
    <mergeCell ref="AE9:AL9"/>
    <mergeCell ref="AO9:AU9"/>
    <mergeCell ref="BN1:BY1"/>
    <mergeCell ref="A2:BL2"/>
    <mergeCell ref="A4:BL4"/>
    <mergeCell ref="A7:AD7"/>
    <mergeCell ref="AE7:AK7"/>
    <mergeCell ref="AO7:AU7"/>
  </mergeCells>
  <conditionalFormatting sqref="A103 A317 A113">
    <cfRule type="cellIs" dxfId="38" priority="37" stopIfTrue="1" operator="equal">
      <formula>A102</formula>
    </cfRule>
  </conditionalFormatting>
  <conditionalFormatting sqref="A124:C124 A140:C140">
    <cfRule type="cellIs" dxfId="37" priority="38" stopIfTrue="1" operator="equal">
      <formula>A123</formula>
    </cfRule>
    <cfRule type="cellIs" dxfId="36" priority="39" stopIfTrue="1" operator="equal">
      <formula>0</formula>
    </cfRule>
  </conditionalFormatting>
  <conditionalFormatting sqref="A104">
    <cfRule type="cellIs" dxfId="35" priority="36" stopIfTrue="1" operator="equal">
      <formula>A103</formula>
    </cfRule>
  </conditionalFormatting>
  <conditionalFormatting sqref="A114">
    <cfRule type="cellIs" dxfId="34" priority="35" stopIfTrue="1" operator="equal">
      <formula>A113</formula>
    </cfRule>
  </conditionalFormatting>
  <conditionalFormatting sqref="A318">
    <cfRule type="cellIs" dxfId="33" priority="2" stopIfTrue="1" operator="equal">
      <formula>A317</formula>
    </cfRule>
  </conditionalFormatting>
  <conditionalFormatting sqref="A319">
    <cfRule type="cellIs" dxfId="32" priority="1" stopIfTrue="1" operator="equal">
      <formula>A318</formula>
    </cfRule>
  </conditionalFormatting>
  <conditionalFormatting sqref="A125:C125">
    <cfRule type="cellIs" dxfId="31" priority="33" stopIfTrue="1" operator="equal">
      <formula>A124</formula>
    </cfRule>
    <cfRule type="cellIs" dxfId="30" priority="34" stopIfTrue="1" operator="equal">
      <formula>0</formula>
    </cfRule>
  </conditionalFormatting>
  <conditionalFormatting sqref="A126:C126">
    <cfRule type="cellIs" dxfId="29" priority="31" stopIfTrue="1" operator="equal">
      <formula>A125</formula>
    </cfRule>
    <cfRule type="cellIs" dxfId="28" priority="32" stopIfTrue="1" operator="equal">
      <formula>0</formula>
    </cfRule>
  </conditionalFormatting>
  <conditionalFormatting sqref="A127:C127">
    <cfRule type="cellIs" dxfId="27" priority="29" stopIfTrue="1" operator="equal">
      <formula>A126</formula>
    </cfRule>
    <cfRule type="cellIs" dxfId="26" priority="30" stopIfTrue="1" operator="equal">
      <formula>0</formula>
    </cfRule>
  </conditionalFormatting>
  <conditionalFormatting sqref="A128:C128">
    <cfRule type="cellIs" dxfId="25" priority="27" stopIfTrue="1" operator="equal">
      <formula>A127</formula>
    </cfRule>
    <cfRule type="cellIs" dxfId="24" priority="28" stopIfTrue="1" operator="equal">
      <formula>0</formula>
    </cfRule>
  </conditionalFormatting>
  <conditionalFormatting sqref="A129:C129">
    <cfRule type="cellIs" dxfId="23" priority="25" stopIfTrue="1" operator="equal">
      <formula>A128</formula>
    </cfRule>
    <cfRule type="cellIs" dxfId="22" priority="26" stopIfTrue="1" operator="equal">
      <formula>0</formula>
    </cfRule>
  </conditionalFormatting>
  <conditionalFormatting sqref="A130:C130">
    <cfRule type="cellIs" dxfId="21" priority="23" stopIfTrue="1" operator="equal">
      <formula>A129</formula>
    </cfRule>
    <cfRule type="cellIs" dxfId="20" priority="24" stopIfTrue="1" operator="equal">
      <formula>0</formula>
    </cfRule>
  </conditionalFormatting>
  <conditionalFormatting sqref="A131:C131">
    <cfRule type="cellIs" dxfId="19" priority="21" stopIfTrue="1" operator="equal">
      <formula>A130</formula>
    </cfRule>
    <cfRule type="cellIs" dxfId="18" priority="22" stopIfTrue="1" operator="equal">
      <formula>0</formula>
    </cfRule>
  </conditionalFormatting>
  <conditionalFormatting sqref="A132:C132">
    <cfRule type="cellIs" dxfId="17" priority="19" stopIfTrue="1" operator="equal">
      <formula>A131</formula>
    </cfRule>
    <cfRule type="cellIs" dxfId="16" priority="20" stopIfTrue="1" operator="equal">
      <formula>0</formula>
    </cfRule>
  </conditionalFormatting>
  <conditionalFormatting sqref="A141:C141">
    <cfRule type="cellIs" dxfId="15" priority="17" stopIfTrue="1" operator="equal">
      <formula>A140</formula>
    </cfRule>
    <cfRule type="cellIs" dxfId="14" priority="18" stopIfTrue="1" operator="equal">
      <formula>0</formula>
    </cfRule>
  </conditionalFormatting>
  <conditionalFormatting sqref="A142:C142">
    <cfRule type="cellIs" dxfId="13" priority="15" stopIfTrue="1" operator="equal">
      <formula>A141</formula>
    </cfRule>
    <cfRule type="cellIs" dxfId="12" priority="16" stopIfTrue="1" operator="equal">
      <formula>0</formula>
    </cfRule>
  </conditionalFormatting>
  <conditionalFormatting sqref="A143:C143">
    <cfRule type="cellIs" dxfId="11" priority="13" stopIfTrue="1" operator="equal">
      <formula>A142</formula>
    </cfRule>
    <cfRule type="cellIs" dxfId="10" priority="14" stopIfTrue="1" operator="equal">
      <formula>0</formula>
    </cfRule>
  </conditionalFormatting>
  <conditionalFormatting sqref="A144:C144">
    <cfRule type="cellIs" dxfId="9" priority="11" stopIfTrue="1" operator="equal">
      <formula>A143</formula>
    </cfRule>
    <cfRule type="cellIs" dxfId="8" priority="12" stopIfTrue="1" operator="equal">
      <formula>0</formula>
    </cfRule>
  </conditionalFormatting>
  <conditionalFormatting sqref="A145:C145">
    <cfRule type="cellIs" dxfId="7" priority="9" stopIfTrue="1" operator="equal">
      <formula>A144</formula>
    </cfRule>
    <cfRule type="cellIs" dxfId="6" priority="10" stopIfTrue="1" operator="equal">
      <formula>0</formula>
    </cfRule>
  </conditionalFormatting>
  <conditionalFormatting sqref="A146:C146">
    <cfRule type="cellIs" dxfId="5" priority="7" stopIfTrue="1" operator="equal">
      <formula>A145</formula>
    </cfRule>
    <cfRule type="cellIs" dxfId="4" priority="8" stopIfTrue="1" operator="equal">
      <formula>0</formula>
    </cfRule>
  </conditionalFormatting>
  <conditionalFormatting sqref="A147:C147">
    <cfRule type="cellIs" dxfId="3" priority="5" stopIfTrue="1" operator="equal">
      <formula>A146</formula>
    </cfRule>
    <cfRule type="cellIs" dxfId="2" priority="6" stopIfTrue="1" operator="equal">
      <formula>0</formula>
    </cfRule>
  </conditionalFormatting>
  <conditionalFormatting sqref="A148:C148">
    <cfRule type="cellIs" dxfId="1" priority="3" stopIfTrue="1" operator="equal">
      <formula>A147</formula>
    </cfRule>
    <cfRule type="cellIs" dxfId="0" priority="4"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A541"/>
  <sheetViews>
    <sheetView view="pageBreakPreview" topLeftCell="A522" zoomScale="85" zoomScaleNormal="100" zoomScaleSheetLayoutView="85" workbookViewId="0">
      <selection activeCell="A534" sqref="A534:BY534"/>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29.4" customHeight="1" thickBot="1" x14ac:dyDescent="0.3">
      <c r="A12" s="166" t="s">
        <v>375</v>
      </c>
      <c r="B12" s="166"/>
      <c r="C12" s="166"/>
      <c r="D12" s="166"/>
      <c r="E12" s="166"/>
      <c r="F12" s="166"/>
      <c r="G12" s="166"/>
      <c r="H12" s="5"/>
      <c r="I12" s="213">
        <v>2010</v>
      </c>
      <c r="J12" s="213"/>
      <c r="K12" s="213"/>
      <c r="L12" s="213"/>
      <c r="M12" s="213"/>
      <c r="N12" s="213"/>
      <c r="O12" s="213"/>
      <c r="P12" s="6"/>
      <c r="Q12" s="166" t="s">
        <v>376</v>
      </c>
      <c r="R12" s="166"/>
      <c r="S12" s="166"/>
      <c r="T12" s="166"/>
      <c r="U12" s="166"/>
      <c r="V12" s="166"/>
      <c r="W12" s="166"/>
      <c r="X12" s="6"/>
      <c r="Y12" s="73" t="s">
        <v>377</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c r="BB12" s="6"/>
      <c r="BC12" s="6"/>
      <c r="BD12" s="6"/>
      <c r="BE12" s="6"/>
      <c r="BF12" s="6"/>
      <c r="BG12" s="6"/>
      <c r="BH12" s="6"/>
    </row>
    <row r="13" spans="1:77" ht="36.6"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c r="BB13" s="6"/>
      <c r="BC13" s="6"/>
      <c r="BD13" s="6"/>
      <c r="BE13" s="6"/>
      <c r="BF13" s="6"/>
      <c r="BG13" s="6"/>
      <c r="BH13" s="6"/>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401</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30" customHeight="1" x14ac:dyDescent="0.25">
      <c r="A19" s="65" t="s">
        <v>285</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302.39999999999998" customHeight="1" x14ac:dyDescent="0.25">
      <c r="A21" s="65" t="s">
        <v>286</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5" spans="1:79" ht="9" customHeight="1" x14ac:dyDescent="0.25"/>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140082926</v>
      </c>
      <c r="Y30" s="87"/>
      <c r="Z30" s="87"/>
      <c r="AA30" s="87"/>
      <c r="AB30" s="87"/>
      <c r="AC30" s="87" t="s">
        <v>153</v>
      </c>
      <c r="AD30" s="87"/>
      <c r="AE30" s="87"/>
      <c r="AF30" s="87"/>
      <c r="AG30" s="87"/>
      <c r="AH30" s="88" t="s">
        <v>153</v>
      </c>
      <c r="AI30" s="89"/>
      <c r="AJ30" s="90"/>
      <c r="AK30" s="87">
        <f t="shared" ref="AK30:AK40" si="0">IF(ISNUMBER(X30),X30,0)+IF(ISNUMBER(AC30),AC30,0)</f>
        <v>140082926</v>
      </c>
      <c r="AL30" s="87"/>
      <c r="AM30" s="87"/>
      <c r="AN30" s="87"/>
      <c r="AO30" s="87"/>
      <c r="AP30" s="87">
        <v>131311688</v>
      </c>
      <c r="AQ30" s="87"/>
      <c r="AR30" s="87"/>
      <c r="AS30" s="87"/>
      <c r="AT30" s="87"/>
      <c r="AU30" s="87" t="s">
        <v>153</v>
      </c>
      <c r="AV30" s="87"/>
      <c r="AW30" s="87"/>
      <c r="AX30" s="87"/>
      <c r="AY30" s="87"/>
      <c r="AZ30" s="88" t="s">
        <v>153</v>
      </c>
      <c r="BA30" s="89"/>
      <c r="BB30" s="90"/>
      <c r="BC30" s="87">
        <f t="shared" ref="BC30:BC40" si="1">IF(ISNUMBER(AP30),AP30,0)+IF(ISNUMBER(AU30),AU30,0)</f>
        <v>131311688</v>
      </c>
      <c r="BD30" s="87"/>
      <c r="BE30" s="87"/>
      <c r="BF30" s="87"/>
      <c r="BG30" s="87"/>
      <c r="BH30" s="87">
        <f>BH87</f>
        <v>37740600</v>
      </c>
      <c r="BI30" s="87"/>
      <c r="BJ30" s="87"/>
      <c r="BK30" s="87"/>
      <c r="BL30" s="87"/>
      <c r="BM30" s="87" t="s">
        <v>153</v>
      </c>
      <c r="BN30" s="87"/>
      <c r="BO30" s="87"/>
      <c r="BP30" s="87"/>
      <c r="BQ30" s="87"/>
      <c r="BR30" s="88" t="s">
        <v>153</v>
      </c>
      <c r="BS30" s="89"/>
      <c r="BT30" s="90"/>
      <c r="BU30" s="87">
        <f t="shared" ref="BU30:BU39" si="2">IF(ISNUMBER(BH30),BH30,0)+IF(ISNUMBER(BM30),BM30,0)</f>
        <v>37740600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7370389</v>
      </c>
      <c r="AD31" s="87"/>
      <c r="AE31" s="87"/>
      <c r="AF31" s="87"/>
      <c r="AG31" s="87"/>
      <c r="AH31" s="88">
        <v>0</v>
      </c>
      <c r="AI31" s="89"/>
      <c r="AJ31" s="90"/>
      <c r="AK31" s="87">
        <f t="shared" si="0"/>
        <v>7370389</v>
      </c>
      <c r="AL31" s="87"/>
      <c r="AM31" s="87"/>
      <c r="AN31" s="87"/>
      <c r="AO31" s="87"/>
      <c r="AP31" s="87" t="s">
        <v>153</v>
      </c>
      <c r="AQ31" s="87"/>
      <c r="AR31" s="87"/>
      <c r="AS31" s="87"/>
      <c r="AT31" s="87"/>
      <c r="AU31" s="87">
        <v>5838129</v>
      </c>
      <c r="AV31" s="87"/>
      <c r="AW31" s="87"/>
      <c r="AX31" s="87"/>
      <c r="AY31" s="87"/>
      <c r="AZ31" s="88">
        <v>0</v>
      </c>
      <c r="BA31" s="89"/>
      <c r="BB31" s="90"/>
      <c r="BC31" s="87">
        <f t="shared" si="1"/>
        <v>5838129</v>
      </c>
      <c r="BD31" s="87"/>
      <c r="BE31" s="87"/>
      <c r="BF31" s="87"/>
      <c r="BG31" s="87"/>
      <c r="BH31" s="87" t="s">
        <v>153</v>
      </c>
      <c r="BI31" s="87"/>
      <c r="BJ31" s="87"/>
      <c r="BK31" s="87"/>
      <c r="BL31" s="87"/>
      <c r="BM31" s="87">
        <v>1338000</v>
      </c>
      <c r="BN31" s="87"/>
      <c r="BO31" s="87"/>
      <c r="BP31" s="87"/>
      <c r="BQ31" s="87"/>
      <c r="BR31" s="88">
        <v>0</v>
      </c>
      <c r="BS31" s="89"/>
      <c r="BT31" s="90"/>
      <c r="BU31" s="87">
        <f t="shared" si="2"/>
        <v>1338000</v>
      </c>
      <c r="BV31" s="87"/>
      <c r="BW31" s="87"/>
      <c r="BX31" s="87"/>
      <c r="BY31" s="87"/>
    </row>
    <row r="32" spans="1:79" s="8" customFormat="1" ht="26.4" customHeight="1" x14ac:dyDescent="0.25">
      <c r="A32" s="62">
        <v>25010100</v>
      </c>
      <c r="B32" s="63"/>
      <c r="C32" s="63"/>
      <c r="D32" s="64"/>
      <c r="E32" s="92" t="s">
        <v>215</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151155</v>
      </c>
      <c r="AD32" s="87"/>
      <c r="AE32" s="87"/>
      <c r="AF32" s="87"/>
      <c r="AG32" s="87"/>
      <c r="AH32" s="88">
        <v>0</v>
      </c>
      <c r="AI32" s="89"/>
      <c r="AJ32" s="90"/>
      <c r="AK32" s="87">
        <f t="shared" si="0"/>
        <v>151155</v>
      </c>
      <c r="AL32" s="87"/>
      <c r="AM32" s="87"/>
      <c r="AN32" s="87"/>
      <c r="AO32" s="87"/>
      <c r="AP32" s="87" t="s">
        <v>153</v>
      </c>
      <c r="AQ32" s="87"/>
      <c r="AR32" s="87"/>
      <c r="AS32" s="87"/>
      <c r="AT32" s="87"/>
      <c r="AU32" s="87">
        <v>108400</v>
      </c>
      <c r="AV32" s="87"/>
      <c r="AW32" s="87"/>
      <c r="AX32" s="87"/>
      <c r="AY32" s="87"/>
      <c r="AZ32" s="88">
        <v>0</v>
      </c>
      <c r="BA32" s="89"/>
      <c r="BB32" s="90"/>
      <c r="BC32" s="87">
        <f t="shared" si="1"/>
        <v>108400</v>
      </c>
      <c r="BD32" s="87"/>
      <c r="BE32" s="87"/>
      <c r="BF32" s="87"/>
      <c r="BG32" s="87"/>
      <c r="BH32" s="87" t="s">
        <v>153</v>
      </c>
      <c r="BI32" s="87"/>
      <c r="BJ32" s="87"/>
      <c r="BK32" s="87"/>
      <c r="BL32" s="87"/>
      <c r="BM32" s="87">
        <v>141500</v>
      </c>
      <c r="BN32" s="87"/>
      <c r="BO32" s="87"/>
      <c r="BP32" s="87"/>
      <c r="BQ32" s="87"/>
      <c r="BR32" s="88">
        <v>0</v>
      </c>
      <c r="BS32" s="89"/>
      <c r="BT32" s="90"/>
      <c r="BU32" s="87">
        <f t="shared" si="2"/>
        <v>141500</v>
      </c>
      <c r="BV32" s="87"/>
      <c r="BW32" s="87"/>
      <c r="BX32" s="87"/>
      <c r="BY32" s="87"/>
    </row>
    <row r="33" spans="1:79" s="8" customFormat="1" ht="13.2" customHeight="1" x14ac:dyDescent="0.25">
      <c r="A33" s="62">
        <v>25010300</v>
      </c>
      <c r="B33" s="63"/>
      <c r="C33" s="63"/>
      <c r="D33" s="64"/>
      <c r="E33" s="92" t="s">
        <v>216</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929819</v>
      </c>
      <c r="AD33" s="87"/>
      <c r="AE33" s="87"/>
      <c r="AF33" s="87"/>
      <c r="AG33" s="87"/>
      <c r="AH33" s="88">
        <v>0</v>
      </c>
      <c r="AI33" s="89"/>
      <c r="AJ33" s="90"/>
      <c r="AK33" s="87">
        <f t="shared" si="0"/>
        <v>929819</v>
      </c>
      <c r="AL33" s="87"/>
      <c r="AM33" s="87"/>
      <c r="AN33" s="87"/>
      <c r="AO33" s="87"/>
      <c r="AP33" s="87" t="s">
        <v>153</v>
      </c>
      <c r="AQ33" s="87"/>
      <c r="AR33" s="87"/>
      <c r="AS33" s="87"/>
      <c r="AT33" s="87"/>
      <c r="AU33" s="87">
        <v>1001017</v>
      </c>
      <c r="AV33" s="87"/>
      <c r="AW33" s="87"/>
      <c r="AX33" s="87"/>
      <c r="AY33" s="87"/>
      <c r="AZ33" s="88">
        <v>0</v>
      </c>
      <c r="BA33" s="89"/>
      <c r="BB33" s="90"/>
      <c r="BC33" s="87">
        <f t="shared" si="1"/>
        <v>1001017</v>
      </c>
      <c r="BD33" s="87"/>
      <c r="BE33" s="87"/>
      <c r="BF33" s="87"/>
      <c r="BG33" s="87"/>
      <c r="BH33" s="87" t="s">
        <v>153</v>
      </c>
      <c r="BI33" s="87"/>
      <c r="BJ33" s="87"/>
      <c r="BK33" s="87"/>
      <c r="BL33" s="87"/>
      <c r="BM33" s="87">
        <v>1196500</v>
      </c>
      <c r="BN33" s="87"/>
      <c r="BO33" s="87"/>
      <c r="BP33" s="87"/>
      <c r="BQ33" s="87"/>
      <c r="BR33" s="88">
        <v>0</v>
      </c>
      <c r="BS33" s="89"/>
      <c r="BT33" s="90"/>
      <c r="BU33" s="87">
        <f t="shared" si="2"/>
        <v>1196500</v>
      </c>
      <c r="BV33" s="87"/>
      <c r="BW33" s="87"/>
      <c r="BX33" s="87"/>
      <c r="BY33" s="87"/>
    </row>
    <row r="34" spans="1:79" ht="15" customHeight="1" x14ac:dyDescent="0.25">
      <c r="A34" s="77">
        <v>1</v>
      </c>
      <c r="B34" s="78"/>
      <c r="C34" s="78"/>
      <c r="D34" s="79"/>
      <c r="E34" s="77">
        <v>2</v>
      </c>
      <c r="F34" s="78"/>
      <c r="G34" s="78"/>
      <c r="H34" s="78"/>
      <c r="I34" s="78"/>
      <c r="J34" s="78"/>
      <c r="K34" s="78"/>
      <c r="L34" s="78"/>
      <c r="M34" s="78"/>
      <c r="N34" s="78"/>
      <c r="O34" s="78"/>
      <c r="P34" s="78"/>
      <c r="Q34" s="78"/>
      <c r="R34" s="78"/>
      <c r="S34" s="78"/>
      <c r="T34" s="78"/>
      <c r="U34" s="78"/>
      <c r="V34" s="78"/>
      <c r="W34" s="79"/>
      <c r="X34" s="61">
        <v>3</v>
      </c>
      <c r="Y34" s="61"/>
      <c r="Z34" s="61"/>
      <c r="AA34" s="61"/>
      <c r="AB34" s="61"/>
      <c r="AC34" s="61">
        <v>4</v>
      </c>
      <c r="AD34" s="61"/>
      <c r="AE34" s="61"/>
      <c r="AF34" s="61"/>
      <c r="AG34" s="61"/>
      <c r="AH34" s="77">
        <v>5</v>
      </c>
      <c r="AI34" s="78"/>
      <c r="AJ34" s="79"/>
      <c r="AK34" s="61">
        <v>6</v>
      </c>
      <c r="AL34" s="61"/>
      <c r="AM34" s="61"/>
      <c r="AN34" s="61"/>
      <c r="AO34" s="61"/>
      <c r="AP34" s="61">
        <v>7</v>
      </c>
      <c r="AQ34" s="61"/>
      <c r="AR34" s="61"/>
      <c r="AS34" s="61"/>
      <c r="AT34" s="61"/>
      <c r="AU34" s="61">
        <v>8</v>
      </c>
      <c r="AV34" s="61"/>
      <c r="AW34" s="61"/>
      <c r="AX34" s="61"/>
      <c r="AY34" s="61"/>
      <c r="AZ34" s="77">
        <v>9</v>
      </c>
      <c r="BA34" s="78"/>
      <c r="BB34" s="79"/>
      <c r="BC34" s="61">
        <v>10</v>
      </c>
      <c r="BD34" s="61"/>
      <c r="BE34" s="61"/>
      <c r="BF34" s="61"/>
      <c r="BG34" s="61"/>
      <c r="BH34" s="61">
        <v>11</v>
      </c>
      <c r="BI34" s="61"/>
      <c r="BJ34" s="61"/>
      <c r="BK34" s="61"/>
      <c r="BL34" s="61"/>
      <c r="BM34" s="61">
        <v>12</v>
      </c>
      <c r="BN34" s="61"/>
      <c r="BO34" s="61"/>
      <c r="BP34" s="61"/>
      <c r="BQ34" s="61"/>
      <c r="BR34" s="77">
        <v>13</v>
      </c>
      <c r="BS34" s="78"/>
      <c r="BT34" s="79"/>
      <c r="BU34" s="61">
        <v>14</v>
      </c>
      <c r="BV34" s="61"/>
      <c r="BW34" s="61"/>
      <c r="BX34" s="61"/>
      <c r="BY34" s="61"/>
    </row>
    <row r="35" spans="1:79" s="8" customFormat="1" ht="26.4" customHeight="1" x14ac:dyDescent="0.25">
      <c r="A35" s="62">
        <v>25010400</v>
      </c>
      <c r="B35" s="63"/>
      <c r="C35" s="63"/>
      <c r="D35" s="64"/>
      <c r="E35" s="92" t="s">
        <v>217</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28248</v>
      </c>
      <c r="AD35" s="87"/>
      <c r="AE35" s="87"/>
      <c r="AF35" s="87"/>
      <c r="AG35" s="87"/>
      <c r="AH35" s="88">
        <v>0</v>
      </c>
      <c r="AI35" s="89"/>
      <c r="AJ35" s="90"/>
      <c r="AK35" s="87">
        <f t="shared" si="0"/>
        <v>28248</v>
      </c>
      <c r="AL35" s="87"/>
      <c r="AM35" s="87"/>
      <c r="AN35" s="87"/>
      <c r="AO35" s="87"/>
      <c r="AP35" s="87" t="s">
        <v>153</v>
      </c>
      <c r="AQ35" s="87"/>
      <c r="AR35" s="87"/>
      <c r="AS35" s="87"/>
      <c r="AT35" s="87"/>
      <c r="AU35" s="87">
        <v>23742</v>
      </c>
      <c r="AV35" s="87"/>
      <c r="AW35" s="87"/>
      <c r="AX35" s="87"/>
      <c r="AY35" s="87"/>
      <c r="AZ35" s="88">
        <v>0</v>
      </c>
      <c r="BA35" s="89"/>
      <c r="BB35" s="90"/>
      <c r="BC35" s="87">
        <f t="shared" si="1"/>
        <v>23742</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s="8" customFormat="1" ht="13.2" customHeight="1" x14ac:dyDescent="0.25">
      <c r="A36" s="62">
        <v>25020100</v>
      </c>
      <c r="B36" s="63"/>
      <c r="C36" s="63"/>
      <c r="D36" s="64"/>
      <c r="E36" s="92" t="s">
        <v>218</v>
      </c>
      <c r="F36" s="93"/>
      <c r="G36" s="93"/>
      <c r="H36" s="93"/>
      <c r="I36" s="93"/>
      <c r="J36" s="93"/>
      <c r="K36" s="93"/>
      <c r="L36" s="93"/>
      <c r="M36" s="93"/>
      <c r="N36" s="93"/>
      <c r="O36" s="93"/>
      <c r="P36" s="93"/>
      <c r="Q36" s="93"/>
      <c r="R36" s="93"/>
      <c r="S36" s="93"/>
      <c r="T36" s="93"/>
      <c r="U36" s="93"/>
      <c r="V36" s="93"/>
      <c r="W36" s="94"/>
      <c r="X36" s="87" t="s">
        <v>153</v>
      </c>
      <c r="Y36" s="87"/>
      <c r="Z36" s="87"/>
      <c r="AA36" s="87"/>
      <c r="AB36" s="87"/>
      <c r="AC36" s="87">
        <v>6261167</v>
      </c>
      <c r="AD36" s="87"/>
      <c r="AE36" s="87"/>
      <c r="AF36" s="87"/>
      <c r="AG36" s="87"/>
      <c r="AH36" s="88">
        <v>0</v>
      </c>
      <c r="AI36" s="89"/>
      <c r="AJ36" s="90"/>
      <c r="AK36" s="87">
        <f t="shared" si="0"/>
        <v>6261167</v>
      </c>
      <c r="AL36" s="87"/>
      <c r="AM36" s="87"/>
      <c r="AN36" s="87"/>
      <c r="AO36" s="87"/>
      <c r="AP36" s="87" t="s">
        <v>153</v>
      </c>
      <c r="AQ36" s="87"/>
      <c r="AR36" s="87"/>
      <c r="AS36" s="87"/>
      <c r="AT36" s="87"/>
      <c r="AU36" s="87">
        <v>4704970</v>
      </c>
      <c r="AV36" s="87"/>
      <c r="AW36" s="87"/>
      <c r="AX36" s="87"/>
      <c r="AY36" s="87"/>
      <c r="AZ36" s="88">
        <v>0</v>
      </c>
      <c r="BA36" s="89"/>
      <c r="BB36" s="90"/>
      <c r="BC36" s="87">
        <f t="shared" si="1"/>
        <v>4704970</v>
      </c>
      <c r="BD36" s="87"/>
      <c r="BE36" s="87"/>
      <c r="BF36" s="87"/>
      <c r="BG36" s="87"/>
      <c r="BH36" s="87" t="s">
        <v>153</v>
      </c>
      <c r="BI36" s="87"/>
      <c r="BJ36" s="87"/>
      <c r="BK36" s="87"/>
      <c r="BL36" s="87"/>
      <c r="BM36" s="87">
        <v>0</v>
      </c>
      <c r="BN36" s="87"/>
      <c r="BO36" s="87"/>
      <c r="BP36" s="87"/>
      <c r="BQ36" s="87"/>
      <c r="BR36" s="88">
        <v>0</v>
      </c>
      <c r="BS36" s="89"/>
      <c r="BT36" s="90"/>
      <c r="BU36" s="87">
        <f t="shared" si="2"/>
        <v>0</v>
      </c>
      <c r="BV36" s="87"/>
      <c r="BW36" s="87"/>
      <c r="BX36" s="87"/>
      <c r="BY36" s="87"/>
    </row>
    <row r="37" spans="1:79" s="8" customFormat="1" ht="26.4" customHeight="1" x14ac:dyDescent="0.25">
      <c r="A37" s="62"/>
      <c r="B37" s="63"/>
      <c r="C37" s="63"/>
      <c r="D37" s="64"/>
      <c r="E37" s="92" t="s">
        <v>219</v>
      </c>
      <c r="F37" s="93"/>
      <c r="G37" s="93"/>
      <c r="H37" s="93"/>
      <c r="I37" s="93"/>
      <c r="J37" s="93"/>
      <c r="K37" s="93"/>
      <c r="L37" s="93"/>
      <c r="M37" s="93"/>
      <c r="N37" s="93"/>
      <c r="O37" s="93"/>
      <c r="P37" s="93"/>
      <c r="Q37" s="93"/>
      <c r="R37" s="93"/>
      <c r="S37" s="93"/>
      <c r="T37" s="93"/>
      <c r="U37" s="93"/>
      <c r="V37" s="93"/>
      <c r="W37" s="94"/>
      <c r="X37" s="87" t="s">
        <v>153</v>
      </c>
      <c r="Y37" s="87"/>
      <c r="Z37" s="87"/>
      <c r="AA37" s="87"/>
      <c r="AB37" s="87"/>
      <c r="AC37" s="87">
        <v>6302603</v>
      </c>
      <c r="AD37" s="87"/>
      <c r="AE37" s="87"/>
      <c r="AF37" s="87"/>
      <c r="AG37" s="87"/>
      <c r="AH37" s="88">
        <v>6302603</v>
      </c>
      <c r="AI37" s="89"/>
      <c r="AJ37" s="90"/>
      <c r="AK37" s="87">
        <f t="shared" si="0"/>
        <v>6302603</v>
      </c>
      <c r="AL37" s="87"/>
      <c r="AM37" s="87"/>
      <c r="AN37" s="87"/>
      <c r="AO37" s="87"/>
      <c r="AP37" s="87" t="s">
        <v>153</v>
      </c>
      <c r="AQ37" s="87"/>
      <c r="AR37" s="87"/>
      <c r="AS37" s="87"/>
      <c r="AT37" s="87"/>
      <c r="AU37" s="87">
        <v>1203122</v>
      </c>
      <c r="AV37" s="87"/>
      <c r="AW37" s="87"/>
      <c r="AX37" s="87"/>
      <c r="AY37" s="87"/>
      <c r="AZ37" s="88">
        <v>1203122</v>
      </c>
      <c r="BA37" s="89"/>
      <c r="BB37" s="90"/>
      <c r="BC37" s="87">
        <f t="shared" si="1"/>
        <v>1203122</v>
      </c>
      <c r="BD37" s="87"/>
      <c r="BE37" s="87"/>
      <c r="BF37" s="87"/>
      <c r="BG37" s="87"/>
      <c r="BH37" s="87" t="s">
        <v>153</v>
      </c>
      <c r="BI37" s="87"/>
      <c r="BJ37" s="87"/>
      <c r="BK37" s="87"/>
      <c r="BL37" s="87"/>
      <c r="BM37" s="87">
        <v>0</v>
      </c>
      <c r="BN37" s="87"/>
      <c r="BO37" s="87"/>
      <c r="BP37" s="87"/>
      <c r="BQ37" s="87"/>
      <c r="BR37" s="88">
        <v>0</v>
      </c>
      <c r="BS37" s="89"/>
      <c r="BT37" s="90"/>
      <c r="BU37" s="87">
        <f t="shared" si="2"/>
        <v>0</v>
      </c>
      <c r="BV37" s="87"/>
      <c r="BW37" s="87"/>
      <c r="BX37" s="87"/>
      <c r="BY37" s="87"/>
    </row>
    <row r="38" spans="1:79" s="8" customFormat="1" ht="13.2" customHeight="1" x14ac:dyDescent="0.25">
      <c r="A38" s="62">
        <v>602100</v>
      </c>
      <c r="B38" s="63"/>
      <c r="C38" s="63"/>
      <c r="D38" s="64"/>
      <c r="E38" s="92" t="s">
        <v>220</v>
      </c>
      <c r="F38" s="93"/>
      <c r="G38" s="93"/>
      <c r="H38" s="93"/>
      <c r="I38" s="93"/>
      <c r="J38" s="93"/>
      <c r="K38" s="93"/>
      <c r="L38" s="93"/>
      <c r="M38" s="93"/>
      <c r="N38" s="93"/>
      <c r="O38" s="93"/>
      <c r="P38" s="93"/>
      <c r="Q38" s="93"/>
      <c r="R38" s="93"/>
      <c r="S38" s="93"/>
      <c r="T38" s="93"/>
      <c r="U38" s="93"/>
      <c r="V38" s="93"/>
      <c r="W38" s="94"/>
      <c r="X38" s="87" t="s">
        <v>153</v>
      </c>
      <c r="Y38" s="87"/>
      <c r="Z38" s="87"/>
      <c r="AA38" s="87"/>
      <c r="AB38" s="87"/>
      <c r="AC38" s="87">
        <v>6302603</v>
      </c>
      <c r="AD38" s="87"/>
      <c r="AE38" s="87"/>
      <c r="AF38" s="87"/>
      <c r="AG38" s="87"/>
      <c r="AH38" s="88">
        <v>6302603</v>
      </c>
      <c r="AI38" s="89"/>
      <c r="AJ38" s="90"/>
      <c r="AK38" s="87">
        <f t="shared" si="0"/>
        <v>6302603</v>
      </c>
      <c r="AL38" s="87"/>
      <c r="AM38" s="87"/>
      <c r="AN38" s="87"/>
      <c r="AO38" s="87"/>
      <c r="AP38" s="87" t="s">
        <v>153</v>
      </c>
      <c r="AQ38" s="87"/>
      <c r="AR38" s="87"/>
      <c r="AS38" s="87"/>
      <c r="AT38" s="87"/>
      <c r="AU38" s="87">
        <v>1203122</v>
      </c>
      <c r="AV38" s="87"/>
      <c r="AW38" s="87"/>
      <c r="AX38" s="87"/>
      <c r="AY38" s="87"/>
      <c r="AZ38" s="88">
        <v>1203122</v>
      </c>
      <c r="BA38" s="89"/>
      <c r="BB38" s="90"/>
      <c r="BC38" s="87">
        <f t="shared" si="1"/>
        <v>1203122</v>
      </c>
      <c r="BD38" s="87"/>
      <c r="BE38" s="87"/>
      <c r="BF38" s="87"/>
      <c r="BG38" s="87"/>
      <c r="BH38" s="87" t="s">
        <v>153</v>
      </c>
      <c r="BI38" s="87"/>
      <c r="BJ38" s="87"/>
      <c r="BK38" s="87"/>
      <c r="BL38" s="87"/>
      <c r="BM38" s="87">
        <v>0</v>
      </c>
      <c r="BN38" s="87"/>
      <c r="BO38" s="87"/>
      <c r="BP38" s="87"/>
      <c r="BQ38" s="87"/>
      <c r="BR38" s="88">
        <v>0</v>
      </c>
      <c r="BS38" s="89"/>
      <c r="BT38" s="90"/>
      <c r="BU38" s="87">
        <f t="shared" si="2"/>
        <v>0</v>
      </c>
      <c r="BV38" s="87"/>
      <c r="BW38" s="87"/>
      <c r="BX38" s="87"/>
      <c r="BY38" s="87"/>
    </row>
    <row r="39" spans="1:79" s="8" customFormat="1" ht="26.4" hidden="1" customHeight="1" x14ac:dyDescent="0.25">
      <c r="A39" s="62">
        <v>602400</v>
      </c>
      <c r="B39" s="63"/>
      <c r="C39" s="63"/>
      <c r="D39" s="64"/>
      <c r="E39" s="92" t="s">
        <v>221</v>
      </c>
      <c r="F39" s="93"/>
      <c r="G39" s="93"/>
      <c r="H39" s="93"/>
      <c r="I39" s="93"/>
      <c r="J39" s="93"/>
      <c r="K39" s="93"/>
      <c r="L39" s="93"/>
      <c r="M39" s="93"/>
      <c r="N39" s="93"/>
      <c r="O39" s="93"/>
      <c r="P39" s="93"/>
      <c r="Q39" s="93"/>
      <c r="R39" s="93"/>
      <c r="S39" s="93"/>
      <c r="T39" s="93"/>
      <c r="U39" s="93"/>
      <c r="V39" s="93"/>
      <c r="W39" s="94"/>
      <c r="X39" s="87" t="s">
        <v>153</v>
      </c>
      <c r="Y39" s="87"/>
      <c r="Z39" s="87"/>
      <c r="AA39" s="87"/>
      <c r="AB39" s="87"/>
      <c r="AC39" s="87">
        <v>0</v>
      </c>
      <c r="AD39" s="87"/>
      <c r="AE39" s="87"/>
      <c r="AF39" s="87"/>
      <c r="AG39" s="87"/>
      <c r="AH39" s="88">
        <v>0</v>
      </c>
      <c r="AI39" s="89"/>
      <c r="AJ39" s="90"/>
      <c r="AK39" s="87">
        <f t="shared" si="0"/>
        <v>0</v>
      </c>
      <c r="AL39" s="87"/>
      <c r="AM39" s="87"/>
      <c r="AN39" s="87"/>
      <c r="AO39" s="87"/>
      <c r="AP39" s="87" t="s">
        <v>153</v>
      </c>
      <c r="AQ39" s="87"/>
      <c r="AR39" s="87"/>
      <c r="AS39" s="87"/>
      <c r="AT39" s="87"/>
      <c r="AU39" s="87">
        <v>0</v>
      </c>
      <c r="AV39" s="87"/>
      <c r="AW39" s="87"/>
      <c r="AX39" s="87"/>
      <c r="AY39" s="87"/>
      <c r="AZ39" s="88">
        <v>0</v>
      </c>
      <c r="BA39" s="89"/>
      <c r="BB39" s="90"/>
      <c r="BC39" s="87">
        <f t="shared" si="1"/>
        <v>0</v>
      </c>
      <c r="BD39" s="87"/>
      <c r="BE39" s="87"/>
      <c r="BF39" s="87"/>
      <c r="BG39" s="87"/>
      <c r="BH39" s="87" t="s">
        <v>153</v>
      </c>
      <c r="BI39" s="87"/>
      <c r="BJ39" s="87"/>
      <c r="BK39" s="87"/>
      <c r="BL39" s="87"/>
      <c r="BM39" s="87">
        <v>0</v>
      </c>
      <c r="BN39" s="87"/>
      <c r="BO39" s="87"/>
      <c r="BP39" s="87"/>
      <c r="BQ39" s="87"/>
      <c r="BR39" s="88">
        <v>0</v>
      </c>
      <c r="BS39" s="89"/>
      <c r="BT39" s="90"/>
      <c r="BU39" s="87">
        <f t="shared" si="2"/>
        <v>0</v>
      </c>
      <c r="BV39" s="87"/>
      <c r="BW39" s="87"/>
      <c r="BX39" s="87"/>
      <c r="BY39" s="87"/>
    </row>
    <row r="40" spans="1:79" s="9" customFormat="1" ht="12.75" customHeight="1" x14ac:dyDescent="0.25">
      <c r="A40" s="98"/>
      <c r="B40" s="99"/>
      <c r="C40" s="99"/>
      <c r="D40" s="100"/>
      <c r="E40" s="159" t="s">
        <v>145</v>
      </c>
      <c r="F40" s="156"/>
      <c r="G40" s="156"/>
      <c r="H40" s="156"/>
      <c r="I40" s="156"/>
      <c r="J40" s="156"/>
      <c r="K40" s="156"/>
      <c r="L40" s="156"/>
      <c r="M40" s="156"/>
      <c r="N40" s="156"/>
      <c r="O40" s="156"/>
      <c r="P40" s="156"/>
      <c r="Q40" s="156"/>
      <c r="R40" s="156"/>
      <c r="S40" s="156"/>
      <c r="T40" s="156"/>
      <c r="U40" s="156"/>
      <c r="V40" s="156"/>
      <c r="W40" s="157"/>
      <c r="X40" s="120">
        <v>140082926</v>
      </c>
      <c r="Y40" s="120"/>
      <c r="Z40" s="120"/>
      <c r="AA40" s="120"/>
      <c r="AB40" s="120"/>
      <c r="AC40" s="120">
        <v>13672992</v>
      </c>
      <c r="AD40" s="120"/>
      <c r="AE40" s="120"/>
      <c r="AF40" s="120"/>
      <c r="AG40" s="120"/>
      <c r="AH40" s="95">
        <v>6302603</v>
      </c>
      <c r="AI40" s="96"/>
      <c r="AJ40" s="97"/>
      <c r="AK40" s="120">
        <f t="shared" si="0"/>
        <v>153755918</v>
      </c>
      <c r="AL40" s="120"/>
      <c r="AM40" s="120"/>
      <c r="AN40" s="120"/>
      <c r="AO40" s="120"/>
      <c r="AP40" s="120">
        <v>131311688</v>
      </c>
      <c r="AQ40" s="120"/>
      <c r="AR40" s="120"/>
      <c r="AS40" s="120"/>
      <c r="AT40" s="120"/>
      <c r="AU40" s="120">
        <v>7041251</v>
      </c>
      <c r="AV40" s="120"/>
      <c r="AW40" s="120"/>
      <c r="AX40" s="120"/>
      <c r="AY40" s="120"/>
      <c r="AZ40" s="95">
        <v>1203122</v>
      </c>
      <c r="BA40" s="96"/>
      <c r="BB40" s="97"/>
      <c r="BC40" s="120">
        <f t="shared" si="1"/>
        <v>138352939</v>
      </c>
      <c r="BD40" s="120"/>
      <c r="BE40" s="120"/>
      <c r="BF40" s="120"/>
      <c r="BG40" s="120"/>
      <c r="BH40" s="120">
        <f>BH30</f>
        <v>37740600</v>
      </c>
      <c r="BI40" s="120"/>
      <c r="BJ40" s="120"/>
      <c r="BK40" s="120"/>
      <c r="BL40" s="120"/>
      <c r="BM40" s="120">
        <f>BM87</f>
        <v>1338000</v>
      </c>
      <c r="BN40" s="120"/>
      <c r="BO40" s="120"/>
      <c r="BP40" s="120"/>
      <c r="BQ40" s="120"/>
      <c r="BR40" s="95">
        <f>BR87</f>
        <v>0</v>
      </c>
      <c r="BS40" s="96"/>
      <c r="BT40" s="97"/>
      <c r="BU40" s="120">
        <f>IF(ISNUMBER(BH40),BH40,0)+IF(ISNUMBER(BM40),BM40,0)</f>
        <v>39078600</v>
      </c>
      <c r="BV40" s="120"/>
      <c r="BW40" s="120"/>
      <c r="BX40" s="120"/>
      <c r="BY40" s="120"/>
    </row>
    <row r="41" spans="1:79" ht="10.199999999999999" customHeight="1" x14ac:dyDescent="0.25"/>
    <row r="42" spans="1:79" ht="14.25" customHeight="1" x14ac:dyDescent="0.25">
      <c r="A42" s="51" t="s">
        <v>409</v>
      </c>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row>
    <row r="43" spans="1:79" ht="15" customHeight="1" x14ac:dyDescent="0.25">
      <c r="A43" s="59" t="s">
        <v>192</v>
      </c>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row>
    <row r="44" spans="1:79" ht="7.95" customHeight="1" x14ac:dyDescent="0.25"/>
    <row r="45" spans="1:79" ht="17.399999999999999" customHeight="1" x14ac:dyDescent="0.25">
      <c r="A45" s="81" t="s">
        <v>2</v>
      </c>
      <c r="B45" s="82"/>
      <c r="C45" s="82"/>
      <c r="D45" s="83"/>
      <c r="E45" s="81" t="s">
        <v>19</v>
      </c>
      <c r="F45" s="82"/>
      <c r="G45" s="82"/>
      <c r="H45" s="82"/>
      <c r="I45" s="82"/>
      <c r="J45" s="82"/>
      <c r="K45" s="82"/>
      <c r="L45" s="82"/>
      <c r="M45" s="82"/>
      <c r="N45" s="82"/>
      <c r="O45" s="82"/>
      <c r="P45" s="82"/>
      <c r="Q45" s="82"/>
      <c r="R45" s="82"/>
      <c r="S45" s="82"/>
      <c r="T45" s="82"/>
      <c r="U45" s="82"/>
      <c r="V45" s="82"/>
      <c r="W45" s="83"/>
      <c r="X45" s="61" t="s">
        <v>204</v>
      </c>
      <c r="Y45" s="61"/>
      <c r="Z45" s="61"/>
      <c r="AA45" s="61"/>
      <c r="AB45" s="61"/>
      <c r="AC45" s="61"/>
      <c r="AD45" s="61"/>
      <c r="AE45" s="61"/>
      <c r="AF45" s="61"/>
      <c r="AG45" s="61"/>
      <c r="AH45" s="61"/>
      <c r="AI45" s="61"/>
      <c r="AJ45" s="61"/>
      <c r="AK45" s="61"/>
      <c r="AL45" s="61"/>
      <c r="AM45" s="61"/>
      <c r="AN45" s="61"/>
      <c r="AO45" s="61"/>
      <c r="AP45" s="61" t="s">
        <v>208</v>
      </c>
      <c r="AQ45" s="61"/>
      <c r="AR45" s="61"/>
      <c r="AS45" s="61"/>
      <c r="AT45" s="61"/>
      <c r="AU45" s="61"/>
      <c r="AV45" s="61"/>
      <c r="AW45" s="61"/>
      <c r="AX45" s="61"/>
      <c r="AY45" s="61"/>
      <c r="AZ45" s="61"/>
      <c r="BA45" s="61"/>
      <c r="BB45" s="61"/>
      <c r="BC45" s="61"/>
      <c r="BD45" s="61"/>
      <c r="BE45" s="61"/>
      <c r="BF45" s="61"/>
      <c r="BG45" s="61"/>
    </row>
    <row r="46" spans="1:79" ht="58.2" customHeight="1" x14ac:dyDescent="0.25">
      <c r="A46" s="84"/>
      <c r="B46" s="85"/>
      <c r="C46" s="85"/>
      <c r="D46" s="86"/>
      <c r="E46" s="84"/>
      <c r="F46" s="85"/>
      <c r="G46" s="85"/>
      <c r="H46" s="85"/>
      <c r="I46" s="85"/>
      <c r="J46" s="85"/>
      <c r="K46" s="85"/>
      <c r="L46" s="85"/>
      <c r="M46" s="85"/>
      <c r="N46" s="85"/>
      <c r="O46" s="85"/>
      <c r="P46" s="85"/>
      <c r="Q46" s="85"/>
      <c r="R46" s="85"/>
      <c r="S46" s="85"/>
      <c r="T46" s="85"/>
      <c r="U46" s="85"/>
      <c r="V46" s="85"/>
      <c r="W46" s="86"/>
      <c r="X46" s="61" t="s">
        <v>4</v>
      </c>
      <c r="Y46" s="61"/>
      <c r="Z46" s="61"/>
      <c r="AA46" s="61"/>
      <c r="AB46" s="61"/>
      <c r="AC46" s="61" t="s">
        <v>3</v>
      </c>
      <c r="AD46" s="61"/>
      <c r="AE46" s="61"/>
      <c r="AF46" s="61"/>
      <c r="AG46" s="61"/>
      <c r="AH46" s="62" t="s">
        <v>116</v>
      </c>
      <c r="AI46" s="63"/>
      <c r="AJ46" s="64"/>
      <c r="AK46" s="61" t="s">
        <v>5</v>
      </c>
      <c r="AL46" s="61"/>
      <c r="AM46" s="61"/>
      <c r="AN46" s="61"/>
      <c r="AO46" s="61"/>
      <c r="AP46" s="61" t="s">
        <v>4</v>
      </c>
      <c r="AQ46" s="61"/>
      <c r="AR46" s="61"/>
      <c r="AS46" s="61"/>
      <c r="AT46" s="61"/>
      <c r="AU46" s="61" t="s">
        <v>3</v>
      </c>
      <c r="AV46" s="61"/>
      <c r="AW46" s="61"/>
      <c r="AX46" s="61"/>
      <c r="AY46" s="61"/>
      <c r="AZ46" s="62" t="s">
        <v>116</v>
      </c>
      <c r="BA46" s="63"/>
      <c r="BB46" s="64"/>
      <c r="BC46" s="61" t="s">
        <v>96</v>
      </c>
      <c r="BD46" s="61"/>
      <c r="BE46" s="61"/>
      <c r="BF46" s="61"/>
      <c r="BG46" s="61"/>
    </row>
    <row r="47" spans="1:79" ht="15" customHeight="1" x14ac:dyDescent="0.25">
      <c r="A47" s="77">
        <v>1</v>
      </c>
      <c r="B47" s="78"/>
      <c r="C47" s="78"/>
      <c r="D47" s="79"/>
      <c r="E47" s="77">
        <v>2</v>
      </c>
      <c r="F47" s="78"/>
      <c r="G47" s="78"/>
      <c r="H47" s="78"/>
      <c r="I47" s="78"/>
      <c r="J47" s="78"/>
      <c r="K47" s="78"/>
      <c r="L47" s="78"/>
      <c r="M47" s="78"/>
      <c r="N47" s="78"/>
      <c r="O47" s="78"/>
      <c r="P47" s="78"/>
      <c r="Q47" s="78"/>
      <c r="R47" s="78"/>
      <c r="S47" s="78"/>
      <c r="T47" s="78"/>
      <c r="U47" s="78"/>
      <c r="V47" s="78"/>
      <c r="W47" s="79"/>
      <c r="X47" s="61">
        <v>3</v>
      </c>
      <c r="Y47" s="61"/>
      <c r="Z47" s="61"/>
      <c r="AA47" s="61"/>
      <c r="AB47" s="61"/>
      <c r="AC47" s="61">
        <v>4</v>
      </c>
      <c r="AD47" s="61"/>
      <c r="AE47" s="61"/>
      <c r="AF47" s="61"/>
      <c r="AG47" s="61"/>
      <c r="AH47" s="77">
        <v>5</v>
      </c>
      <c r="AI47" s="78"/>
      <c r="AJ47" s="79"/>
      <c r="AK47" s="61">
        <v>6</v>
      </c>
      <c r="AL47" s="61"/>
      <c r="AM47" s="61"/>
      <c r="AN47" s="61"/>
      <c r="AO47" s="61"/>
      <c r="AP47" s="61">
        <v>7</v>
      </c>
      <c r="AQ47" s="61"/>
      <c r="AR47" s="61"/>
      <c r="AS47" s="61"/>
      <c r="AT47" s="61"/>
      <c r="AU47" s="61">
        <v>8</v>
      </c>
      <c r="AV47" s="61"/>
      <c r="AW47" s="61"/>
      <c r="AX47" s="61"/>
      <c r="AY47" s="61"/>
      <c r="AZ47" s="77">
        <v>9</v>
      </c>
      <c r="BA47" s="78"/>
      <c r="BB47" s="79"/>
      <c r="BC47" s="61">
        <v>10</v>
      </c>
      <c r="BD47" s="61"/>
      <c r="BE47" s="61"/>
      <c r="BF47" s="61"/>
      <c r="BG47" s="61"/>
    </row>
    <row r="48" spans="1:79" ht="8.25" hidden="1" customHeight="1" x14ac:dyDescent="0.25">
      <c r="A48" s="62" t="s">
        <v>56</v>
      </c>
      <c r="B48" s="63"/>
      <c r="C48" s="63"/>
      <c r="D48" s="64"/>
      <c r="E48" s="62" t="s">
        <v>57</v>
      </c>
      <c r="F48" s="63"/>
      <c r="G48" s="63"/>
      <c r="H48" s="63"/>
      <c r="I48" s="63"/>
      <c r="J48" s="63"/>
      <c r="K48" s="63"/>
      <c r="L48" s="63"/>
      <c r="M48" s="63"/>
      <c r="N48" s="63"/>
      <c r="O48" s="63"/>
      <c r="P48" s="63"/>
      <c r="Q48" s="63"/>
      <c r="R48" s="63"/>
      <c r="S48" s="63"/>
      <c r="T48" s="63"/>
      <c r="U48" s="63"/>
      <c r="V48" s="63"/>
      <c r="W48" s="64"/>
      <c r="X48" s="80" t="s">
        <v>60</v>
      </c>
      <c r="Y48" s="80"/>
      <c r="Z48" s="80"/>
      <c r="AA48" s="80"/>
      <c r="AB48" s="80"/>
      <c r="AC48" s="80" t="s">
        <v>61</v>
      </c>
      <c r="AD48" s="80"/>
      <c r="AE48" s="80"/>
      <c r="AF48" s="80"/>
      <c r="AG48" s="80"/>
      <c r="AH48" s="62" t="s">
        <v>94</v>
      </c>
      <c r="AI48" s="63"/>
      <c r="AJ48" s="64"/>
      <c r="AK48" s="91" t="s">
        <v>99</v>
      </c>
      <c r="AL48" s="91"/>
      <c r="AM48" s="91"/>
      <c r="AN48" s="91"/>
      <c r="AO48" s="91"/>
      <c r="AP48" s="80" t="s">
        <v>62</v>
      </c>
      <c r="AQ48" s="80"/>
      <c r="AR48" s="80"/>
      <c r="AS48" s="80"/>
      <c r="AT48" s="80"/>
      <c r="AU48" s="80" t="s">
        <v>63</v>
      </c>
      <c r="AV48" s="80"/>
      <c r="AW48" s="80"/>
      <c r="AX48" s="80"/>
      <c r="AY48" s="80"/>
      <c r="AZ48" s="62" t="s">
        <v>95</v>
      </c>
      <c r="BA48" s="63"/>
      <c r="BB48" s="64"/>
      <c r="BC48" s="91" t="s">
        <v>99</v>
      </c>
      <c r="BD48" s="91"/>
      <c r="BE48" s="91"/>
      <c r="BF48" s="91"/>
      <c r="BG48" s="91"/>
      <c r="CA48" s="1" t="s">
        <v>23</v>
      </c>
    </row>
    <row r="49" spans="1:79" s="8" customFormat="1" ht="13.2" customHeight="1" x14ac:dyDescent="0.25">
      <c r="A49" s="62"/>
      <c r="B49" s="63"/>
      <c r="C49" s="63"/>
      <c r="D49" s="64"/>
      <c r="E49" s="92" t="s">
        <v>152</v>
      </c>
      <c r="F49" s="93"/>
      <c r="G49" s="93"/>
      <c r="H49" s="93"/>
      <c r="I49" s="93"/>
      <c r="J49" s="93"/>
      <c r="K49" s="93"/>
      <c r="L49" s="93"/>
      <c r="M49" s="93"/>
      <c r="N49" s="93"/>
      <c r="O49" s="93"/>
      <c r="P49" s="93"/>
      <c r="Q49" s="93"/>
      <c r="R49" s="93"/>
      <c r="S49" s="93"/>
      <c r="T49" s="93"/>
      <c r="U49" s="93"/>
      <c r="V49" s="93"/>
      <c r="W49" s="94"/>
      <c r="X49" s="88">
        <f>X124</f>
        <v>13677157</v>
      </c>
      <c r="Y49" s="89"/>
      <c r="Z49" s="89"/>
      <c r="AA49" s="89"/>
      <c r="AB49" s="90"/>
      <c r="AC49" s="88" t="s">
        <v>153</v>
      </c>
      <c r="AD49" s="89"/>
      <c r="AE49" s="89"/>
      <c r="AF49" s="89"/>
      <c r="AG49" s="90"/>
      <c r="AH49" s="88" t="s">
        <v>153</v>
      </c>
      <c r="AI49" s="89"/>
      <c r="AJ49" s="90"/>
      <c r="AK49" s="88">
        <f t="shared" ref="AK49:AK58" si="3">IF(ISNUMBER(X49),X49,0)+IF(ISNUMBER(AC49),AC49,0)</f>
        <v>13677157</v>
      </c>
      <c r="AL49" s="89"/>
      <c r="AM49" s="89"/>
      <c r="AN49" s="89"/>
      <c r="AO49" s="90"/>
      <c r="AP49" s="88">
        <f>AP124</f>
        <v>14426329</v>
      </c>
      <c r="AQ49" s="89"/>
      <c r="AR49" s="89"/>
      <c r="AS49" s="89"/>
      <c r="AT49" s="90"/>
      <c r="AU49" s="88" t="s">
        <v>153</v>
      </c>
      <c r="AV49" s="89"/>
      <c r="AW49" s="89"/>
      <c r="AX49" s="89"/>
      <c r="AY49" s="90"/>
      <c r="AZ49" s="88" t="s">
        <v>153</v>
      </c>
      <c r="BA49" s="89"/>
      <c r="BB49" s="90"/>
      <c r="BC49" s="88">
        <f t="shared" ref="BC49:BC58" si="4">IF(ISNUMBER(AP49),AP49,0)+IF(ISNUMBER(AU49),AU49,0)</f>
        <v>14426329</v>
      </c>
      <c r="BD49" s="89"/>
      <c r="BE49" s="89"/>
      <c r="BF49" s="89"/>
      <c r="BG49" s="90"/>
      <c r="CA49" s="8" t="s">
        <v>24</v>
      </c>
    </row>
    <row r="50" spans="1:79" s="8" customFormat="1" ht="26.4" customHeight="1" x14ac:dyDescent="0.25">
      <c r="A50" s="62"/>
      <c r="B50" s="63"/>
      <c r="C50" s="63"/>
      <c r="D50" s="64"/>
      <c r="E50" s="92" t="s">
        <v>214</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1414266</v>
      </c>
      <c r="AD50" s="89"/>
      <c r="AE50" s="89"/>
      <c r="AF50" s="89"/>
      <c r="AG50" s="90"/>
      <c r="AH50" s="88">
        <v>0</v>
      </c>
      <c r="AI50" s="89"/>
      <c r="AJ50" s="90"/>
      <c r="AK50" s="88">
        <f t="shared" si="3"/>
        <v>1414266</v>
      </c>
      <c r="AL50" s="89"/>
      <c r="AM50" s="89"/>
      <c r="AN50" s="89"/>
      <c r="AO50" s="90"/>
      <c r="AP50" s="88" t="s">
        <v>153</v>
      </c>
      <c r="AQ50" s="89"/>
      <c r="AR50" s="89"/>
      <c r="AS50" s="89"/>
      <c r="AT50" s="90"/>
      <c r="AU50" s="88">
        <v>1489222</v>
      </c>
      <c r="AV50" s="89"/>
      <c r="AW50" s="89"/>
      <c r="AX50" s="89"/>
      <c r="AY50" s="90"/>
      <c r="AZ50" s="88">
        <v>0</v>
      </c>
      <c r="BA50" s="89"/>
      <c r="BB50" s="90"/>
      <c r="BC50" s="88">
        <f t="shared" si="4"/>
        <v>1489222</v>
      </c>
      <c r="BD50" s="89"/>
      <c r="BE50" s="89"/>
      <c r="BF50" s="89"/>
      <c r="BG50" s="90"/>
    </row>
    <row r="51" spans="1:79" s="8" customFormat="1" ht="26.4" customHeight="1" x14ac:dyDescent="0.25">
      <c r="A51" s="62">
        <v>25010100</v>
      </c>
      <c r="B51" s="63"/>
      <c r="C51" s="63"/>
      <c r="D51" s="64"/>
      <c r="E51" s="92" t="s">
        <v>215</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149566</v>
      </c>
      <c r="AD51" s="89"/>
      <c r="AE51" s="89"/>
      <c r="AF51" s="89"/>
      <c r="AG51" s="90"/>
      <c r="AH51" s="88">
        <v>0</v>
      </c>
      <c r="AI51" s="89"/>
      <c r="AJ51" s="90"/>
      <c r="AK51" s="88">
        <f t="shared" si="3"/>
        <v>149566</v>
      </c>
      <c r="AL51" s="89"/>
      <c r="AM51" s="89"/>
      <c r="AN51" s="89"/>
      <c r="AO51" s="90"/>
      <c r="AP51" s="88" t="s">
        <v>153</v>
      </c>
      <c r="AQ51" s="89"/>
      <c r="AR51" s="89"/>
      <c r="AS51" s="89"/>
      <c r="AT51" s="90"/>
      <c r="AU51" s="88">
        <v>157493</v>
      </c>
      <c r="AV51" s="89"/>
      <c r="AW51" s="89"/>
      <c r="AX51" s="89"/>
      <c r="AY51" s="90"/>
      <c r="AZ51" s="88">
        <v>0</v>
      </c>
      <c r="BA51" s="89"/>
      <c r="BB51" s="90"/>
      <c r="BC51" s="88">
        <f t="shared" si="4"/>
        <v>157493</v>
      </c>
      <c r="BD51" s="89"/>
      <c r="BE51" s="89"/>
      <c r="BF51" s="89"/>
      <c r="BG51" s="90"/>
    </row>
    <row r="52" spans="1:79" s="8" customFormat="1" ht="13.2" customHeight="1" x14ac:dyDescent="0.25">
      <c r="A52" s="62">
        <v>25010300</v>
      </c>
      <c r="B52" s="63"/>
      <c r="C52" s="63"/>
      <c r="D52" s="64"/>
      <c r="E52" s="92" t="s">
        <v>216</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1264700</v>
      </c>
      <c r="AD52" s="89"/>
      <c r="AE52" s="89"/>
      <c r="AF52" s="89"/>
      <c r="AG52" s="90"/>
      <c r="AH52" s="88">
        <v>0</v>
      </c>
      <c r="AI52" s="89"/>
      <c r="AJ52" s="90"/>
      <c r="AK52" s="88">
        <f t="shared" si="3"/>
        <v>1264700</v>
      </c>
      <c r="AL52" s="89"/>
      <c r="AM52" s="89"/>
      <c r="AN52" s="89"/>
      <c r="AO52" s="90"/>
      <c r="AP52" s="88" t="s">
        <v>153</v>
      </c>
      <c r="AQ52" s="89"/>
      <c r="AR52" s="89"/>
      <c r="AS52" s="89"/>
      <c r="AT52" s="90"/>
      <c r="AU52" s="88">
        <v>1331729</v>
      </c>
      <c r="AV52" s="89"/>
      <c r="AW52" s="89"/>
      <c r="AX52" s="89"/>
      <c r="AY52" s="90"/>
      <c r="AZ52" s="88">
        <v>0</v>
      </c>
      <c r="BA52" s="89"/>
      <c r="BB52" s="90"/>
      <c r="BC52" s="88">
        <f t="shared" si="4"/>
        <v>1331729</v>
      </c>
      <c r="BD52" s="89"/>
      <c r="BE52" s="89"/>
      <c r="BF52" s="89"/>
      <c r="BG52" s="90"/>
    </row>
    <row r="53" spans="1:79" s="8" customFormat="1" ht="26.4" customHeight="1" x14ac:dyDescent="0.25">
      <c r="A53" s="62">
        <v>25010400</v>
      </c>
      <c r="B53" s="63"/>
      <c r="C53" s="63"/>
      <c r="D53" s="64"/>
      <c r="E53" s="92" t="s">
        <v>217</v>
      </c>
      <c r="F53" s="93"/>
      <c r="G53" s="93"/>
      <c r="H53" s="93"/>
      <c r="I53" s="93"/>
      <c r="J53" s="93"/>
      <c r="K53" s="93"/>
      <c r="L53" s="93"/>
      <c r="M53" s="93"/>
      <c r="N53" s="93"/>
      <c r="O53" s="93"/>
      <c r="P53" s="93"/>
      <c r="Q53" s="93"/>
      <c r="R53" s="93"/>
      <c r="S53" s="93"/>
      <c r="T53" s="93"/>
      <c r="U53" s="93"/>
      <c r="V53" s="93"/>
      <c r="W53" s="94"/>
      <c r="X53" s="88" t="s">
        <v>153</v>
      </c>
      <c r="Y53" s="89"/>
      <c r="Z53" s="89"/>
      <c r="AA53" s="89"/>
      <c r="AB53" s="90"/>
      <c r="AC53" s="88">
        <v>0</v>
      </c>
      <c r="AD53" s="89"/>
      <c r="AE53" s="89"/>
      <c r="AF53" s="89"/>
      <c r="AG53" s="90"/>
      <c r="AH53" s="88">
        <v>0</v>
      </c>
      <c r="AI53" s="89"/>
      <c r="AJ53" s="90"/>
      <c r="AK53" s="88">
        <f t="shared" si="3"/>
        <v>0</v>
      </c>
      <c r="AL53" s="89"/>
      <c r="AM53" s="89"/>
      <c r="AN53" s="89"/>
      <c r="AO53" s="90"/>
      <c r="AP53" s="88" t="s">
        <v>153</v>
      </c>
      <c r="AQ53" s="89"/>
      <c r="AR53" s="89"/>
      <c r="AS53" s="89"/>
      <c r="AT53" s="90"/>
      <c r="AU53" s="88">
        <v>0</v>
      </c>
      <c r="AV53" s="89"/>
      <c r="AW53" s="89"/>
      <c r="AX53" s="89"/>
      <c r="AY53" s="90"/>
      <c r="AZ53" s="88">
        <v>0</v>
      </c>
      <c r="BA53" s="89"/>
      <c r="BB53" s="90"/>
      <c r="BC53" s="88">
        <f t="shared" si="4"/>
        <v>0</v>
      </c>
      <c r="BD53" s="89"/>
      <c r="BE53" s="89"/>
      <c r="BF53" s="89"/>
      <c r="BG53" s="90"/>
    </row>
    <row r="54" spans="1:79" s="8" customFormat="1" ht="13.2" hidden="1" customHeight="1" x14ac:dyDescent="0.25">
      <c r="A54" s="62">
        <v>25020100</v>
      </c>
      <c r="B54" s="63"/>
      <c r="C54" s="63"/>
      <c r="D54" s="64"/>
      <c r="E54" s="92" t="s">
        <v>218</v>
      </c>
      <c r="F54" s="93"/>
      <c r="G54" s="93"/>
      <c r="H54" s="93"/>
      <c r="I54" s="93"/>
      <c r="J54" s="93"/>
      <c r="K54" s="93"/>
      <c r="L54" s="93"/>
      <c r="M54" s="93"/>
      <c r="N54" s="93"/>
      <c r="O54" s="93"/>
      <c r="P54" s="93"/>
      <c r="Q54" s="93"/>
      <c r="R54" s="93"/>
      <c r="S54" s="93"/>
      <c r="T54" s="93"/>
      <c r="U54" s="93"/>
      <c r="V54" s="93"/>
      <c r="W54" s="94"/>
      <c r="X54" s="88" t="s">
        <v>153</v>
      </c>
      <c r="Y54" s="89"/>
      <c r="Z54" s="89"/>
      <c r="AA54" s="89"/>
      <c r="AB54" s="90"/>
      <c r="AC54" s="88">
        <v>0</v>
      </c>
      <c r="AD54" s="89"/>
      <c r="AE54" s="89"/>
      <c r="AF54" s="89"/>
      <c r="AG54" s="90"/>
      <c r="AH54" s="88">
        <v>0</v>
      </c>
      <c r="AI54" s="89"/>
      <c r="AJ54" s="90"/>
      <c r="AK54" s="88">
        <f t="shared" si="3"/>
        <v>0</v>
      </c>
      <c r="AL54" s="89"/>
      <c r="AM54" s="89"/>
      <c r="AN54" s="89"/>
      <c r="AO54" s="90"/>
      <c r="AP54" s="88" t="s">
        <v>153</v>
      </c>
      <c r="AQ54" s="89"/>
      <c r="AR54" s="89"/>
      <c r="AS54" s="89"/>
      <c r="AT54" s="90"/>
      <c r="AU54" s="88">
        <v>0</v>
      </c>
      <c r="AV54" s="89"/>
      <c r="AW54" s="89"/>
      <c r="AX54" s="89"/>
      <c r="AY54" s="90"/>
      <c r="AZ54" s="88">
        <v>0</v>
      </c>
      <c r="BA54" s="89"/>
      <c r="BB54" s="90"/>
      <c r="BC54" s="88">
        <f t="shared" si="4"/>
        <v>0</v>
      </c>
      <c r="BD54" s="89"/>
      <c r="BE54" s="89"/>
      <c r="BF54" s="89"/>
      <c r="BG54" s="90"/>
    </row>
    <row r="55" spans="1:79" s="8" customFormat="1" ht="26.4" hidden="1" customHeight="1" x14ac:dyDescent="0.25">
      <c r="A55" s="62"/>
      <c r="B55" s="63"/>
      <c r="C55" s="63"/>
      <c r="D55" s="64"/>
      <c r="E55" s="92" t="s">
        <v>219</v>
      </c>
      <c r="F55" s="93"/>
      <c r="G55" s="93"/>
      <c r="H55" s="93"/>
      <c r="I55" s="93"/>
      <c r="J55" s="93"/>
      <c r="K55" s="93"/>
      <c r="L55" s="93"/>
      <c r="M55" s="93"/>
      <c r="N55" s="93"/>
      <c r="O55" s="93"/>
      <c r="P55" s="93"/>
      <c r="Q55" s="93"/>
      <c r="R55" s="93"/>
      <c r="S55" s="93"/>
      <c r="T55" s="93"/>
      <c r="U55" s="93"/>
      <c r="V55" s="93"/>
      <c r="W55" s="94"/>
      <c r="X55" s="88" t="s">
        <v>153</v>
      </c>
      <c r="Y55" s="89"/>
      <c r="Z55" s="89"/>
      <c r="AA55" s="89"/>
      <c r="AB55" s="90"/>
      <c r="AC55" s="88">
        <v>0</v>
      </c>
      <c r="AD55" s="89"/>
      <c r="AE55" s="89"/>
      <c r="AF55" s="89"/>
      <c r="AG55" s="90"/>
      <c r="AH55" s="88">
        <v>0</v>
      </c>
      <c r="AI55" s="89"/>
      <c r="AJ55" s="90"/>
      <c r="AK55" s="88">
        <f t="shared" si="3"/>
        <v>0</v>
      </c>
      <c r="AL55" s="89"/>
      <c r="AM55" s="89"/>
      <c r="AN55" s="89"/>
      <c r="AO55" s="90"/>
      <c r="AP55" s="88" t="s">
        <v>153</v>
      </c>
      <c r="AQ55" s="89"/>
      <c r="AR55" s="89"/>
      <c r="AS55" s="89"/>
      <c r="AT55" s="90"/>
      <c r="AU55" s="88">
        <v>0</v>
      </c>
      <c r="AV55" s="89"/>
      <c r="AW55" s="89"/>
      <c r="AX55" s="89"/>
      <c r="AY55" s="90"/>
      <c r="AZ55" s="88">
        <v>0</v>
      </c>
      <c r="BA55" s="89"/>
      <c r="BB55" s="90"/>
      <c r="BC55" s="88">
        <f t="shared" si="4"/>
        <v>0</v>
      </c>
      <c r="BD55" s="89"/>
      <c r="BE55" s="89"/>
      <c r="BF55" s="89"/>
      <c r="BG55" s="90"/>
    </row>
    <row r="56" spans="1:79" s="8" customFormat="1" ht="13.2" hidden="1" customHeight="1" x14ac:dyDescent="0.25">
      <c r="A56" s="62">
        <v>602100</v>
      </c>
      <c r="B56" s="63"/>
      <c r="C56" s="63"/>
      <c r="D56" s="64"/>
      <c r="E56" s="92" t="s">
        <v>220</v>
      </c>
      <c r="F56" s="93"/>
      <c r="G56" s="93"/>
      <c r="H56" s="93"/>
      <c r="I56" s="93"/>
      <c r="J56" s="93"/>
      <c r="K56" s="93"/>
      <c r="L56" s="93"/>
      <c r="M56" s="93"/>
      <c r="N56" s="93"/>
      <c r="O56" s="93"/>
      <c r="P56" s="93"/>
      <c r="Q56" s="93"/>
      <c r="R56" s="93"/>
      <c r="S56" s="93"/>
      <c r="T56" s="93"/>
      <c r="U56" s="93"/>
      <c r="V56" s="93"/>
      <c r="W56" s="94"/>
      <c r="X56" s="88" t="s">
        <v>153</v>
      </c>
      <c r="Y56" s="89"/>
      <c r="Z56" s="89"/>
      <c r="AA56" s="89"/>
      <c r="AB56" s="90"/>
      <c r="AC56" s="88">
        <v>0</v>
      </c>
      <c r="AD56" s="89"/>
      <c r="AE56" s="89"/>
      <c r="AF56" s="89"/>
      <c r="AG56" s="90"/>
      <c r="AH56" s="88">
        <v>0</v>
      </c>
      <c r="AI56" s="89"/>
      <c r="AJ56" s="90"/>
      <c r="AK56" s="88">
        <f t="shared" si="3"/>
        <v>0</v>
      </c>
      <c r="AL56" s="89"/>
      <c r="AM56" s="89"/>
      <c r="AN56" s="89"/>
      <c r="AO56" s="90"/>
      <c r="AP56" s="88" t="s">
        <v>153</v>
      </c>
      <c r="AQ56" s="89"/>
      <c r="AR56" s="89"/>
      <c r="AS56" s="89"/>
      <c r="AT56" s="90"/>
      <c r="AU56" s="88">
        <v>0</v>
      </c>
      <c r="AV56" s="89"/>
      <c r="AW56" s="89"/>
      <c r="AX56" s="89"/>
      <c r="AY56" s="90"/>
      <c r="AZ56" s="88">
        <v>0</v>
      </c>
      <c r="BA56" s="89"/>
      <c r="BB56" s="90"/>
      <c r="BC56" s="88">
        <f t="shared" si="4"/>
        <v>0</v>
      </c>
      <c r="BD56" s="89"/>
      <c r="BE56" s="89"/>
      <c r="BF56" s="89"/>
      <c r="BG56" s="90"/>
    </row>
    <row r="57" spans="1:79" s="8" customFormat="1" ht="26.4" hidden="1" customHeight="1" x14ac:dyDescent="0.25">
      <c r="A57" s="62">
        <v>602400</v>
      </c>
      <c r="B57" s="63"/>
      <c r="C57" s="63"/>
      <c r="D57" s="64"/>
      <c r="E57" s="92" t="s">
        <v>221</v>
      </c>
      <c r="F57" s="93"/>
      <c r="G57" s="93"/>
      <c r="H57" s="93"/>
      <c r="I57" s="93"/>
      <c r="J57" s="93"/>
      <c r="K57" s="93"/>
      <c r="L57" s="93"/>
      <c r="M57" s="93"/>
      <c r="N57" s="93"/>
      <c r="O57" s="93"/>
      <c r="P57" s="93"/>
      <c r="Q57" s="93"/>
      <c r="R57" s="93"/>
      <c r="S57" s="93"/>
      <c r="T57" s="93"/>
      <c r="U57" s="93"/>
      <c r="V57" s="93"/>
      <c r="W57" s="94"/>
      <c r="X57" s="88" t="s">
        <v>153</v>
      </c>
      <c r="Y57" s="89"/>
      <c r="Z57" s="89"/>
      <c r="AA57" s="89"/>
      <c r="AB57" s="90"/>
      <c r="AC57" s="88">
        <v>0</v>
      </c>
      <c r="AD57" s="89"/>
      <c r="AE57" s="89"/>
      <c r="AF57" s="89"/>
      <c r="AG57" s="90"/>
      <c r="AH57" s="88">
        <v>0</v>
      </c>
      <c r="AI57" s="89"/>
      <c r="AJ57" s="90"/>
      <c r="AK57" s="88">
        <f t="shared" si="3"/>
        <v>0</v>
      </c>
      <c r="AL57" s="89"/>
      <c r="AM57" s="89"/>
      <c r="AN57" s="89"/>
      <c r="AO57" s="90"/>
      <c r="AP57" s="88" t="s">
        <v>153</v>
      </c>
      <c r="AQ57" s="89"/>
      <c r="AR57" s="89"/>
      <c r="AS57" s="89"/>
      <c r="AT57" s="90"/>
      <c r="AU57" s="88">
        <v>0</v>
      </c>
      <c r="AV57" s="89"/>
      <c r="AW57" s="89"/>
      <c r="AX57" s="89"/>
      <c r="AY57" s="90"/>
      <c r="AZ57" s="88">
        <v>0</v>
      </c>
      <c r="BA57" s="89"/>
      <c r="BB57" s="90"/>
      <c r="BC57" s="88">
        <f t="shared" si="4"/>
        <v>0</v>
      </c>
      <c r="BD57" s="89"/>
      <c r="BE57" s="89"/>
      <c r="BF57" s="89"/>
      <c r="BG57" s="90"/>
    </row>
    <row r="58" spans="1:79" s="9" customFormat="1" ht="12.75" customHeight="1" x14ac:dyDescent="0.25">
      <c r="A58" s="98"/>
      <c r="B58" s="99"/>
      <c r="C58" s="99"/>
      <c r="D58" s="100"/>
      <c r="E58" s="101" t="s">
        <v>145</v>
      </c>
      <c r="F58" s="102"/>
      <c r="G58" s="102"/>
      <c r="H58" s="102"/>
      <c r="I58" s="102"/>
      <c r="J58" s="102"/>
      <c r="K58" s="102"/>
      <c r="L58" s="102"/>
      <c r="M58" s="102"/>
      <c r="N58" s="102"/>
      <c r="O58" s="102"/>
      <c r="P58" s="102"/>
      <c r="Q58" s="102"/>
      <c r="R58" s="102"/>
      <c r="S58" s="102"/>
      <c r="T58" s="102"/>
      <c r="U58" s="102"/>
      <c r="V58" s="102"/>
      <c r="W58" s="103"/>
      <c r="X58" s="95">
        <f>X49</f>
        <v>13677157</v>
      </c>
      <c r="Y58" s="96"/>
      <c r="Z58" s="96"/>
      <c r="AA58" s="96"/>
      <c r="AB58" s="97"/>
      <c r="AC58" s="95">
        <f>AC124</f>
        <v>1414266</v>
      </c>
      <c r="AD58" s="96"/>
      <c r="AE58" s="96"/>
      <c r="AF58" s="96"/>
      <c r="AG58" s="97"/>
      <c r="AH58" s="95">
        <f>AH124</f>
        <v>0</v>
      </c>
      <c r="AI58" s="96"/>
      <c r="AJ58" s="97"/>
      <c r="AK58" s="95">
        <f t="shared" si="3"/>
        <v>15091423</v>
      </c>
      <c r="AL58" s="96"/>
      <c r="AM58" s="96"/>
      <c r="AN58" s="96"/>
      <c r="AO58" s="97"/>
      <c r="AP58" s="95">
        <f>AP49</f>
        <v>14426329</v>
      </c>
      <c r="AQ58" s="96"/>
      <c r="AR58" s="96"/>
      <c r="AS58" s="96"/>
      <c r="AT58" s="97"/>
      <c r="AU58" s="95">
        <f>AU124</f>
        <v>1489222</v>
      </c>
      <c r="AV58" s="96"/>
      <c r="AW58" s="96"/>
      <c r="AX58" s="96"/>
      <c r="AY58" s="97"/>
      <c r="AZ58" s="95">
        <f>AZ124</f>
        <v>0</v>
      </c>
      <c r="BA58" s="96"/>
      <c r="BB58" s="97"/>
      <c r="BC58" s="95">
        <f t="shared" si="4"/>
        <v>15915551</v>
      </c>
      <c r="BD58" s="96"/>
      <c r="BE58" s="96"/>
      <c r="BF58" s="96"/>
      <c r="BG58" s="97"/>
    </row>
    <row r="59" spans="1:79" ht="7.95" customHeight="1" x14ac:dyDescent="0.25"/>
    <row r="60" spans="1:79" s="12" customFormat="1" ht="14.25" customHeight="1" x14ac:dyDescent="0.25">
      <c r="A60" s="51" t="s">
        <v>403</v>
      </c>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row>
    <row r="61" spans="1:79" ht="14.25" customHeight="1" x14ac:dyDescent="0.25">
      <c r="A61" s="51" t="s">
        <v>410</v>
      </c>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row>
    <row r="62" spans="1:79" ht="15" customHeight="1" x14ac:dyDescent="0.25">
      <c r="A62" s="59" t="s">
        <v>192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row>
    <row r="63" spans="1:79" ht="2.4" customHeight="1" x14ac:dyDescent="0.25"/>
    <row r="64" spans="1:79" ht="13.95" customHeight="1" x14ac:dyDescent="0.25">
      <c r="A64" s="104" t="s">
        <v>117</v>
      </c>
      <c r="B64" s="105"/>
      <c r="C64" s="105"/>
      <c r="D64" s="106"/>
      <c r="E64" s="81" t="s">
        <v>19</v>
      </c>
      <c r="F64" s="82"/>
      <c r="G64" s="82"/>
      <c r="H64" s="82"/>
      <c r="I64" s="82"/>
      <c r="J64" s="82"/>
      <c r="K64" s="82"/>
      <c r="L64" s="82"/>
      <c r="M64" s="82"/>
      <c r="N64" s="82"/>
      <c r="O64" s="82"/>
      <c r="P64" s="82"/>
      <c r="Q64" s="82"/>
      <c r="R64" s="82"/>
      <c r="S64" s="82"/>
      <c r="T64" s="82"/>
      <c r="U64" s="82"/>
      <c r="V64" s="82"/>
      <c r="W64" s="83"/>
      <c r="X64" s="61" t="s">
        <v>193</v>
      </c>
      <c r="Y64" s="61"/>
      <c r="Z64" s="61"/>
      <c r="AA64" s="61"/>
      <c r="AB64" s="61"/>
      <c r="AC64" s="61"/>
      <c r="AD64" s="61"/>
      <c r="AE64" s="61"/>
      <c r="AF64" s="61"/>
      <c r="AG64" s="61"/>
      <c r="AH64" s="61"/>
      <c r="AI64" s="61"/>
      <c r="AJ64" s="61"/>
      <c r="AK64" s="61"/>
      <c r="AL64" s="61"/>
      <c r="AM64" s="61"/>
      <c r="AN64" s="61"/>
      <c r="AO64" s="61"/>
      <c r="AP64" s="61" t="s">
        <v>195</v>
      </c>
      <c r="AQ64" s="61"/>
      <c r="AR64" s="61"/>
      <c r="AS64" s="61"/>
      <c r="AT64" s="61"/>
      <c r="AU64" s="61"/>
      <c r="AV64" s="61"/>
      <c r="AW64" s="61"/>
      <c r="AX64" s="61"/>
      <c r="AY64" s="61"/>
      <c r="AZ64" s="61"/>
      <c r="BA64" s="61"/>
      <c r="BB64" s="61"/>
      <c r="BC64" s="61"/>
      <c r="BD64" s="61"/>
      <c r="BE64" s="61"/>
      <c r="BF64" s="61"/>
      <c r="BG64" s="61"/>
      <c r="BH64" s="61" t="s">
        <v>200</v>
      </c>
      <c r="BI64" s="61"/>
      <c r="BJ64" s="61"/>
      <c r="BK64" s="61"/>
      <c r="BL64" s="61"/>
      <c r="BM64" s="61"/>
      <c r="BN64" s="61"/>
      <c r="BO64" s="61"/>
      <c r="BP64" s="61"/>
      <c r="BQ64" s="61"/>
      <c r="BR64" s="61"/>
      <c r="BS64" s="61"/>
      <c r="BT64" s="61"/>
      <c r="BU64" s="61"/>
      <c r="BV64" s="61"/>
      <c r="BW64" s="61"/>
      <c r="BX64" s="61"/>
      <c r="BY64" s="61"/>
    </row>
    <row r="65" spans="1:79" ht="52.2" customHeight="1" x14ac:dyDescent="0.25">
      <c r="A65" s="107"/>
      <c r="B65" s="108"/>
      <c r="C65" s="108"/>
      <c r="D65" s="109"/>
      <c r="E65" s="84"/>
      <c r="F65" s="85"/>
      <c r="G65" s="85"/>
      <c r="H65" s="85"/>
      <c r="I65" s="85"/>
      <c r="J65" s="85"/>
      <c r="K65" s="85"/>
      <c r="L65" s="85"/>
      <c r="M65" s="85"/>
      <c r="N65" s="85"/>
      <c r="O65" s="85"/>
      <c r="P65" s="85"/>
      <c r="Q65" s="85"/>
      <c r="R65" s="85"/>
      <c r="S65" s="85"/>
      <c r="T65" s="85"/>
      <c r="U65" s="85"/>
      <c r="V65" s="85"/>
      <c r="W65" s="86"/>
      <c r="X65" s="61" t="s">
        <v>4</v>
      </c>
      <c r="Y65" s="61"/>
      <c r="Z65" s="61"/>
      <c r="AA65" s="61"/>
      <c r="AB65" s="61"/>
      <c r="AC65" s="61" t="s">
        <v>3</v>
      </c>
      <c r="AD65" s="61"/>
      <c r="AE65" s="61"/>
      <c r="AF65" s="61"/>
      <c r="AG65" s="61"/>
      <c r="AH65" s="62" t="s">
        <v>116</v>
      </c>
      <c r="AI65" s="63"/>
      <c r="AJ65" s="64"/>
      <c r="AK65" s="61" t="s">
        <v>5</v>
      </c>
      <c r="AL65" s="61"/>
      <c r="AM65" s="61"/>
      <c r="AN65" s="61"/>
      <c r="AO65" s="61"/>
      <c r="AP65" s="61" t="s">
        <v>4</v>
      </c>
      <c r="AQ65" s="61"/>
      <c r="AR65" s="61"/>
      <c r="AS65" s="61"/>
      <c r="AT65" s="61"/>
      <c r="AU65" s="61" t="s">
        <v>3</v>
      </c>
      <c r="AV65" s="61"/>
      <c r="AW65" s="61"/>
      <c r="AX65" s="61"/>
      <c r="AY65" s="61"/>
      <c r="AZ65" s="62" t="s">
        <v>116</v>
      </c>
      <c r="BA65" s="63"/>
      <c r="BB65" s="64"/>
      <c r="BC65" s="61" t="s">
        <v>96</v>
      </c>
      <c r="BD65" s="61"/>
      <c r="BE65" s="61"/>
      <c r="BF65" s="61"/>
      <c r="BG65" s="61"/>
      <c r="BH65" s="61" t="s">
        <v>4</v>
      </c>
      <c r="BI65" s="61"/>
      <c r="BJ65" s="61"/>
      <c r="BK65" s="61"/>
      <c r="BL65" s="61"/>
      <c r="BM65" s="61" t="s">
        <v>3</v>
      </c>
      <c r="BN65" s="61"/>
      <c r="BO65" s="61"/>
      <c r="BP65" s="61"/>
      <c r="BQ65" s="61"/>
      <c r="BR65" s="62" t="s">
        <v>116</v>
      </c>
      <c r="BS65" s="63"/>
      <c r="BT65" s="64"/>
      <c r="BU65" s="61" t="s">
        <v>97</v>
      </c>
      <c r="BV65" s="61"/>
      <c r="BW65" s="61"/>
      <c r="BX65" s="61"/>
      <c r="BY65" s="61"/>
    </row>
    <row r="66" spans="1:79" ht="15" customHeight="1" x14ac:dyDescent="0.25">
      <c r="A66" s="77">
        <v>1</v>
      </c>
      <c r="B66" s="78"/>
      <c r="C66" s="78"/>
      <c r="D66" s="79"/>
      <c r="E66" s="77">
        <v>2</v>
      </c>
      <c r="F66" s="78"/>
      <c r="G66" s="78"/>
      <c r="H66" s="78"/>
      <c r="I66" s="78"/>
      <c r="J66" s="78"/>
      <c r="K66" s="78"/>
      <c r="L66" s="78"/>
      <c r="M66" s="78"/>
      <c r="N66" s="78"/>
      <c r="O66" s="78"/>
      <c r="P66" s="78"/>
      <c r="Q66" s="78"/>
      <c r="R66" s="78"/>
      <c r="S66" s="78"/>
      <c r="T66" s="78"/>
      <c r="U66" s="78"/>
      <c r="V66" s="78"/>
      <c r="W66" s="79"/>
      <c r="X66" s="61">
        <v>3</v>
      </c>
      <c r="Y66" s="61"/>
      <c r="Z66" s="61"/>
      <c r="AA66" s="61"/>
      <c r="AB66" s="61"/>
      <c r="AC66" s="61">
        <v>4</v>
      </c>
      <c r="AD66" s="61"/>
      <c r="AE66" s="61"/>
      <c r="AF66" s="61"/>
      <c r="AG66" s="61"/>
      <c r="AH66" s="77">
        <v>5</v>
      </c>
      <c r="AI66" s="78"/>
      <c r="AJ66" s="79"/>
      <c r="AK66" s="61">
        <v>6</v>
      </c>
      <c r="AL66" s="61"/>
      <c r="AM66" s="61"/>
      <c r="AN66" s="61"/>
      <c r="AO66" s="61"/>
      <c r="AP66" s="61">
        <v>7</v>
      </c>
      <c r="AQ66" s="61"/>
      <c r="AR66" s="61"/>
      <c r="AS66" s="61"/>
      <c r="AT66" s="61"/>
      <c r="AU66" s="61">
        <v>8</v>
      </c>
      <c r="AV66" s="61"/>
      <c r="AW66" s="61"/>
      <c r="AX66" s="61"/>
      <c r="AY66" s="61"/>
      <c r="AZ66" s="77">
        <v>9</v>
      </c>
      <c r="BA66" s="78"/>
      <c r="BB66" s="79"/>
      <c r="BC66" s="61">
        <v>10</v>
      </c>
      <c r="BD66" s="61"/>
      <c r="BE66" s="61"/>
      <c r="BF66" s="61"/>
      <c r="BG66" s="61"/>
      <c r="BH66" s="61">
        <v>11</v>
      </c>
      <c r="BI66" s="61"/>
      <c r="BJ66" s="61"/>
      <c r="BK66" s="61"/>
      <c r="BL66" s="61"/>
      <c r="BM66" s="61">
        <v>12</v>
      </c>
      <c r="BN66" s="61"/>
      <c r="BO66" s="61"/>
      <c r="BP66" s="61"/>
      <c r="BQ66" s="61"/>
      <c r="BR66" s="77">
        <v>13</v>
      </c>
      <c r="BS66" s="78"/>
      <c r="BT66" s="79"/>
      <c r="BU66" s="61">
        <v>14</v>
      </c>
      <c r="BV66" s="61"/>
      <c r="BW66" s="61"/>
      <c r="BX66" s="61"/>
      <c r="BY66" s="61"/>
    </row>
    <row r="67" spans="1:79" ht="12.75" hidden="1" customHeight="1" x14ac:dyDescent="0.25">
      <c r="A67" s="62" t="s">
        <v>64</v>
      </c>
      <c r="B67" s="63"/>
      <c r="C67" s="63"/>
      <c r="D67" s="64"/>
      <c r="E67" s="62" t="s">
        <v>57</v>
      </c>
      <c r="F67" s="63"/>
      <c r="G67" s="63"/>
      <c r="H67" s="63"/>
      <c r="I67" s="63"/>
      <c r="J67" s="63"/>
      <c r="K67" s="63"/>
      <c r="L67" s="63"/>
      <c r="M67" s="63"/>
      <c r="N67" s="63"/>
      <c r="O67" s="63"/>
      <c r="P67" s="63"/>
      <c r="Q67" s="63"/>
      <c r="R67" s="63"/>
      <c r="S67" s="63"/>
      <c r="T67" s="63"/>
      <c r="U67" s="63"/>
      <c r="V67" s="63"/>
      <c r="W67" s="64"/>
      <c r="X67" s="80" t="s">
        <v>65</v>
      </c>
      <c r="Y67" s="80"/>
      <c r="Z67" s="80"/>
      <c r="AA67" s="80"/>
      <c r="AB67" s="80"/>
      <c r="AC67" s="80" t="s">
        <v>66</v>
      </c>
      <c r="AD67" s="80"/>
      <c r="AE67" s="80"/>
      <c r="AF67" s="80"/>
      <c r="AG67" s="80"/>
      <c r="AH67" s="62" t="s">
        <v>91</v>
      </c>
      <c r="AI67" s="63"/>
      <c r="AJ67" s="64"/>
      <c r="AK67" s="91" t="s">
        <v>99</v>
      </c>
      <c r="AL67" s="91"/>
      <c r="AM67" s="91"/>
      <c r="AN67" s="91"/>
      <c r="AO67" s="91"/>
      <c r="AP67" s="80" t="s">
        <v>67</v>
      </c>
      <c r="AQ67" s="80"/>
      <c r="AR67" s="80"/>
      <c r="AS67" s="80"/>
      <c r="AT67" s="80"/>
      <c r="AU67" s="80" t="s">
        <v>68</v>
      </c>
      <c r="AV67" s="80"/>
      <c r="AW67" s="80"/>
      <c r="AX67" s="80"/>
      <c r="AY67" s="80"/>
      <c r="AZ67" s="62" t="s">
        <v>92</v>
      </c>
      <c r="BA67" s="63"/>
      <c r="BB67" s="64"/>
      <c r="BC67" s="91" t="s">
        <v>99</v>
      </c>
      <c r="BD67" s="91"/>
      <c r="BE67" s="91"/>
      <c r="BF67" s="91"/>
      <c r="BG67" s="91"/>
      <c r="BH67" s="80" t="s">
        <v>58</v>
      </c>
      <c r="BI67" s="80"/>
      <c r="BJ67" s="80"/>
      <c r="BK67" s="80"/>
      <c r="BL67" s="80"/>
      <c r="BM67" s="80" t="s">
        <v>59</v>
      </c>
      <c r="BN67" s="80"/>
      <c r="BO67" s="80"/>
      <c r="BP67" s="80"/>
      <c r="BQ67" s="80"/>
      <c r="BR67" s="62" t="s">
        <v>93</v>
      </c>
      <c r="BS67" s="63"/>
      <c r="BT67" s="64"/>
      <c r="BU67" s="91" t="s">
        <v>99</v>
      </c>
      <c r="BV67" s="91"/>
      <c r="BW67" s="91"/>
      <c r="BX67" s="91"/>
      <c r="BY67" s="91"/>
      <c r="CA67" s="1" t="s">
        <v>25</v>
      </c>
    </row>
    <row r="68" spans="1:79" s="8" customFormat="1" ht="13.2" customHeight="1" x14ac:dyDescent="0.25">
      <c r="A68" s="62">
        <v>2111</v>
      </c>
      <c r="B68" s="63"/>
      <c r="C68" s="63"/>
      <c r="D68" s="64"/>
      <c r="E68" s="92" t="s">
        <v>154</v>
      </c>
      <c r="F68" s="93"/>
      <c r="G68" s="93"/>
      <c r="H68" s="93"/>
      <c r="I68" s="93"/>
      <c r="J68" s="93"/>
      <c r="K68" s="93"/>
      <c r="L68" s="93"/>
      <c r="M68" s="93"/>
      <c r="N68" s="93"/>
      <c r="O68" s="93"/>
      <c r="P68" s="93"/>
      <c r="Q68" s="93"/>
      <c r="R68" s="93"/>
      <c r="S68" s="93"/>
      <c r="T68" s="93"/>
      <c r="U68" s="93"/>
      <c r="V68" s="93"/>
      <c r="W68" s="94"/>
      <c r="X68" s="87">
        <v>90180106</v>
      </c>
      <c r="Y68" s="87"/>
      <c r="Z68" s="87"/>
      <c r="AA68" s="87"/>
      <c r="AB68" s="87"/>
      <c r="AC68" s="87">
        <v>18000</v>
      </c>
      <c r="AD68" s="87"/>
      <c r="AE68" s="87"/>
      <c r="AF68" s="87"/>
      <c r="AG68" s="87"/>
      <c r="AH68" s="88">
        <v>0</v>
      </c>
      <c r="AI68" s="89"/>
      <c r="AJ68" s="90"/>
      <c r="AK68" s="87">
        <f t="shared" ref="AK68:AK87" si="5">IF(ISNUMBER(X68),X68,0)+IF(ISNUMBER(AC68),AC68,0)</f>
        <v>90198106</v>
      </c>
      <c r="AL68" s="87"/>
      <c r="AM68" s="87"/>
      <c r="AN68" s="87"/>
      <c r="AO68" s="87"/>
      <c r="AP68" s="87">
        <v>91875023</v>
      </c>
      <c r="AQ68" s="87"/>
      <c r="AR68" s="87"/>
      <c r="AS68" s="87"/>
      <c r="AT68" s="87"/>
      <c r="AU68" s="87">
        <v>18000</v>
      </c>
      <c r="AV68" s="87"/>
      <c r="AW68" s="87"/>
      <c r="AX68" s="87"/>
      <c r="AY68" s="87"/>
      <c r="AZ68" s="88">
        <v>0</v>
      </c>
      <c r="BA68" s="89"/>
      <c r="BB68" s="90"/>
      <c r="BC68" s="87">
        <f t="shared" ref="BC68:BC87" si="6">IF(ISNUMBER(AP68),AP68,0)+IF(ISNUMBER(AU68),AU68,0)</f>
        <v>91893023</v>
      </c>
      <c r="BD68" s="87"/>
      <c r="BE68" s="87"/>
      <c r="BF68" s="87"/>
      <c r="BG68" s="87"/>
      <c r="BH68" s="87">
        <v>20328700</v>
      </c>
      <c r="BI68" s="87"/>
      <c r="BJ68" s="87"/>
      <c r="BK68" s="87"/>
      <c r="BL68" s="87"/>
      <c r="BM68" s="87">
        <v>23500</v>
      </c>
      <c r="BN68" s="87"/>
      <c r="BO68" s="87"/>
      <c r="BP68" s="87"/>
      <c r="BQ68" s="87"/>
      <c r="BR68" s="88">
        <v>0</v>
      </c>
      <c r="BS68" s="89"/>
      <c r="BT68" s="90"/>
      <c r="BU68" s="87">
        <f t="shared" ref="BU68:BU87" si="7">IF(ISNUMBER(BH68),BH68,0)+IF(ISNUMBER(BM68),BM68,0)</f>
        <v>20352200</v>
      </c>
      <c r="BV68" s="87"/>
      <c r="BW68" s="87"/>
      <c r="BX68" s="87"/>
      <c r="BY68" s="87"/>
      <c r="CA68" s="8" t="s">
        <v>26</v>
      </c>
    </row>
    <row r="69" spans="1:79" s="8" customFormat="1" ht="13.2" customHeight="1" x14ac:dyDescent="0.25">
      <c r="A69" s="62">
        <v>2120</v>
      </c>
      <c r="B69" s="63"/>
      <c r="C69" s="63"/>
      <c r="D69" s="64"/>
      <c r="E69" s="92" t="s">
        <v>155</v>
      </c>
      <c r="F69" s="93"/>
      <c r="G69" s="93"/>
      <c r="H69" s="93"/>
      <c r="I69" s="93"/>
      <c r="J69" s="93"/>
      <c r="K69" s="93"/>
      <c r="L69" s="93"/>
      <c r="M69" s="93"/>
      <c r="N69" s="93"/>
      <c r="O69" s="93"/>
      <c r="P69" s="93"/>
      <c r="Q69" s="93"/>
      <c r="R69" s="93"/>
      <c r="S69" s="93"/>
      <c r="T69" s="93"/>
      <c r="U69" s="93"/>
      <c r="V69" s="93"/>
      <c r="W69" s="94"/>
      <c r="X69" s="87">
        <v>19882203</v>
      </c>
      <c r="Y69" s="87"/>
      <c r="Z69" s="87"/>
      <c r="AA69" s="87"/>
      <c r="AB69" s="87"/>
      <c r="AC69" s="87">
        <v>4359</v>
      </c>
      <c r="AD69" s="87"/>
      <c r="AE69" s="87"/>
      <c r="AF69" s="87"/>
      <c r="AG69" s="87"/>
      <c r="AH69" s="88">
        <v>0</v>
      </c>
      <c r="AI69" s="89"/>
      <c r="AJ69" s="90"/>
      <c r="AK69" s="87">
        <f t="shared" si="5"/>
        <v>19886562</v>
      </c>
      <c r="AL69" s="87"/>
      <c r="AM69" s="87"/>
      <c r="AN69" s="87"/>
      <c r="AO69" s="87"/>
      <c r="AP69" s="87">
        <v>20245200</v>
      </c>
      <c r="AQ69" s="87"/>
      <c r="AR69" s="87"/>
      <c r="AS69" s="87"/>
      <c r="AT69" s="87"/>
      <c r="AU69" s="87">
        <v>3800</v>
      </c>
      <c r="AV69" s="87"/>
      <c r="AW69" s="87"/>
      <c r="AX69" s="87"/>
      <c r="AY69" s="87"/>
      <c r="AZ69" s="88">
        <v>0</v>
      </c>
      <c r="BA69" s="89"/>
      <c r="BB69" s="90"/>
      <c r="BC69" s="87">
        <f t="shared" si="6"/>
        <v>20249000</v>
      </c>
      <c r="BD69" s="87"/>
      <c r="BE69" s="87"/>
      <c r="BF69" s="87"/>
      <c r="BG69" s="87"/>
      <c r="BH69" s="87">
        <v>4472300</v>
      </c>
      <c r="BI69" s="87"/>
      <c r="BJ69" s="87"/>
      <c r="BK69" s="87"/>
      <c r="BL69" s="87"/>
      <c r="BM69" s="87">
        <v>5200</v>
      </c>
      <c r="BN69" s="87"/>
      <c r="BO69" s="87"/>
      <c r="BP69" s="87"/>
      <c r="BQ69" s="87"/>
      <c r="BR69" s="88">
        <v>0</v>
      </c>
      <c r="BS69" s="89"/>
      <c r="BT69" s="90"/>
      <c r="BU69" s="87">
        <f t="shared" si="7"/>
        <v>4477500</v>
      </c>
      <c r="BV69" s="87"/>
      <c r="BW69" s="87"/>
      <c r="BX69" s="87"/>
      <c r="BY69" s="87"/>
    </row>
    <row r="70" spans="1:79" s="8" customFormat="1" ht="13.2" customHeight="1" x14ac:dyDescent="0.25">
      <c r="A70" s="62">
        <v>2210</v>
      </c>
      <c r="B70" s="63"/>
      <c r="C70" s="63"/>
      <c r="D70" s="64"/>
      <c r="E70" s="92" t="s">
        <v>156</v>
      </c>
      <c r="F70" s="93"/>
      <c r="G70" s="93"/>
      <c r="H70" s="93"/>
      <c r="I70" s="93"/>
      <c r="J70" s="93"/>
      <c r="K70" s="93"/>
      <c r="L70" s="93"/>
      <c r="M70" s="93"/>
      <c r="N70" s="93"/>
      <c r="O70" s="93"/>
      <c r="P70" s="93"/>
      <c r="Q70" s="93"/>
      <c r="R70" s="93"/>
      <c r="S70" s="93"/>
      <c r="T70" s="93"/>
      <c r="U70" s="93"/>
      <c r="V70" s="93"/>
      <c r="W70" s="94"/>
      <c r="X70" s="87">
        <v>849909</v>
      </c>
      <c r="Y70" s="87"/>
      <c r="Z70" s="87"/>
      <c r="AA70" s="87"/>
      <c r="AB70" s="87"/>
      <c r="AC70" s="87">
        <v>1902419</v>
      </c>
      <c r="AD70" s="87"/>
      <c r="AE70" s="87"/>
      <c r="AF70" s="87"/>
      <c r="AG70" s="87"/>
      <c r="AH70" s="88">
        <v>0</v>
      </c>
      <c r="AI70" s="89"/>
      <c r="AJ70" s="90"/>
      <c r="AK70" s="87">
        <f t="shared" si="5"/>
        <v>2752328</v>
      </c>
      <c r="AL70" s="87"/>
      <c r="AM70" s="87"/>
      <c r="AN70" s="87"/>
      <c r="AO70" s="87"/>
      <c r="AP70" s="87">
        <v>100000</v>
      </c>
      <c r="AQ70" s="87"/>
      <c r="AR70" s="87"/>
      <c r="AS70" s="87"/>
      <c r="AT70" s="87"/>
      <c r="AU70" s="87">
        <v>1392430</v>
      </c>
      <c r="AV70" s="87"/>
      <c r="AW70" s="87"/>
      <c r="AX70" s="87"/>
      <c r="AY70" s="87"/>
      <c r="AZ70" s="88">
        <v>0</v>
      </c>
      <c r="BA70" s="89"/>
      <c r="BB70" s="90"/>
      <c r="BC70" s="87">
        <f t="shared" si="6"/>
        <v>1492430</v>
      </c>
      <c r="BD70" s="87"/>
      <c r="BE70" s="87"/>
      <c r="BF70" s="87"/>
      <c r="BG70" s="87"/>
      <c r="BH70" s="87">
        <v>0</v>
      </c>
      <c r="BI70" s="87"/>
      <c r="BJ70" s="87"/>
      <c r="BK70" s="87"/>
      <c r="BL70" s="87"/>
      <c r="BM70" s="87">
        <v>471500</v>
      </c>
      <c r="BN70" s="87"/>
      <c r="BO70" s="87"/>
      <c r="BP70" s="87"/>
      <c r="BQ70" s="87"/>
      <c r="BR70" s="88">
        <v>0</v>
      </c>
      <c r="BS70" s="89"/>
      <c r="BT70" s="90"/>
      <c r="BU70" s="87">
        <f t="shared" si="7"/>
        <v>471500</v>
      </c>
      <c r="BV70" s="87"/>
      <c r="BW70" s="87"/>
      <c r="BX70" s="87"/>
      <c r="BY70" s="87"/>
    </row>
    <row r="71" spans="1:79" s="8" customFormat="1" ht="13.2" customHeight="1" x14ac:dyDescent="0.25">
      <c r="A71" s="62">
        <v>2220</v>
      </c>
      <c r="B71" s="63"/>
      <c r="C71" s="63"/>
      <c r="D71" s="64"/>
      <c r="E71" s="92" t="s">
        <v>222</v>
      </c>
      <c r="F71" s="93"/>
      <c r="G71" s="93"/>
      <c r="H71" s="93"/>
      <c r="I71" s="93"/>
      <c r="J71" s="93"/>
      <c r="K71" s="93"/>
      <c r="L71" s="93"/>
      <c r="M71" s="93"/>
      <c r="N71" s="93"/>
      <c r="O71" s="93"/>
      <c r="P71" s="93"/>
      <c r="Q71" s="93"/>
      <c r="R71" s="93"/>
      <c r="S71" s="93"/>
      <c r="T71" s="93"/>
      <c r="U71" s="93"/>
      <c r="V71" s="93"/>
      <c r="W71" s="94"/>
      <c r="X71" s="87">
        <v>11732539</v>
      </c>
      <c r="Y71" s="87"/>
      <c r="Z71" s="87"/>
      <c r="AA71" s="87"/>
      <c r="AB71" s="87"/>
      <c r="AC71" s="87">
        <v>4022340</v>
      </c>
      <c r="AD71" s="87"/>
      <c r="AE71" s="87"/>
      <c r="AF71" s="87"/>
      <c r="AG71" s="87"/>
      <c r="AH71" s="88">
        <v>0</v>
      </c>
      <c r="AI71" s="89"/>
      <c r="AJ71" s="90"/>
      <c r="AK71" s="87">
        <f t="shared" si="5"/>
        <v>15754879</v>
      </c>
      <c r="AL71" s="87"/>
      <c r="AM71" s="87"/>
      <c r="AN71" s="87"/>
      <c r="AO71" s="87"/>
      <c r="AP71" s="87">
        <v>8717897</v>
      </c>
      <c r="AQ71" s="87"/>
      <c r="AR71" s="87"/>
      <c r="AS71" s="87"/>
      <c r="AT71" s="87"/>
      <c r="AU71" s="87">
        <v>3178610</v>
      </c>
      <c r="AV71" s="87"/>
      <c r="AW71" s="87"/>
      <c r="AX71" s="87"/>
      <c r="AY71" s="87"/>
      <c r="AZ71" s="88">
        <v>0</v>
      </c>
      <c r="BA71" s="89"/>
      <c r="BB71" s="90"/>
      <c r="BC71" s="87">
        <f t="shared" si="6"/>
        <v>11896507</v>
      </c>
      <c r="BD71" s="87"/>
      <c r="BE71" s="87"/>
      <c r="BF71" s="87"/>
      <c r="BG71" s="87"/>
      <c r="BH71" s="87">
        <v>0</v>
      </c>
      <c r="BI71" s="87"/>
      <c r="BJ71" s="87"/>
      <c r="BK71" s="87"/>
      <c r="BL71" s="87"/>
      <c r="BM71" s="87">
        <v>116400</v>
      </c>
      <c r="BN71" s="87"/>
      <c r="BO71" s="87"/>
      <c r="BP71" s="87"/>
      <c r="BQ71" s="87"/>
      <c r="BR71" s="88">
        <v>0</v>
      </c>
      <c r="BS71" s="89"/>
      <c r="BT71" s="90"/>
      <c r="BU71" s="87">
        <f t="shared" si="7"/>
        <v>116400</v>
      </c>
      <c r="BV71" s="87"/>
      <c r="BW71" s="87"/>
      <c r="BX71" s="87"/>
      <c r="BY71" s="87"/>
    </row>
    <row r="72" spans="1:79" s="8" customFormat="1" ht="13.2" customHeight="1" x14ac:dyDescent="0.25">
      <c r="A72" s="62">
        <v>2230</v>
      </c>
      <c r="B72" s="63"/>
      <c r="C72" s="63"/>
      <c r="D72" s="64"/>
      <c r="E72" s="92" t="s">
        <v>223</v>
      </c>
      <c r="F72" s="93"/>
      <c r="G72" s="93"/>
      <c r="H72" s="93"/>
      <c r="I72" s="93"/>
      <c r="J72" s="93"/>
      <c r="K72" s="93"/>
      <c r="L72" s="93"/>
      <c r="M72" s="93"/>
      <c r="N72" s="93"/>
      <c r="O72" s="93"/>
      <c r="P72" s="93"/>
      <c r="Q72" s="93"/>
      <c r="R72" s="93"/>
      <c r="S72" s="93"/>
      <c r="T72" s="93"/>
      <c r="U72" s="93"/>
      <c r="V72" s="93"/>
      <c r="W72" s="94"/>
      <c r="X72" s="87">
        <v>2806635</v>
      </c>
      <c r="Y72" s="87"/>
      <c r="Z72" s="87"/>
      <c r="AA72" s="87"/>
      <c r="AB72" s="87"/>
      <c r="AC72" s="87">
        <v>1475</v>
      </c>
      <c r="AD72" s="87"/>
      <c r="AE72" s="87"/>
      <c r="AF72" s="87"/>
      <c r="AG72" s="87"/>
      <c r="AH72" s="88">
        <v>0</v>
      </c>
      <c r="AI72" s="89"/>
      <c r="AJ72" s="90"/>
      <c r="AK72" s="87">
        <f t="shared" si="5"/>
        <v>2808110</v>
      </c>
      <c r="AL72" s="87"/>
      <c r="AM72" s="87"/>
      <c r="AN72" s="87"/>
      <c r="AO72" s="87"/>
      <c r="AP72" s="87">
        <v>1062303</v>
      </c>
      <c r="AQ72" s="87"/>
      <c r="AR72" s="87"/>
      <c r="AS72" s="87"/>
      <c r="AT72" s="87"/>
      <c r="AU72" s="87">
        <v>22992</v>
      </c>
      <c r="AV72" s="87"/>
      <c r="AW72" s="87"/>
      <c r="AX72" s="87"/>
      <c r="AY72" s="87"/>
      <c r="AZ72" s="88">
        <v>0</v>
      </c>
      <c r="BA72" s="89"/>
      <c r="BB72" s="90"/>
      <c r="BC72" s="87">
        <f t="shared" si="6"/>
        <v>1085295</v>
      </c>
      <c r="BD72" s="87"/>
      <c r="BE72" s="87"/>
      <c r="BF72" s="87"/>
      <c r="BG72" s="87"/>
      <c r="BH72" s="87">
        <v>0</v>
      </c>
      <c r="BI72" s="87"/>
      <c r="BJ72" s="87"/>
      <c r="BK72" s="87"/>
      <c r="BL72" s="87"/>
      <c r="BM72" s="87">
        <v>0</v>
      </c>
      <c r="BN72" s="87"/>
      <c r="BO72" s="87"/>
      <c r="BP72" s="87"/>
      <c r="BQ72" s="87"/>
      <c r="BR72" s="88">
        <v>0</v>
      </c>
      <c r="BS72" s="89"/>
      <c r="BT72" s="90"/>
      <c r="BU72" s="87">
        <f t="shared" si="7"/>
        <v>0</v>
      </c>
      <c r="BV72" s="87"/>
      <c r="BW72" s="87"/>
      <c r="BX72" s="87"/>
      <c r="BY72" s="87"/>
    </row>
    <row r="73" spans="1:79" s="8" customFormat="1" ht="13.2" customHeight="1" x14ac:dyDescent="0.25">
      <c r="A73" s="62">
        <v>2240</v>
      </c>
      <c r="B73" s="63"/>
      <c r="C73" s="63"/>
      <c r="D73" s="64"/>
      <c r="E73" s="92" t="s">
        <v>157</v>
      </c>
      <c r="F73" s="93"/>
      <c r="G73" s="93"/>
      <c r="H73" s="93"/>
      <c r="I73" s="93"/>
      <c r="J73" s="93"/>
      <c r="K73" s="93"/>
      <c r="L73" s="93"/>
      <c r="M73" s="93"/>
      <c r="N73" s="93"/>
      <c r="O73" s="93"/>
      <c r="P73" s="93"/>
      <c r="Q73" s="93"/>
      <c r="R73" s="93"/>
      <c r="S73" s="93"/>
      <c r="T73" s="93"/>
      <c r="U73" s="93"/>
      <c r="V73" s="93"/>
      <c r="W73" s="94"/>
      <c r="X73" s="87">
        <v>538478</v>
      </c>
      <c r="Y73" s="87"/>
      <c r="Z73" s="87"/>
      <c r="AA73" s="87"/>
      <c r="AB73" s="87"/>
      <c r="AC73" s="87">
        <v>873990</v>
      </c>
      <c r="AD73" s="87"/>
      <c r="AE73" s="87"/>
      <c r="AF73" s="87"/>
      <c r="AG73" s="87"/>
      <c r="AH73" s="88">
        <v>0</v>
      </c>
      <c r="AI73" s="89"/>
      <c r="AJ73" s="90"/>
      <c r="AK73" s="87">
        <f t="shared" si="5"/>
        <v>1412468</v>
      </c>
      <c r="AL73" s="87"/>
      <c r="AM73" s="87"/>
      <c r="AN73" s="87"/>
      <c r="AO73" s="87"/>
      <c r="AP73" s="87">
        <v>40628</v>
      </c>
      <c r="AQ73" s="87"/>
      <c r="AR73" s="87"/>
      <c r="AS73" s="87"/>
      <c r="AT73" s="87"/>
      <c r="AU73" s="87">
        <v>648413</v>
      </c>
      <c r="AV73" s="87"/>
      <c r="AW73" s="87"/>
      <c r="AX73" s="87"/>
      <c r="AY73" s="87"/>
      <c r="AZ73" s="88">
        <v>0</v>
      </c>
      <c r="BA73" s="89"/>
      <c r="BB73" s="90"/>
      <c r="BC73" s="87">
        <f t="shared" si="6"/>
        <v>689041</v>
      </c>
      <c r="BD73" s="87"/>
      <c r="BE73" s="87"/>
      <c r="BF73" s="87"/>
      <c r="BG73" s="87"/>
      <c r="BH73" s="87">
        <v>0</v>
      </c>
      <c r="BI73" s="87"/>
      <c r="BJ73" s="87"/>
      <c r="BK73" s="87"/>
      <c r="BL73" s="87"/>
      <c r="BM73" s="87">
        <v>401700</v>
      </c>
      <c r="BN73" s="87"/>
      <c r="BO73" s="87"/>
      <c r="BP73" s="87"/>
      <c r="BQ73" s="87"/>
      <c r="BR73" s="88">
        <v>0</v>
      </c>
      <c r="BS73" s="89"/>
      <c r="BT73" s="90"/>
      <c r="BU73" s="87">
        <f t="shared" si="7"/>
        <v>401700</v>
      </c>
      <c r="BV73" s="87"/>
      <c r="BW73" s="87"/>
      <c r="BX73" s="87"/>
      <c r="BY73" s="87"/>
    </row>
    <row r="74" spans="1:79" s="8" customFormat="1" ht="13.2" customHeight="1" x14ac:dyDescent="0.25">
      <c r="A74" s="62">
        <v>2250</v>
      </c>
      <c r="B74" s="63"/>
      <c r="C74" s="63"/>
      <c r="D74" s="64"/>
      <c r="E74" s="92" t="s">
        <v>224</v>
      </c>
      <c r="F74" s="93"/>
      <c r="G74" s="93"/>
      <c r="H74" s="93"/>
      <c r="I74" s="93"/>
      <c r="J74" s="93"/>
      <c r="K74" s="93"/>
      <c r="L74" s="93"/>
      <c r="M74" s="93"/>
      <c r="N74" s="93"/>
      <c r="O74" s="93"/>
      <c r="P74" s="93"/>
      <c r="Q74" s="93"/>
      <c r="R74" s="93"/>
      <c r="S74" s="93"/>
      <c r="T74" s="93"/>
      <c r="U74" s="93"/>
      <c r="V74" s="93"/>
      <c r="W74" s="94"/>
      <c r="X74" s="87">
        <v>0</v>
      </c>
      <c r="Y74" s="87"/>
      <c r="Z74" s="87"/>
      <c r="AA74" s="87"/>
      <c r="AB74" s="87"/>
      <c r="AC74" s="87">
        <v>0</v>
      </c>
      <c r="AD74" s="87"/>
      <c r="AE74" s="87"/>
      <c r="AF74" s="87"/>
      <c r="AG74" s="87"/>
      <c r="AH74" s="88">
        <v>0</v>
      </c>
      <c r="AI74" s="89"/>
      <c r="AJ74" s="90"/>
      <c r="AK74" s="87">
        <f t="shared" si="5"/>
        <v>0</v>
      </c>
      <c r="AL74" s="87"/>
      <c r="AM74" s="87"/>
      <c r="AN74" s="87"/>
      <c r="AO74" s="87"/>
      <c r="AP74" s="87">
        <v>0</v>
      </c>
      <c r="AQ74" s="87"/>
      <c r="AR74" s="87"/>
      <c r="AS74" s="87"/>
      <c r="AT74" s="87"/>
      <c r="AU74" s="87">
        <v>0</v>
      </c>
      <c r="AV74" s="87"/>
      <c r="AW74" s="87"/>
      <c r="AX74" s="87"/>
      <c r="AY74" s="87"/>
      <c r="AZ74" s="88">
        <v>0</v>
      </c>
      <c r="BA74" s="89"/>
      <c r="BB74" s="90"/>
      <c r="BC74" s="87">
        <f t="shared" si="6"/>
        <v>0</v>
      </c>
      <c r="BD74" s="87"/>
      <c r="BE74" s="87"/>
      <c r="BF74" s="87"/>
      <c r="BG74" s="87"/>
      <c r="BH74" s="87">
        <v>0</v>
      </c>
      <c r="BI74" s="87"/>
      <c r="BJ74" s="87"/>
      <c r="BK74" s="87"/>
      <c r="BL74" s="87"/>
      <c r="BM74" s="87">
        <v>0</v>
      </c>
      <c r="BN74" s="87"/>
      <c r="BO74" s="87"/>
      <c r="BP74" s="87"/>
      <c r="BQ74" s="87"/>
      <c r="BR74" s="88">
        <v>0</v>
      </c>
      <c r="BS74" s="89"/>
      <c r="BT74" s="90"/>
      <c r="BU74" s="87">
        <f t="shared" si="7"/>
        <v>0</v>
      </c>
      <c r="BV74" s="87"/>
      <c r="BW74" s="87"/>
      <c r="BX74" s="87"/>
      <c r="BY74" s="87"/>
    </row>
    <row r="75" spans="1:79" s="8" customFormat="1" ht="13.2" customHeight="1" x14ac:dyDescent="0.25">
      <c r="A75" s="62">
        <v>2271</v>
      </c>
      <c r="B75" s="63"/>
      <c r="C75" s="63"/>
      <c r="D75" s="64"/>
      <c r="E75" s="92" t="s">
        <v>158</v>
      </c>
      <c r="F75" s="93"/>
      <c r="G75" s="93"/>
      <c r="H75" s="93"/>
      <c r="I75" s="93"/>
      <c r="J75" s="93"/>
      <c r="K75" s="93"/>
      <c r="L75" s="93"/>
      <c r="M75" s="93"/>
      <c r="N75" s="93"/>
      <c r="O75" s="93"/>
      <c r="P75" s="93"/>
      <c r="Q75" s="93"/>
      <c r="R75" s="93"/>
      <c r="S75" s="93"/>
      <c r="T75" s="93"/>
      <c r="U75" s="93"/>
      <c r="V75" s="93"/>
      <c r="W75" s="94"/>
      <c r="X75" s="87">
        <v>7342865</v>
      </c>
      <c r="Y75" s="87"/>
      <c r="Z75" s="87"/>
      <c r="AA75" s="87"/>
      <c r="AB75" s="87"/>
      <c r="AC75" s="87">
        <v>4200</v>
      </c>
      <c r="AD75" s="87"/>
      <c r="AE75" s="87"/>
      <c r="AF75" s="87"/>
      <c r="AG75" s="87"/>
      <c r="AH75" s="88">
        <v>0</v>
      </c>
      <c r="AI75" s="89"/>
      <c r="AJ75" s="90"/>
      <c r="AK75" s="87">
        <f t="shared" si="5"/>
        <v>7347065</v>
      </c>
      <c r="AL75" s="87"/>
      <c r="AM75" s="87"/>
      <c r="AN75" s="87"/>
      <c r="AO75" s="87"/>
      <c r="AP75" s="87">
        <v>3871444</v>
      </c>
      <c r="AQ75" s="87"/>
      <c r="AR75" s="87"/>
      <c r="AS75" s="87"/>
      <c r="AT75" s="87"/>
      <c r="AU75" s="87">
        <v>4500</v>
      </c>
      <c r="AV75" s="87"/>
      <c r="AW75" s="87"/>
      <c r="AX75" s="87"/>
      <c r="AY75" s="87"/>
      <c r="AZ75" s="88">
        <v>0</v>
      </c>
      <c r="BA75" s="89"/>
      <c r="BB75" s="90"/>
      <c r="BC75" s="87">
        <f t="shared" si="6"/>
        <v>3875944</v>
      </c>
      <c r="BD75" s="87"/>
      <c r="BE75" s="87"/>
      <c r="BF75" s="87"/>
      <c r="BG75" s="87"/>
      <c r="BH75" s="87">
        <v>7136200</v>
      </c>
      <c r="BI75" s="87"/>
      <c r="BJ75" s="87"/>
      <c r="BK75" s="87"/>
      <c r="BL75" s="87"/>
      <c r="BM75" s="87">
        <v>6000</v>
      </c>
      <c r="BN75" s="87"/>
      <c r="BO75" s="87"/>
      <c r="BP75" s="87"/>
      <c r="BQ75" s="87"/>
      <c r="BR75" s="88">
        <v>0</v>
      </c>
      <c r="BS75" s="89"/>
      <c r="BT75" s="90"/>
      <c r="BU75" s="87">
        <f t="shared" si="7"/>
        <v>7142200</v>
      </c>
      <c r="BV75" s="87"/>
      <c r="BW75" s="87"/>
      <c r="BX75" s="87"/>
      <c r="BY75" s="87"/>
    </row>
    <row r="76" spans="1:79" s="8" customFormat="1" ht="13.2" customHeight="1" x14ac:dyDescent="0.25">
      <c r="A76" s="62">
        <v>2272</v>
      </c>
      <c r="B76" s="63"/>
      <c r="C76" s="63"/>
      <c r="D76" s="64"/>
      <c r="E76" s="92" t="s">
        <v>159</v>
      </c>
      <c r="F76" s="93"/>
      <c r="G76" s="93"/>
      <c r="H76" s="93"/>
      <c r="I76" s="93"/>
      <c r="J76" s="93"/>
      <c r="K76" s="93"/>
      <c r="L76" s="93"/>
      <c r="M76" s="93"/>
      <c r="N76" s="93"/>
      <c r="O76" s="93"/>
      <c r="P76" s="93"/>
      <c r="Q76" s="93"/>
      <c r="R76" s="93"/>
      <c r="S76" s="93"/>
      <c r="T76" s="93"/>
      <c r="U76" s="93"/>
      <c r="V76" s="93"/>
      <c r="W76" s="94"/>
      <c r="X76" s="87">
        <v>1003910</v>
      </c>
      <c r="Y76" s="87"/>
      <c r="Z76" s="87"/>
      <c r="AA76" s="87"/>
      <c r="AB76" s="87"/>
      <c r="AC76" s="87">
        <v>1200</v>
      </c>
      <c r="AD76" s="87"/>
      <c r="AE76" s="87"/>
      <c r="AF76" s="87"/>
      <c r="AG76" s="87"/>
      <c r="AH76" s="88">
        <v>0</v>
      </c>
      <c r="AI76" s="89"/>
      <c r="AJ76" s="90"/>
      <c r="AK76" s="87">
        <f t="shared" si="5"/>
        <v>1005110</v>
      </c>
      <c r="AL76" s="87"/>
      <c r="AM76" s="87"/>
      <c r="AN76" s="87"/>
      <c r="AO76" s="87"/>
      <c r="AP76" s="87">
        <v>969206</v>
      </c>
      <c r="AQ76" s="87"/>
      <c r="AR76" s="87"/>
      <c r="AS76" s="87"/>
      <c r="AT76" s="87"/>
      <c r="AU76" s="87">
        <v>1300</v>
      </c>
      <c r="AV76" s="87"/>
      <c r="AW76" s="87"/>
      <c r="AX76" s="87"/>
      <c r="AY76" s="87"/>
      <c r="AZ76" s="88">
        <v>0</v>
      </c>
      <c r="BA76" s="89"/>
      <c r="BB76" s="90"/>
      <c r="BC76" s="87">
        <f t="shared" si="6"/>
        <v>970506</v>
      </c>
      <c r="BD76" s="87"/>
      <c r="BE76" s="87"/>
      <c r="BF76" s="87"/>
      <c r="BG76" s="87"/>
      <c r="BH76" s="87">
        <v>1554300</v>
      </c>
      <c r="BI76" s="87"/>
      <c r="BJ76" s="87"/>
      <c r="BK76" s="87"/>
      <c r="BL76" s="87"/>
      <c r="BM76" s="87">
        <v>1600</v>
      </c>
      <c r="BN76" s="87"/>
      <c r="BO76" s="87"/>
      <c r="BP76" s="87"/>
      <c r="BQ76" s="87"/>
      <c r="BR76" s="88">
        <v>0</v>
      </c>
      <c r="BS76" s="89"/>
      <c r="BT76" s="90"/>
      <c r="BU76" s="87">
        <f t="shared" si="7"/>
        <v>1555900</v>
      </c>
      <c r="BV76" s="87"/>
      <c r="BW76" s="87"/>
      <c r="BX76" s="87"/>
      <c r="BY76" s="87"/>
    </row>
    <row r="77" spans="1:79" s="8" customFormat="1" ht="13.2" customHeight="1" x14ac:dyDescent="0.25">
      <c r="A77" s="62">
        <v>2273</v>
      </c>
      <c r="B77" s="63"/>
      <c r="C77" s="63"/>
      <c r="D77" s="64"/>
      <c r="E77" s="92" t="s">
        <v>160</v>
      </c>
      <c r="F77" s="93"/>
      <c r="G77" s="93"/>
      <c r="H77" s="93"/>
      <c r="I77" s="93"/>
      <c r="J77" s="93"/>
      <c r="K77" s="93"/>
      <c r="L77" s="93"/>
      <c r="M77" s="93"/>
      <c r="N77" s="93"/>
      <c r="O77" s="93"/>
      <c r="P77" s="93"/>
      <c r="Q77" s="93"/>
      <c r="R77" s="93"/>
      <c r="S77" s="93"/>
      <c r="T77" s="93"/>
      <c r="U77" s="93"/>
      <c r="V77" s="93"/>
      <c r="W77" s="94"/>
      <c r="X77" s="87">
        <v>3729136</v>
      </c>
      <c r="Y77" s="87"/>
      <c r="Z77" s="87"/>
      <c r="AA77" s="87"/>
      <c r="AB77" s="87"/>
      <c r="AC77" s="87">
        <v>2826</v>
      </c>
      <c r="AD77" s="87"/>
      <c r="AE77" s="87"/>
      <c r="AF77" s="87"/>
      <c r="AG77" s="87"/>
      <c r="AH77" s="88">
        <v>0</v>
      </c>
      <c r="AI77" s="89"/>
      <c r="AJ77" s="90"/>
      <c r="AK77" s="87">
        <f t="shared" si="5"/>
        <v>3731962</v>
      </c>
      <c r="AL77" s="87"/>
      <c r="AM77" s="87"/>
      <c r="AN77" s="87"/>
      <c r="AO77" s="87"/>
      <c r="AP77" s="87">
        <v>3336114</v>
      </c>
      <c r="AQ77" s="87"/>
      <c r="AR77" s="87"/>
      <c r="AS77" s="87"/>
      <c r="AT77" s="87"/>
      <c r="AU77" s="87">
        <v>10536</v>
      </c>
      <c r="AV77" s="87"/>
      <c r="AW77" s="87"/>
      <c r="AX77" s="87"/>
      <c r="AY77" s="87"/>
      <c r="AZ77" s="88">
        <v>0</v>
      </c>
      <c r="BA77" s="89"/>
      <c r="BB77" s="90"/>
      <c r="BC77" s="87">
        <f t="shared" si="6"/>
        <v>3346650</v>
      </c>
      <c r="BD77" s="87"/>
      <c r="BE77" s="87"/>
      <c r="BF77" s="87"/>
      <c r="BG77" s="87"/>
      <c r="BH77" s="87">
        <v>4189300</v>
      </c>
      <c r="BI77" s="87"/>
      <c r="BJ77" s="87"/>
      <c r="BK77" s="87"/>
      <c r="BL77" s="87"/>
      <c r="BM77" s="87">
        <v>2000</v>
      </c>
      <c r="BN77" s="87"/>
      <c r="BO77" s="87"/>
      <c r="BP77" s="87"/>
      <c r="BQ77" s="87"/>
      <c r="BR77" s="88">
        <v>0</v>
      </c>
      <c r="BS77" s="89"/>
      <c r="BT77" s="90"/>
      <c r="BU77" s="87">
        <f t="shared" si="7"/>
        <v>4191300</v>
      </c>
      <c r="BV77" s="87"/>
      <c r="BW77" s="87"/>
      <c r="BX77" s="87"/>
      <c r="BY77" s="87"/>
    </row>
    <row r="78" spans="1:79" s="8" customFormat="1" ht="13.2" customHeight="1" x14ac:dyDescent="0.25">
      <c r="A78" s="62">
        <v>2274</v>
      </c>
      <c r="B78" s="63"/>
      <c r="C78" s="63"/>
      <c r="D78" s="64"/>
      <c r="E78" s="92" t="s">
        <v>225</v>
      </c>
      <c r="F78" s="93"/>
      <c r="G78" s="93"/>
      <c r="H78" s="93"/>
      <c r="I78" s="93"/>
      <c r="J78" s="93"/>
      <c r="K78" s="93"/>
      <c r="L78" s="93"/>
      <c r="M78" s="93"/>
      <c r="N78" s="93"/>
      <c r="O78" s="93"/>
      <c r="P78" s="93"/>
      <c r="Q78" s="93"/>
      <c r="R78" s="93"/>
      <c r="S78" s="93"/>
      <c r="T78" s="93"/>
      <c r="U78" s="93"/>
      <c r="V78" s="93"/>
      <c r="W78" s="94"/>
      <c r="X78" s="87">
        <v>50077</v>
      </c>
      <c r="Y78" s="87"/>
      <c r="Z78" s="87"/>
      <c r="AA78" s="87"/>
      <c r="AB78" s="87"/>
      <c r="AC78" s="87">
        <v>0</v>
      </c>
      <c r="AD78" s="87"/>
      <c r="AE78" s="87"/>
      <c r="AF78" s="87"/>
      <c r="AG78" s="87"/>
      <c r="AH78" s="88">
        <v>0</v>
      </c>
      <c r="AI78" s="89"/>
      <c r="AJ78" s="90"/>
      <c r="AK78" s="87">
        <f t="shared" si="5"/>
        <v>50077</v>
      </c>
      <c r="AL78" s="87"/>
      <c r="AM78" s="87"/>
      <c r="AN78" s="87"/>
      <c r="AO78" s="87"/>
      <c r="AP78" s="87">
        <v>29417</v>
      </c>
      <c r="AQ78" s="87"/>
      <c r="AR78" s="87"/>
      <c r="AS78" s="87"/>
      <c r="AT78" s="87"/>
      <c r="AU78" s="87">
        <v>0</v>
      </c>
      <c r="AV78" s="87"/>
      <c r="AW78" s="87"/>
      <c r="AX78" s="87"/>
      <c r="AY78" s="87"/>
      <c r="AZ78" s="88">
        <v>0</v>
      </c>
      <c r="BA78" s="89"/>
      <c r="BB78" s="90"/>
      <c r="BC78" s="87">
        <f t="shared" si="6"/>
        <v>29417</v>
      </c>
      <c r="BD78" s="87"/>
      <c r="BE78" s="87"/>
      <c r="BF78" s="87"/>
      <c r="BG78" s="87"/>
      <c r="BH78" s="87">
        <v>59800</v>
      </c>
      <c r="BI78" s="87"/>
      <c r="BJ78" s="87"/>
      <c r="BK78" s="87"/>
      <c r="BL78" s="87"/>
      <c r="BM78" s="87">
        <v>0</v>
      </c>
      <c r="BN78" s="87"/>
      <c r="BO78" s="87"/>
      <c r="BP78" s="87"/>
      <c r="BQ78" s="87"/>
      <c r="BR78" s="88">
        <v>0</v>
      </c>
      <c r="BS78" s="89"/>
      <c r="BT78" s="90"/>
      <c r="BU78" s="87">
        <f t="shared" si="7"/>
        <v>59800</v>
      </c>
      <c r="BV78" s="87"/>
      <c r="BW78" s="87"/>
      <c r="BX78" s="87"/>
      <c r="BY78" s="87"/>
    </row>
    <row r="79" spans="1:79" s="8" customFormat="1" ht="13.2" customHeight="1" x14ac:dyDescent="0.25">
      <c r="A79" s="62">
        <v>2275</v>
      </c>
      <c r="B79" s="63"/>
      <c r="C79" s="63"/>
      <c r="D79" s="64"/>
      <c r="E79" s="92" t="s">
        <v>226</v>
      </c>
      <c r="F79" s="93"/>
      <c r="G79" s="93"/>
      <c r="H79" s="93"/>
      <c r="I79" s="93"/>
      <c r="J79" s="93"/>
      <c r="K79" s="93"/>
      <c r="L79" s="93"/>
      <c r="M79" s="93"/>
      <c r="N79" s="93"/>
      <c r="O79" s="93"/>
      <c r="P79" s="93"/>
      <c r="Q79" s="93"/>
      <c r="R79" s="93"/>
      <c r="S79" s="93"/>
      <c r="T79" s="93"/>
      <c r="U79" s="93"/>
      <c r="V79" s="93"/>
      <c r="W79" s="94"/>
      <c r="X79" s="87">
        <v>0</v>
      </c>
      <c r="Y79" s="87"/>
      <c r="Z79" s="87"/>
      <c r="AA79" s="87"/>
      <c r="AB79" s="87"/>
      <c r="AC79" s="87">
        <v>0</v>
      </c>
      <c r="AD79" s="87"/>
      <c r="AE79" s="87"/>
      <c r="AF79" s="87"/>
      <c r="AG79" s="87"/>
      <c r="AH79" s="88">
        <v>0</v>
      </c>
      <c r="AI79" s="89"/>
      <c r="AJ79" s="90"/>
      <c r="AK79" s="87">
        <f t="shared" si="5"/>
        <v>0</v>
      </c>
      <c r="AL79" s="87"/>
      <c r="AM79" s="87"/>
      <c r="AN79" s="87"/>
      <c r="AO79" s="87"/>
      <c r="AP79" s="87">
        <v>0</v>
      </c>
      <c r="AQ79" s="87"/>
      <c r="AR79" s="87"/>
      <c r="AS79" s="87"/>
      <c r="AT79" s="87"/>
      <c r="AU79" s="87">
        <v>85384</v>
      </c>
      <c r="AV79" s="87"/>
      <c r="AW79" s="87"/>
      <c r="AX79" s="87"/>
      <c r="AY79" s="87"/>
      <c r="AZ79" s="88">
        <v>0</v>
      </c>
      <c r="BA79" s="89"/>
      <c r="BB79" s="90"/>
      <c r="BC79" s="87">
        <f t="shared" si="6"/>
        <v>85384</v>
      </c>
      <c r="BD79" s="87"/>
      <c r="BE79" s="87"/>
      <c r="BF79" s="87"/>
      <c r="BG79" s="87"/>
      <c r="BH79" s="87">
        <v>0</v>
      </c>
      <c r="BI79" s="87"/>
      <c r="BJ79" s="87"/>
      <c r="BK79" s="87"/>
      <c r="BL79" s="87"/>
      <c r="BM79" s="87">
        <v>53600</v>
      </c>
      <c r="BN79" s="87"/>
      <c r="BO79" s="87"/>
      <c r="BP79" s="87"/>
      <c r="BQ79" s="87"/>
      <c r="BR79" s="88">
        <v>0</v>
      </c>
      <c r="BS79" s="89"/>
      <c r="BT79" s="90"/>
      <c r="BU79" s="87">
        <f t="shared" si="7"/>
        <v>53600</v>
      </c>
      <c r="BV79" s="87"/>
      <c r="BW79" s="87"/>
      <c r="BX79" s="87"/>
      <c r="BY79" s="87"/>
    </row>
    <row r="80" spans="1:79" s="8" customFormat="1" ht="26.4" customHeight="1" x14ac:dyDescent="0.25">
      <c r="A80" s="62">
        <v>2282</v>
      </c>
      <c r="B80" s="63"/>
      <c r="C80" s="63"/>
      <c r="D80" s="64"/>
      <c r="E80" s="92" t="s">
        <v>227</v>
      </c>
      <c r="F80" s="93"/>
      <c r="G80" s="93"/>
      <c r="H80" s="93"/>
      <c r="I80" s="93"/>
      <c r="J80" s="93"/>
      <c r="K80" s="93"/>
      <c r="L80" s="93"/>
      <c r="M80" s="93"/>
      <c r="N80" s="93"/>
      <c r="O80" s="93"/>
      <c r="P80" s="93"/>
      <c r="Q80" s="93"/>
      <c r="R80" s="93"/>
      <c r="S80" s="93"/>
      <c r="T80" s="93"/>
      <c r="U80" s="93"/>
      <c r="V80" s="93"/>
      <c r="W80" s="94"/>
      <c r="X80" s="87">
        <v>0</v>
      </c>
      <c r="Y80" s="87"/>
      <c r="Z80" s="87"/>
      <c r="AA80" s="87"/>
      <c r="AB80" s="87"/>
      <c r="AC80" s="87">
        <v>61851</v>
      </c>
      <c r="AD80" s="87"/>
      <c r="AE80" s="87"/>
      <c r="AF80" s="87"/>
      <c r="AG80" s="87"/>
      <c r="AH80" s="88">
        <v>0</v>
      </c>
      <c r="AI80" s="89"/>
      <c r="AJ80" s="90"/>
      <c r="AK80" s="87">
        <f t="shared" si="5"/>
        <v>61851</v>
      </c>
      <c r="AL80" s="87"/>
      <c r="AM80" s="87"/>
      <c r="AN80" s="87"/>
      <c r="AO80" s="87"/>
      <c r="AP80" s="87">
        <v>0</v>
      </c>
      <c r="AQ80" s="87"/>
      <c r="AR80" s="87"/>
      <c r="AS80" s="87"/>
      <c r="AT80" s="87"/>
      <c r="AU80" s="87">
        <v>33558</v>
      </c>
      <c r="AV80" s="87"/>
      <c r="AW80" s="87"/>
      <c r="AX80" s="87"/>
      <c r="AY80" s="87"/>
      <c r="AZ80" s="88">
        <v>0</v>
      </c>
      <c r="BA80" s="89"/>
      <c r="BB80" s="90"/>
      <c r="BC80" s="87">
        <f t="shared" si="6"/>
        <v>33558</v>
      </c>
      <c r="BD80" s="87"/>
      <c r="BE80" s="87"/>
      <c r="BF80" s="87"/>
      <c r="BG80" s="87"/>
      <c r="BH80" s="87">
        <v>0</v>
      </c>
      <c r="BI80" s="87"/>
      <c r="BJ80" s="87"/>
      <c r="BK80" s="87"/>
      <c r="BL80" s="87"/>
      <c r="BM80" s="87">
        <v>0</v>
      </c>
      <c r="BN80" s="87"/>
      <c r="BO80" s="87"/>
      <c r="BP80" s="87"/>
      <c r="BQ80" s="87"/>
      <c r="BR80" s="88">
        <v>0</v>
      </c>
      <c r="BS80" s="89"/>
      <c r="BT80" s="90"/>
      <c r="BU80" s="87">
        <f t="shared" si="7"/>
        <v>0</v>
      </c>
      <c r="BV80" s="87"/>
      <c r="BW80" s="87"/>
      <c r="BX80" s="87"/>
      <c r="BY80" s="87"/>
    </row>
    <row r="81" spans="1:79" s="8" customFormat="1" ht="13.2" customHeight="1" x14ac:dyDescent="0.25">
      <c r="A81" s="62">
        <v>2710</v>
      </c>
      <c r="B81" s="63"/>
      <c r="C81" s="63"/>
      <c r="D81" s="64"/>
      <c r="E81" s="92" t="s">
        <v>228</v>
      </c>
      <c r="F81" s="93"/>
      <c r="G81" s="93"/>
      <c r="H81" s="93"/>
      <c r="I81" s="93"/>
      <c r="J81" s="93"/>
      <c r="K81" s="93"/>
      <c r="L81" s="93"/>
      <c r="M81" s="93"/>
      <c r="N81" s="93"/>
      <c r="O81" s="93"/>
      <c r="P81" s="93"/>
      <c r="Q81" s="93"/>
      <c r="R81" s="93"/>
      <c r="S81" s="93"/>
      <c r="T81" s="93"/>
      <c r="U81" s="93"/>
      <c r="V81" s="93"/>
      <c r="W81" s="94"/>
      <c r="X81" s="87">
        <v>1350092</v>
      </c>
      <c r="Y81" s="87"/>
      <c r="Z81" s="87"/>
      <c r="AA81" s="87"/>
      <c r="AB81" s="87"/>
      <c r="AC81" s="87">
        <v>1136</v>
      </c>
      <c r="AD81" s="87"/>
      <c r="AE81" s="87"/>
      <c r="AF81" s="87"/>
      <c r="AG81" s="87"/>
      <c r="AH81" s="88">
        <v>0</v>
      </c>
      <c r="AI81" s="89"/>
      <c r="AJ81" s="90"/>
      <c r="AK81" s="87">
        <f t="shared" si="5"/>
        <v>1351228</v>
      </c>
      <c r="AL81" s="87"/>
      <c r="AM81" s="87"/>
      <c r="AN81" s="87"/>
      <c r="AO81" s="87"/>
      <c r="AP81" s="87">
        <v>437507</v>
      </c>
      <c r="AQ81" s="87"/>
      <c r="AR81" s="87"/>
      <c r="AS81" s="87"/>
      <c r="AT81" s="87"/>
      <c r="AU81" s="87">
        <v>894</v>
      </c>
      <c r="AV81" s="87"/>
      <c r="AW81" s="87"/>
      <c r="AX81" s="87"/>
      <c r="AY81" s="87"/>
      <c r="AZ81" s="88">
        <v>0</v>
      </c>
      <c r="BA81" s="89"/>
      <c r="BB81" s="90"/>
      <c r="BC81" s="87">
        <f t="shared" si="6"/>
        <v>438401</v>
      </c>
      <c r="BD81" s="87"/>
      <c r="BE81" s="87"/>
      <c r="BF81" s="87"/>
      <c r="BG81" s="87"/>
      <c r="BH81" s="87">
        <v>0</v>
      </c>
      <c r="BI81" s="87"/>
      <c r="BJ81" s="87"/>
      <c r="BK81" s="87"/>
      <c r="BL81" s="87"/>
      <c r="BM81" s="87">
        <v>0</v>
      </c>
      <c r="BN81" s="87"/>
      <c r="BO81" s="87"/>
      <c r="BP81" s="87"/>
      <c r="BQ81" s="87"/>
      <c r="BR81" s="88">
        <v>0</v>
      </c>
      <c r="BS81" s="89"/>
      <c r="BT81" s="90"/>
      <c r="BU81" s="87">
        <f t="shared" si="7"/>
        <v>0</v>
      </c>
      <c r="BV81" s="87"/>
      <c r="BW81" s="87"/>
      <c r="BX81" s="87"/>
      <c r="BY81" s="87"/>
    </row>
    <row r="82" spans="1:79" s="8" customFormat="1" ht="13.2" customHeight="1" x14ac:dyDescent="0.25">
      <c r="A82" s="62">
        <v>2730</v>
      </c>
      <c r="B82" s="63"/>
      <c r="C82" s="63"/>
      <c r="D82" s="64"/>
      <c r="E82" s="92" t="s">
        <v>229</v>
      </c>
      <c r="F82" s="93"/>
      <c r="G82" s="93"/>
      <c r="H82" s="93"/>
      <c r="I82" s="93"/>
      <c r="J82" s="93"/>
      <c r="K82" s="93"/>
      <c r="L82" s="93"/>
      <c r="M82" s="93"/>
      <c r="N82" s="93"/>
      <c r="O82" s="93"/>
      <c r="P82" s="93"/>
      <c r="Q82" s="93"/>
      <c r="R82" s="93"/>
      <c r="S82" s="93"/>
      <c r="T82" s="93"/>
      <c r="U82" s="93"/>
      <c r="V82" s="93"/>
      <c r="W82" s="94"/>
      <c r="X82" s="87">
        <v>572545</v>
      </c>
      <c r="Y82" s="87"/>
      <c r="Z82" s="87"/>
      <c r="AA82" s="87"/>
      <c r="AB82" s="87"/>
      <c r="AC82" s="87">
        <v>2941</v>
      </c>
      <c r="AD82" s="87"/>
      <c r="AE82" s="87"/>
      <c r="AF82" s="87"/>
      <c r="AG82" s="87"/>
      <c r="AH82" s="88">
        <v>0</v>
      </c>
      <c r="AI82" s="89"/>
      <c r="AJ82" s="90"/>
      <c r="AK82" s="87">
        <f t="shared" si="5"/>
        <v>575486</v>
      </c>
      <c r="AL82" s="87"/>
      <c r="AM82" s="87"/>
      <c r="AN82" s="87"/>
      <c r="AO82" s="87"/>
      <c r="AP82" s="87">
        <v>626949</v>
      </c>
      <c r="AQ82" s="87"/>
      <c r="AR82" s="87"/>
      <c r="AS82" s="87"/>
      <c r="AT82" s="87"/>
      <c r="AU82" s="87">
        <v>5256</v>
      </c>
      <c r="AV82" s="87"/>
      <c r="AW82" s="87"/>
      <c r="AX82" s="87"/>
      <c r="AY82" s="87"/>
      <c r="AZ82" s="88">
        <v>0</v>
      </c>
      <c r="BA82" s="89"/>
      <c r="BB82" s="90"/>
      <c r="BC82" s="87">
        <f t="shared" si="6"/>
        <v>632205</v>
      </c>
      <c r="BD82" s="87"/>
      <c r="BE82" s="87"/>
      <c r="BF82" s="87"/>
      <c r="BG82" s="87"/>
      <c r="BH82" s="87">
        <v>0</v>
      </c>
      <c r="BI82" s="87"/>
      <c r="BJ82" s="87"/>
      <c r="BK82" s="87"/>
      <c r="BL82" s="87"/>
      <c r="BM82" s="87">
        <v>1500</v>
      </c>
      <c r="BN82" s="87"/>
      <c r="BO82" s="87"/>
      <c r="BP82" s="87"/>
      <c r="BQ82" s="87"/>
      <c r="BR82" s="88">
        <v>0</v>
      </c>
      <c r="BS82" s="89"/>
      <c r="BT82" s="90"/>
      <c r="BU82" s="87">
        <f t="shared" si="7"/>
        <v>1500</v>
      </c>
      <c r="BV82" s="87"/>
      <c r="BW82" s="87"/>
      <c r="BX82" s="87"/>
      <c r="BY82" s="87"/>
    </row>
    <row r="83" spans="1:79" s="8" customFormat="1" ht="13.2" customHeight="1" x14ac:dyDescent="0.25">
      <c r="A83" s="62">
        <v>2800</v>
      </c>
      <c r="B83" s="63"/>
      <c r="C83" s="63"/>
      <c r="D83" s="64"/>
      <c r="E83" s="92" t="s">
        <v>230</v>
      </c>
      <c r="F83" s="93"/>
      <c r="G83" s="93"/>
      <c r="H83" s="93"/>
      <c r="I83" s="93"/>
      <c r="J83" s="93"/>
      <c r="K83" s="93"/>
      <c r="L83" s="93"/>
      <c r="M83" s="93"/>
      <c r="N83" s="93"/>
      <c r="O83" s="93"/>
      <c r="P83" s="93"/>
      <c r="Q83" s="93"/>
      <c r="R83" s="93"/>
      <c r="S83" s="93"/>
      <c r="T83" s="93"/>
      <c r="U83" s="93"/>
      <c r="V83" s="93"/>
      <c r="W83" s="94"/>
      <c r="X83" s="87">
        <v>44431</v>
      </c>
      <c r="Y83" s="87"/>
      <c r="Z83" s="87"/>
      <c r="AA83" s="87"/>
      <c r="AB83" s="87"/>
      <c r="AC83" s="87">
        <v>19652</v>
      </c>
      <c r="AD83" s="87"/>
      <c r="AE83" s="87"/>
      <c r="AF83" s="87"/>
      <c r="AG83" s="87"/>
      <c r="AH83" s="88">
        <v>0</v>
      </c>
      <c r="AI83" s="89"/>
      <c r="AJ83" s="90"/>
      <c r="AK83" s="87">
        <f t="shared" si="5"/>
        <v>64083</v>
      </c>
      <c r="AL83" s="87"/>
      <c r="AM83" s="87"/>
      <c r="AN83" s="87"/>
      <c r="AO83" s="87"/>
      <c r="AP83" s="87">
        <v>0</v>
      </c>
      <c r="AQ83" s="87"/>
      <c r="AR83" s="87"/>
      <c r="AS83" s="87"/>
      <c r="AT83" s="87"/>
      <c r="AU83" s="87">
        <v>50598</v>
      </c>
      <c r="AV83" s="87"/>
      <c r="AW83" s="87"/>
      <c r="AX83" s="87"/>
      <c r="AY83" s="87"/>
      <c r="AZ83" s="88">
        <v>0</v>
      </c>
      <c r="BA83" s="89"/>
      <c r="BB83" s="90"/>
      <c r="BC83" s="87">
        <f t="shared" si="6"/>
        <v>50598</v>
      </c>
      <c r="BD83" s="87"/>
      <c r="BE83" s="87"/>
      <c r="BF83" s="87"/>
      <c r="BG83" s="87"/>
      <c r="BH83" s="87">
        <v>0</v>
      </c>
      <c r="BI83" s="87"/>
      <c r="BJ83" s="87"/>
      <c r="BK83" s="87"/>
      <c r="BL83" s="87"/>
      <c r="BM83" s="87">
        <v>24000</v>
      </c>
      <c r="BN83" s="87"/>
      <c r="BO83" s="87"/>
      <c r="BP83" s="87"/>
      <c r="BQ83" s="87"/>
      <c r="BR83" s="88">
        <v>0</v>
      </c>
      <c r="BS83" s="89"/>
      <c r="BT83" s="90"/>
      <c r="BU83" s="87">
        <f t="shared" si="7"/>
        <v>24000</v>
      </c>
      <c r="BV83" s="87"/>
      <c r="BW83" s="87"/>
      <c r="BX83" s="87"/>
      <c r="BY83" s="87"/>
    </row>
    <row r="84" spans="1:79" s="8" customFormat="1" ht="18" customHeight="1" x14ac:dyDescent="0.25">
      <c r="A84" s="62">
        <v>3110</v>
      </c>
      <c r="B84" s="63"/>
      <c r="C84" s="63"/>
      <c r="D84" s="64"/>
      <c r="E84" s="92" t="s">
        <v>231</v>
      </c>
      <c r="F84" s="93"/>
      <c r="G84" s="93"/>
      <c r="H84" s="93"/>
      <c r="I84" s="93"/>
      <c r="J84" s="93"/>
      <c r="K84" s="93"/>
      <c r="L84" s="93"/>
      <c r="M84" s="93"/>
      <c r="N84" s="93"/>
      <c r="O84" s="93"/>
      <c r="P84" s="93"/>
      <c r="Q84" s="93"/>
      <c r="R84" s="93"/>
      <c r="S84" s="93"/>
      <c r="T84" s="93"/>
      <c r="U84" s="93"/>
      <c r="V84" s="93"/>
      <c r="W84" s="94"/>
      <c r="X84" s="87">
        <v>0</v>
      </c>
      <c r="Y84" s="87"/>
      <c r="Z84" s="87"/>
      <c r="AA84" s="87"/>
      <c r="AB84" s="87"/>
      <c r="AC84" s="87">
        <v>4897542</v>
      </c>
      <c r="AD84" s="87"/>
      <c r="AE84" s="87"/>
      <c r="AF84" s="87"/>
      <c r="AG84" s="87"/>
      <c r="AH84" s="88">
        <v>4431120</v>
      </c>
      <c r="AI84" s="89"/>
      <c r="AJ84" s="90"/>
      <c r="AK84" s="87">
        <f t="shared" si="5"/>
        <v>4897542</v>
      </c>
      <c r="AL84" s="87"/>
      <c r="AM84" s="87"/>
      <c r="AN84" s="87"/>
      <c r="AO84" s="87"/>
      <c r="AP84" s="87">
        <v>0</v>
      </c>
      <c r="AQ84" s="87"/>
      <c r="AR84" s="87"/>
      <c r="AS84" s="87"/>
      <c r="AT84" s="87"/>
      <c r="AU84" s="87">
        <v>754320</v>
      </c>
      <c r="AV84" s="87"/>
      <c r="AW84" s="87"/>
      <c r="AX84" s="87"/>
      <c r="AY84" s="87"/>
      <c r="AZ84" s="88">
        <v>372462</v>
      </c>
      <c r="BA84" s="89"/>
      <c r="BB84" s="90"/>
      <c r="BC84" s="87">
        <f t="shared" si="6"/>
        <v>754320</v>
      </c>
      <c r="BD84" s="87"/>
      <c r="BE84" s="87"/>
      <c r="BF84" s="87"/>
      <c r="BG84" s="87"/>
      <c r="BH84" s="87">
        <v>0</v>
      </c>
      <c r="BI84" s="87"/>
      <c r="BJ84" s="87"/>
      <c r="BK84" s="87"/>
      <c r="BL84" s="87"/>
      <c r="BM84" s="87">
        <v>231000</v>
      </c>
      <c r="BN84" s="87"/>
      <c r="BO84" s="87"/>
      <c r="BP84" s="87"/>
      <c r="BQ84" s="87"/>
      <c r="BR84" s="88">
        <v>0</v>
      </c>
      <c r="BS84" s="89"/>
      <c r="BT84" s="90"/>
      <c r="BU84" s="87">
        <f t="shared" si="7"/>
        <v>231000</v>
      </c>
      <c r="BV84" s="87"/>
      <c r="BW84" s="87"/>
      <c r="BX84" s="87"/>
      <c r="BY84" s="87"/>
    </row>
    <row r="85" spans="1:79" s="8" customFormat="1" ht="13.2" customHeight="1" x14ac:dyDescent="0.25">
      <c r="A85" s="62">
        <v>3132</v>
      </c>
      <c r="B85" s="63"/>
      <c r="C85" s="63"/>
      <c r="D85" s="64"/>
      <c r="E85" s="92" t="s">
        <v>232</v>
      </c>
      <c r="F85" s="93"/>
      <c r="G85" s="93"/>
      <c r="H85" s="93"/>
      <c r="I85" s="93"/>
      <c r="J85" s="93"/>
      <c r="K85" s="93"/>
      <c r="L85" s="93"/>
      <c r="M85" s="93"/>
      <c r="N85" s="93"/>
      <c r="O85" s="93"/>
      <c r="P85" s="93"/>
      <c r="Q85" s="93"/>
      <c r="R85" s="93"/>
      <c r="S85" s="93"/>
      <c r="T85" s="93"/>
      <c r="U85" s="93"/>
      <c r="V85" s="93"/>
      <c r="W85" s="94"/>
      <c r="X85" s="87">
        <v>0</v>
      </c>
      <c r="Y85" s="87"/>
      <c r="Z85" s="87"/>
      <c r="AA85" s="87"/>
      <c r="AB85" s="87"/>
      <c r="AC85" s="87">
        <v>1877416</v>
      </c>
      <c r="AD85" s="87"/>
      <c r="AE85" s="87"/>
      <c r="AF85" s="87"/>
      <c r="AG85" s="87"/>
      <c r="AH85" s="88">
        <v>1871483</v>
      </c>
      <c r="AI85" s="89"/>
      <c r="AJ85" s="90"/>
      <c r="AK85" s="87">
        <f t="shared" si="5"/>
        <v>1877416</v>
      </c>
      <c r="AL85" s="87"/>
      <c r="AM85" s="87"/>
      <c r="AN85" s="87"/>
      <c r="AO85" s="87"/>
      <c r="AP85" s="87">
        <v>0</v>
      </c>
      <c r="AQ85" s="87"/>
      <c r="AR85" s="87"/>
      <c r="AS85" s="87"/>
      <c r="AT85" s="87"/>
      <c r="AU85" s="87">
        <v>830660</v>
      </c>
      <c r="AV85" s="87"/>
      <c r="AW85" s="87"/>
      <c r="AX85" s="87"/>
      <c r="AY85" s="87"/>
      <c r="AZ85" s="88">
        <v>830660</v>
      </c>
      <c r="BA85" s="89"/>
      <c r="BB85" s="90"/>
      <c r="BC85" s="87">
        <f t="shared" si="6"/>
        <v>830660</v>
      </c>
      <c r="BD85" s="87"/>
      <c r="BE85" s="87"/>
      <c r="BF85" s="87"/>
      <c r="BG85" s="87"/>
      <c r="BH85" s="87">
        <v>0</v>
      </c>
      <c r="BI85" s="87"/>
      <c r="BJ85" s="87"/>
      <c r="BK85" s="87"/>
      <c r="BL85" s="87"/>
      <c r="BM85" s="87">
        <v>0</v>
      </c>
      <c r="BN85" s="87"/>
      <c r="BO85" s="87"/>
      <c r="BP85" s="87"/>
      <c r="BQ85" s="87"/>
      <c r="BR85" s="88">
        <v>0</v>
      </c>
      <c r="BS85" s="89"/>
      <c r="BT85" s="90"/>
      <c r="BU85" s="87">
        <f t="shared" si="7"/>
        <v>0</v>
      </c>
      <c r="BV85" s="87"/>
      <c r="BW85" s="87"/>
      <c r="BX85" s="87"/>
      <c r="BY85" s="87"/>
    </row>
    <row r="86" spans="1:79" s="8" customFormat="1" ht="13.2" customHeight="1" x14ac:dyDescent="0.25">
      <c r="A86" s="62">
        <v>3142</v>
      </c>
      <c r="B86" s="63"/>
      <c r="C86" s="63"/>
      <c r="D86" s="64"/>
      <c r="E86" s="92" t="s">
        <v>233</v>
      </c>
      <c r="F86" s="93"/>
      <c r="G86" s="93"/>
      <c r="H86" s="93"/>
      <c r="I86" s="93"/>
      <c r="J86" s="93"/>
      <c r="K86" s="93"/>
      <c r="L86" s="93"/>
      <c r="M86" s="93"/>
      <c r="N86" s="93"/>
      <c r="O86" s="93"/>
      <c r="P86" s="93"/>
      <c r="Q86" s="93"/>
      <c r="R86" s="93"/>
      <c r="S86" s="93"/>
      <c r="T86" s="93"/>
      <c r="U86" s="93"/>
      <c r="V86" s="93"/>
      <c r="W86" s="94"/>
      <c r="X86" s="87">
        <v>0</v>
      </c>
      <c r="Y86" s="87"/>
      <c r="Z86" s="87"/>
      <c r="AA86" s="87"/>
      <c r="AB86" s="87"/>
      <c r="AC86" s="87">
        <v>0</v>
      </c>
      <c r="AD86" s="87"/>
      <c r="AE86" s="87"/>
      <c r="AF86" s="87"/>
      <c r="AG86" s="87"/>
      <c r="AH86" s="88">
        <v>0</v>
      </c>
      <c r="AI86" s="89"/>
      <c r="AJ86" s="90"/>
      <c r="AK86" s="87">
        <f t="shared" si="5"/>
        <v>0</v>
      </c>
      <c r="AL86" s="87"/>
      <c r="AM86" s="87"/>
      <c r="AN86" s="87"/>
      <c r="AO86" s="87"/>
      <c r="AP86" s="87">
        <v>0</v>
      </c>
      <c r="AQ86" s="87"/>
      <c r="AR86" s="87"/>
      <c r="AS86" s="87"/>
      <c r="AT86" s="87"/>
      <c r="AU86" s="87">
        <v>0</v>
      </c>
      <c r="AV86" s="87"/>
      <c r="AW86" s="87"/>
      <c r="AX86" s="87"/>
      <c r="AY86" s="87"/>
      <c r="AZ86" s="88">
        <v>0</v>
      </c>
      <c r="BA86" s="89"/>
      <c r="BB86" s="90"/>
      <c r="BC86" s="87">
        <f t="shared" si="6"/>
        <v>0</v>
      </c>
      <c r="BD86" s="87"/>
      <c r="BE86" s="87"/>
      <c r="BF86" s="87"/>
      <c r="BG86" s="87"/>
      <c r="BH86" s="87">
        <v>0</v>
      </c>
      <c r="BI86" s="87"/>
      <c r="BJ86" s="87"/>
      <c r="BK86" s="87"/>
      <c r="BL86" s="87"/>
      <c r="BM86" s="87">
        <v>0</v>
      </c>
      <c r="BN86" s="87"/>
      <c r="BO86" s="87"/>
      <c r="BP86" s="87"/>
      <c r="BQ86" s="87"/>
      <c r="BR86" s="88">
        <v>0</v>
      </c>
      <c r="BS86" s="89"/>
      <c r="BT86" s="90"/>
      <c r="BU86" s="87">
        <f t="shared" si="7"/>
        <v>0</v>
      </c>
      <c r="BV86" s="87"/>
      <c r="BW86" s="87"/>
      <c r="BX86" s="87"/>
      <c r="BY86" s="87"/>
    </row>
    <row r="87" spans="1:79" s="9" customFormat="1" ht="12.75" customHeight="1" x14ac:dyDescent="0.25">
      <c r="A87" s="98"/>
      <c r="B87" s="99"/>
      <c r="C87" s="99"/>
      <c r="D87" s="100"/>
      <c r="E87" s="159" t="s">
        <v>145</v>
      </c>
      <c r="F87" s="156"/>
      <c r="G87" s="156"/>
      <c r="H87" s="156"/>
      <c r="I87" s="156"/>
      <c r="J87" s="156"/>
      <c r="K87" s="156"/>
      <c r="L87" s="156"/>
      <c r="M87" s="156"/>
      <c r="N87" s="156"/>
      <c r="O87" s="156"/>
      <c r="P87" s="156"/>
      <c r="Q87" s="156"/>
      <c r="R87" s="156"/>
      <c r="S87" s="156"/>
      <c r="T87" s="156"/>
      <c r="U87" s="156"/>
      <c r="V87" s="156"/>
      <c r="W87" s="157"/>
      <c r="X87" s="120">
        <v>140082926</v>
      </c>
      <c r="Y87" s="120"/>
      <c r="Z87" s="120"/>
      <c r="AA87" s="120"/>
      <c r="AB87" s="120"/>
      <c r="AC87" s="120">
        <v>13691347</v>
      </c>
      <c r="AD87" s="120"/>
      <c r="AE87" s="120"/>
      <c r="AF87" s="120"/>
      <c r="AG87" s="120"/>
      <c r="AH87" s="95">
        <v>6302603</v>
      </c>
      <c r="AI87" s="96"/>
      <c r="AJ87" s="97"/>
      <c r="AK87" s="120">
        <f t="shared" si="5"/>
        <v>153774273</v>
      </c>
      <c r="AL87" s="120"/>
      <c r="AM87" s="120"/>
      <c r="AN87" s="120"/>
      <c r="AO87" s="120"/>
      <c r="AP87" s="120">
        <v>131311688</v>
      </c>
      <c r="AQ87" s="120"/>
      <c r="AR87" s="120"/>
      <c r="AS87" s="120"/>
      <c r="AT87" s="120"/>
      <c r="AU87" s="120">
        <v>7041251</v>
      </c>
      <c r="AV87" s="120"/>
      <c r="AW87" s="120"/>
      <c r="AX87" s="120"/>
      <c r="AY87" s="120"/>
      <c r="AZ87" s="95">
        <v>1203122</v>
      </c>
      <c r="BA87" s="96"/>
      <c r="BB87" s="97"/>
      <c r="BC87" s="120">
        <f t="shared" si="6"/>
        <v>138352939</v>
      </c>
      <c r="BD87" s="120"/>
      <c r="BE87" s="120"/>
      <c r="BF87" s="120"/>
      <c r="BG87" s="120"/>
      <c r="BH87" s="120">
        <v>37740600</v>
      </c>
      <c r="BI87" s="120"/>
      <c r="BJ87" s="120"/>
      <c r="BK87" s="120"/>
      <c r="BL87" s="120"/>
      <c r="BM87" s="120">
        <v>1338000</v>
      </c>
      <c r="BN87" s="120"/>
      <c r="BO87" s="120"/>
      <c r="BP87" s="120"/>
      <c r="BQ87" s="120"/>
      <c r="BR87" s="95">
        <v>0</v>
      </c>
      <c r="BS87" s="96"/>
      <c r="BT87" s="97"/>
      <c r="BU87" s="120">
        <f t="shared" si="7"/>
        <v>39078600</v>
      </c>
      <c r="BV87" s="120"/>
      <c r="BW87" s="120"/>
      <c r="BX87" s="120"/>
      <c r="BY87" s="120"/>
    </row>
    <row r="88" spans="1:79" ht="6" customHeight="1" x14ac:dyDescent="0.25"/>
    <row r="89" spans="1:79" ht="14.25" customHeight="1" x14ac:dyDescent="0.25">
      <c r="A89" s="51" t="s">
        <v>411</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row>
    <row r="90" spans="1:79" ht="15" customHeight="1" x14ac:dyDescent="0.25">
      <c r="A90" s="59" t="s">
        <v>192</v>
      </c>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row>
    <row r="91" spans="1:79" ht="1.95" customHeight="1" x14ac:dyDescent="0.25"/>
    <row r="92" spans="1:79" ht="16.2" customHeight="1" x14ac:dyDescent="0.25">
      <c r="A92" s="104" t="s">
        <v>118</v>
      </c>
      <c r="B92" s="105"/>
      <c r="C92" s="105"/>
      <c r="D92" s="105"/>
      <c r="E92" s="106"/>
      <c r="F92" s="81" t="s">
        <v>19</v>
      </c>
      <c r="G92" s="82"/>
      <c r="H92" s="82"/>
      <c r="I92" s="82"/>
      <c r="J92" s="82"/>
      <c r="K92" s="82"/>
      <c r="L92" s="82"/>
      <c r="M92" s="82"/>
      <c r="N92" s="82"/>
      <c r="O92" s="82"/>
      <c r="P92" s="82"/>
      <c r="Q92" s="82"/>
      <c r="R92" s="82"/>
      <c r="S92" s="82"/>
      <c r="T92" s="82"/>
      <c r="U92" s="82"/>
      <c r="V92" s="82"/>
      <c r="W92" s="83"/>
      <c r="X92" s="61" t="s">
        <v>193</v>
      </c>
      <c r="Y92" s="61"/>
      <c r="Z92" s="61"/>
      <c r="AA92" s="61"/>
      <c r="AB92" s="61"/>
      <c r="AC92" s="61"/>
      <c r="AD92" s="61"/>
      <c r="AE92" s="61"/>
      <c r="AF92" s="61"/>
      <c r="AG92" s="61"/>
      <c r="AH92" s="61"/>
      <c r="AI92" s="61"/>
      <c r="AJ92" s="61"/>
      <c r="AK92" s="61"/>
      <c r="AL92" s="61"/>
      <c r="AM92" s="61"/>
      <c r="AN92" s="61"/>
      <c r="AO92" s="61"/>
      <c r="AP92" s="61" t="s">
        <v>195</v>
      </c>
      <c r="AQ92" s="61"/>
      <c r="AR92" s="61"/>
      <c r="AS92" s="61"/>
      <c r="AT92" s="61"/>
      <c r="AU92" s="61"/>
      <c r="AV92" s="61"/>
      <c r="AW92" s="61"/>
      <c r="AX92" s="61"/>
      <c r="AY92" s="61"/>
      <c r="AZ92" s="61"/>
      <c r="BA92" s="61"/>
      <c r="BB92" s="61"/>
      <c r="BC92" s="61"/>
      <c r="BD92" s="61"/>
      <c r="BE92" s="61"/>
      <c r="BF92" s="61"/>
      <c r="BG92" s="61"/>
      <c r="BH92" s="61" t="s">
        <v>200</v>
      </c>
      <c r="BI92" s="61"/>
      <c r="BJ92" s="61"/>
      <c r="BK92" s="61"/>
      <c r="BL92" s="61"/>
      <c r="BM92" s="61"/>
      <c r="BN92" s="61"/>
      <c r="BO92" s="61"/>
      <c r="BP92" s="61"/>
      <c r="BQ92" s="61"/>
      <c r="BR92" s="61"/>
      <c r="BS92" s="61"/>
      <c r="BT92" s="61"/>
      <c r="BU92" s="61"/>
      <c r="BV92" s="61"/>
      <c r="BW92" s="61"/>
      <c r="BX92" s="61"/>
      <c r="BY92" s="61"/>
    </row>
    <row r="93" spans="1:79" ht="51.75" customHeight="1" x14ac:dyDescent="0.25">
      <c r="A93" s="107"/>
      <c r="B93" s="108"/>
      <c r="C93" s="108"/>
      <c r="D93" s="108"/>
      <c r="E93" s="109"/>
      <c r="F93" s="84"/>
      <c r="G93" s="85"/>
      <c r="H93" s="85"/>
      <c r="I93" s="85"/>
      <c r="J93" s="85"/>
      <c r="K93" s="85"/>
      <c r="L93" s="85"/>
      <c r="M93" s="85"/>
      <c r="N93" s="85"/>
      <c r="O93" s="85"/>
      <c r="P93" s="85"/>
      <c r="Q93" s="85"/>
      <c r="R93" s="85"/>
      <c r="S93" s="85"/>
      <c r="T93" s="85"/>
      <c r="U93" s="85"/>
      <c r="V93" s="85"/>
      <c r="W93" s="86"/>
      <c r="X93" s="61" t="s">
        <v>4</v>
      </c>
      <c r="Y93" s="61"/>
      <c r="Z93" s="61"/>
      <c r="AA93" s="61"/>
      <c r="AB93" s="61"/>
      <c r="AC93" s="61" t="s">
        <v>3</v>
      </c>
      <c r="AD93" s="61"/>
      <c r="AE93" s="61"/>
      <c r="AF93" s="61"/>
      <c r="AG93" s="61"/>
      <c r="AH93" s="62" t="s">
        <v>116</v>
      </c>
      <c r="AI93" s="63"/>
      <c r="AJ93" s="64"/>
      <c r="AK93" s="61" t="s">
        <v>5</v>
      </c>
      <c r="AL93" s="61"/>
      <c r="AM93" s="61"/>
      <c r="AN93" s="61"/>
      <c r="AO93" s="61"/>
      <c r="AP93" s="61" t="s">
        <v>4</v>
      </c>
      <c r="AQ93" s="61"/>
      <c r="AR93" s="61"/>
      <c r="AS93" s="61"/>
      <c r="AT93" s="61"/>
      <c r="AU93" s="61" t="s">
        <v>3</v>
      </c>
      <c r="AV93" s="61"/>
      <c r="AW93" s="61"/>
      <c r="AX93" s="61"/>
      <c r="AY93" s="61"/>
      <c r="AZ93" s="62" t="s">
        <v>116</v>
      </c>
      <c r="BA93" s="63"/>
      <c r="BB93" s="64"/>
      <c r="BC93" s="61" t="s">
        <v>96</v>
      </c>
      <c r="BD93" s="61"/>
      <c r="BE93" s="61"/>
      <c r="BF93" s="61"/>
      <c r="BG93" s="61"/>
      <c r="BH93" s="61" t="s">
        <v>4</v>
      </c>
      <c r="BI93" s="61"/>
      <c r="BJ93" s="61"/>
      <c r="BK93" s="61"/>
      <c r="BL93" s="61"/>
      <c r="BM93" s="61" t="s">
        <v>3</v>
      </c>
      <c r="BN93" s="61"/>
      <c r="BO93" s="61"/>
      <c r="BP93" s="61"/>
      <c r="BQ93" s="61"/>
      <c r="BR93" s="62" t="s">
        <v>116</v>
      </c>
      <c r="BS93" s="63"/>
      <c r="BT93" s="64"/>
      <c r="BU93" s="61" t="s">
        <v>97</v>
      </c>
      <c r="BV93" s="61"/>
      <c r="BW93" s="61"/>
      <c r="BX93" s="61"/>
      <c r="BY93" s="61"/>
    </row>
    <row r="94" spans="1:79" ht="15" customHeight="1" x14ac:dyDescent="0.25">
      <c r="A94" s="77">
        <v>1</v>
      </c>
      <c r="B94" s="78"/>
      <c r="C94" s="78"/>
      <c r="D94" s="78"/>
      <c r="E94" s="79"/>
      <c r="F94" s="77">
        <v>2</v>
      </c>
      <c r="G94" s="78"/>
      <c r="H94" s="78"/>
      <c r="I94" s="78"/>
      <c r="J94" s="78"/>
      <c r="K94" s="78"/>
      <c r="L94" s="78"/>
      <c r="M94" s="78"/>
      <c r="N94" s="78"/>
      <c r="O94" s="78"/>
      <c r="P94" s="78"/>
      <c r="Q94" s="78"/>
      <c r="R94" s="78"/>
      <c r="S94" s="78"/>
      <c r="T94" s="78"/>
      <c r="U94" s="78"/>
      <c r="V94" s="78"/>
      <c r="W94" s="79"/>
      <c r="X94" s="61">
        <v>3</v>
      </c>
      <c r="Y94" s="61"/>
      <c r="Z94" s="61"/>
      <c r="AA94" s="61"/>
      <c r="AB94" s="61"/>
      <c r="AC94" s="61">
        <v>4</v>
      </c>
      <c r="AD94" s="61"/>
      <c r="AE94" s="61"/>
      <c r="AF94" s="61"/>
      <c r="AG94" s="61"/>
      <c r="AH94" s="77">
        <v>5</v>
      </c>
      <c r="AI94" s="78"/>
      <c r="AJ94" s="79"/>
      <c r="AK94" s="61">
        <v>6</v>
      </c>
      <c r="AL94" s="61"/>
      <c r="AM94" s="61"/>
      <c r="AN94" s="61"/>
      <c r="AO94" s="61"/>
      <c r="AP94" s="61">
        <v>7</v>
      </c>
      <c r="AQ94" s="61"/>
      <c r="AR94" s="61"/>
      <c r="AS94" s="61"/>
      <c r="AT94" s="61"/>
      <c r="AU94" s="61">
        <v>8</v>
      </c>
      <c r="AV94" s="61"/>
      <c r="AW94" s="61"/>
      <c r="AX94" s="61"/>
      <c r="AY94" s="61"/>
      <c r="AZ94" s="77">
        <v>9</v>
      </c>
      <c r="BA94" s="78"/>
      <c r="BB94" s="79"/>
      <c r="BC94" s="61">
        <v>10</v>
      </c>
      <c r="BD94" s="61"/>
      <c r="BE94" s="61"/>
      <c r="BF94" s="61"/>
      <c r="BG94" s="61"/>
      <c r="BH94" s="61">
        <v>11</v>
      </c>
      <c r="BI94" s="61"/>
      <c r="BJ94" s="61"/>
      <c r="BK94" s="61"/>
      <c r="BL94" s="61"/>
      <c r="BM94" s="61">
        <v>12</v>
      </c>
      <c r="BN94" s="61"/>
      <c r="BO94" s="61"/>
      <c r="BP94" s="61"/>
      <c r="BQ94" s="61"/>
      <c r="BR94" s="77">
        <v>13</v>
      </c>
      <c r="BS94" s="78"/>
      <c r="BT94" s="79"/>
      <c r="BU94" s="61">
        <v>14</v>
      </c>
      <c r="BV94" s="61"/>
      <c r="BW94" s="61"/>
      <c r="BX94" s="61"/>
      <c r="BY94" s="61"/>
    </row>
    <row r="95" spans="1:79" ht="13.5" hidden="1" customHeight="1" x14ac:dyDescent="0.25">
      <c r="A95" s="62" t="s">
        <v>64</v>
      </c>
      <c r="B95" s="63"/>
      <c r="C95" s="63"/>
      <c r="D95" s="63"/>
      <c r="E95" s="64"/>
      <c r="F95" s="62" t="s">
        <v>57</v>
      </c>
      <c r="G95" s="63"/>
      <c r="H95" s="63"/>
      <c r="I95" s="63"/>
      <c r="J95" s="63"/>
      <c r="K95" s="63"/>
      <c r="L95" s="63"/>
      <c r="M95" s="63"/>
      <c r="N95" s="63"/>
      <c r="O95" s="63"/>
      <c r="P95" s="63"/>
      <c r="Q95" s="63"/>
      <c r="R95" s="63"/>
      <c r="S95" s="63"/>
      <c r="T95" s="63"/>
      <c r="U95" s="63"/>
      <c r="V95" s="63"/>
      <c r="W95" s="64"/>
      <c r="X95" s="80" t="s">
        <v>65</v>
      </c>
      <c r="Y95" s="80"/>
      <c r="Z95" s="80"/>
      <c r="AA95" s="80"/>
      <c r="AB95" s="80"/>
      <c r="AC95" s="80" t="s">
        <v>66</v>
      </c>
      <c r="AD95" s="80"/>
      <c r="AE95" s="80"/>
      <c r="AF95" s="80"/>
      <c r="AG95" s="80"/>
      <c r="AH95" s="62" t="s">
        <v>91</v>
      </c>
      <c r="AI95" s="63"/>
      <c r="AJ95" s="64"/>
      <c r="AK95" s="91" t="s">
        <v>99</v>
      </c>
      <c r="AL95" s="91"/>
      <c r="AM95" s="91"/>
      <c r="AN95" s="91"/>
      <c r="AO95" s="91"/>
      <c r="AP95" s="80" t="s">
        <v>67</v>
      </c>
      <c r="AQ95" s="80"/>
      <c r="AR95" s="80"/>
      <c r="AS95" s="80"/>
      <c r="AT95" s="80"/>
      <c r="AU95" s="80" t="s">
        <v>68</v>
      </c>
      <c r="AV95" s="80"/>
      <c r="AW95" s="80"/>
      <c r="AX95" s="80"/>
      <c r="AY95" s="80"/>
      <c r="AZ95" s="62" t="s">
        <v>92</v>
      </c>
      <c r="BA95" s="63"/>
      <c r="BB95" s="64"/>
      <c r="BC95" s="91" t="s">
        <v>99</v>
      </c>
      <c r="BD95" s="91"/>
      <c r="BE95" s="91"/>
      <c r="BF95" s="91"/>
      <c r="BG95" s="91"/>
      <c r="BH95" s="80" t="s">
        <v>58</v>
      </c>
      <c r="BI95" s="80"/>
      <c r="BJ95" s="80"/>
      <c r="BK95" s="80"/>
      <c r="BL95" s="80"/>
      <c r="BM95" s="80" t="s">
        <v>59</v>
      </c>
      <c r="BN95" s="80"/>
      <c r="BO95" s="80"/>
      <c r="BP95" s="80"/>
      <c r="BQ95" s="80"/>
      <c r="BR95" s="62" t="s">
        <v>93</v>
      </c>
      <c r="BS95" s="63"/>
      <c r="BT95" s="64"/>
      <c r="BU95" s="91" t="s">
        <v>99</v>
      </c>
      <c r="BV95" s="91"/>
      <c r="BW95" s="91"/>
      <c r="BX95" s="91"/>
      <c r="BY95" s="91"/>
      <c r="CA95" s="1" t="s">
        <v>27</v>
      </c>
    </row>
    <row r="96" spans="1:79" s="9" customFormat="1" ht="12.75" customHeight="1" x14ac:dyDescent="0.25">
      <c r="A96" s="98"/>
      <c r="B96" s="99"/>
      <c r="C96" s="99"/>
      <c r="D96" s="99"/>
      <c r="E96" s="100"/>
      <c r="F96" s="98" t="s">
        <v>145</v>
      </c>
      <c r="G96" s="99"/>
      <c r="H96" s="99"/>
      <c r="I96" s="99"/>
      <c r="J96" s="99"/>
      <c r="K96" s="99"/>
      <c r="L96" s="99"/>
      <c r="M96" s="99"/>
      <c r="N96" s="99"/>
      <c r="O96" s="99"/>
      <c r="P96" s="99"/>
      <c r="Q96" s="99"/>
      <c r="R96" s="99"/>
      <c r="S96" s="99"/>
      <c r="T96" s="99"/>
      <c r="U96" s="99"/>
      <c r="V96" s="99"/>
      <c r="W96" s="100"/>
      <c r="X96" s="113"/>
      <c r="Y96" s="113"/>
      <c r="Z96" s="113"/>
      <c r="AA96" s="113"/>
      <c r="AB96" s="113"/>
      <c r="AC96" s="113"/>
      <c r="AD96" s="113"/>
      <c r="AE96" s="113"/>
      <c r="AF96" s="113"/>
      <c r="AG96" s="113"/>
      <c r="AH96" s="110"/>
      <c r="AI96" s="111"/>
      <c r="AJ96" s="112"/>
      <c r="AK96" s="113">
        <f>IF(ISNUMBER(X96),X96,0)+IF(ISNUMBER(AC96),AC96,0)</f>
        <v>0</v>
      </c>
      <c r="AL96" s="113"/>
      <c r="AM96" s="113"/>
      <c r="AN96" s="113"/>
      <c r="AO96" s="113"/>
      <c r="AP96" s="113"/>
      <c r="AQ96" s="113"/>
      <c r="AR96" s="113"/>
      <c r="AS96" s="113"/>
      <c r="AT96" s="113"/>
      <c r="AU96" s="113"/>
      <c r="AV96" s="113"/>
      <c r="AW96" s="113"/>
      <c r="AX96" s="113"/>
      <c r="AY96" s="113"/>
      <c r="AZ96" s="110"/>
      <c r="BA96" s="111"/>
      <c r="BB96" s="112"/>
      <c r="BC96" s="113">
        <f>IF(ISNUMBER(AP96),AP96,0)+IF(ISNUMBER(AU96),AU96,0)</f>
        <v>0</v>
      </c>
      <c r="BD96" s="113"/>
      <c r="BE96" s="113"/>
      <c r="BF96" s="113"/>
      <c r="BG96" s="113"/>
      <c r="BH96" s="113"/>
      <c r="BI96" s="113"/>
      <c r="BJ96" s="113"/>
      <c r="BK96" s="113"/>
      <c r="BL96" s="113"/>
      <c r="BM96" s="113"/>
      <c r="BN96" s="113"/>
      <c r="BO96" s="113"/>
      <c r="BP96" s="113"/>
      <c r="BQ96" s="113"/>
      <c r="BR96" s="110"/>
      <c r="BS96" s="111"/>
      <c r="BT96" s="112"/>
      <c r="BU96" s="113">
        <f>IF(ISNUMBER(BH96),BH96,0)+IF(ISNUMBER(BM96),BM96,0)</f>
        <v>0</v>
      </c>
      <c r="BV96" s="113"/>
      <c r="BW96" s="113"/>
      <c r="BX96" s="113"/>
      <c r="BY96" s="113"/>
      <c r="CA96" s="9" t="s">
        <v>28</v>
      </c>
    </row>
    <row r="97" spans="1:79" ht="9.6" customHeight="1" x14ac:dyDescent="0.25"/>
    <row r="98" spans="1:79" ht="14.25" customHeight="1" x14ac:dyDescent="0.25">
      <c r="A98" s="51" t="s">
        <v>412</v>
      </c>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row>
    <row r="99" spans="1:79" ht="15" customHeight="1" x14ac:dyDescent="0.25">
      <c r="A99" s="59" t="s">
        <v>192</v>
      </c>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row>
    <row r="100" spans="1:79" ht="10.199999999999999" customHeight="1" x14ac:dyDescent="0.25"/>
    <row r="101" spans="1:79" ht="23.1" customHeight="1" x14ac:dyDescent="0.25">
      <c r="A101" s="104" t="s">
        <v>117</v>
      </c>
      <c r="B101" s="105"/>
      <c r="C101" s="105"/>
      <c r="D101" s="106"/>
      <c r="E101" s="81" t="s">
        <v>19</v>
      </c>
      <c r="F101" s="82"/>
      <c r="G101" s="82"/>
      <c r="H101" s="82"/>
      <c r="I101" s="82"/>
      <c r="J101" s="82"/>
      <c r="K101" s="82"/>
      <c r="L101" s="82"/>
      <c r="M101" s="82"/>
      <c r="N101" s="82"/>
      <c r="O101" s="82"/>
      <c r="P101" s="82"/>
      <c r="Q101" s="82"/>
      <c r="R101" s="82"/>
      <c r="S101" s="82"/>
      <c r="T101" s="82"/>
      <c r="U101" s="82"/>
      <c r="V101" s="82"/>
      <c r="W101" s="83"/>
      <c r="X101" s="77" t="s">
        <v>204</v>
      </c>
      <c r="Y101" s="78"/>
      <c r="Z101" s="78"/>
      <c r="AA101" s="78"/>
      <c r="AB101" s="78"/>
      <c r="AC101" s="78"/>
      <c r="AD101" s="78"/>
      <c r="AE101" s="78"/>
      <c r="AF101" s="78"/>
      <c r="AG101" s="78"/>
      <c r="AH101" s="78"/>
      <c r="AI101" s="78"/>
      <c r="AJ101" s="78"/>
      <c r="AK101" s="78"/>
      <c r="AL101" s="78"/>
      <c r="AM101" s="78"/>
      <c r="AN101" s="78"/>
      <c r="AO101" s="79"/>
      <c r="AP101" s="77" t="s">
        <v>208</v>
      </c>
      <c r="AQ101" s="78"/>
      <c r="AR101" s="78"/>
      <c r="AS101" s="78"/>
      <c r="AT101" s="78"/>
      <c r="AU101" s="78"/>
      <c r="AV101" s="78"/>
      <c r="AW101" s="78"/>
      <c r="AX101" s="78"/>
      <c r="AY101" s="78"/>
      <c r="AZ101" s="78"/>
      <c r="BA101" s="78"/>
      <c r="BB101" s="78"/>
      <c r="BC101" s="78"/>
      <c r="BD101" s="78"/>
      <c r="BE101" s="78"/>
      <c r="BF101" s="78"/>
      <c r="BG101" s="79"/>
    </row>
    <row r="102" spans="1:79" ht="52.2" customHeight="1" x14ac:dyDescent="0.25">
      <c r="A102" s="107"/>
      <c r="B102" s="108"/>
      <c r="C102" s="108"/>
      <c r="D102" s="109"/>
      <c r="E102" s="84"/>
      <c r="F102" s="85"/>
      <c r="G102" s="85"/>
      <c r="H102" s="85"/>
      <c r="I102" s="85"/>
      <c r="J102" s="85"/>
      <c r="K102" s="85"/>
      <c r="L102" s="85"/>
      <c r="M102" s="85"/>
      <c r="N102" s="85"/>
      <c r="O102" s="85"/>
      <c r="P102" s="85"/>
      <c r="Q102" s="85"/>
      <c r="R102" s="85"/>
      <c r="S102" s="85"/>
      <c r="T102" s="85"/>
      <c r="U102" s="85"/>
      <c r="V102" s="85"/>
      <c r="W102" s="86"/>
      <c r="X102" s="77" t="s">
        <v>4</v>
      </c>
      <c r="Y102" s="78"/>
      <c r="Z102" s="78"/>
      <c r="AA102" s="78"/>
      <c r="AB102" s="79"/>
      <c r="AC102" s="77" t="s">
        <v>3</v>
      </c>
      <c r="AD102" s="78"/>
      <c r="AE102" s="78"/>
      <c r="AF102" s="78"/>
      <c r="AG102" s="79"/>
      <c r="AH102" s="62" t="s">
        <v>116</v>
      </c>
      <c r="AI102" s="63"/>
      <c r="AJ102" s="64"/>
      <c r="AK102" s="77" t="s">
        <v>5</v>
      </c>
      <c r="AL102" s="78"/>
      <c r="AM102" s="78"/>
      <c r="AN102" s="78"/>
      <c r="AO102" s="79"/>
      <c r="AP102" s="77" t="s">
        <v>4</v>
      </c>
      <c r="AQ102" s="78"/>
      <c r="AR102" s="78"/>
      <c r="AS102" s="78"/>
      <c r="AT102" s="79"/>
      <c r="AU102" s="77" t="s">
        <v>3</v>
      </c>
      <c r="AV102" s="78"/>
      <c r="AW102" s="78"/>
      <c r="AX102" s="78"/>
      <c r="AY102" s="79"/>
      <c r="AZ102" s="62" t="s">
        <v>116</v>
      </c>
      <c r="BA102" s="63"/>
      <c r="BB102" s="64"/>
      <c r="BC102" s="77" t="s">
        <v>96</v>
      </c>
      <c r="BD102" s="78"/>
      <c r="BE102" s="78"/>
      <c r="BF102" s="78"/>
      <c r="BG102" s="79"/>
    </row>
    <row r="103" spans="1:79" ht="12.75" customHeight="1" x14ac:dyDescent="0.25">
      <c r="A103" s="77">
        <v>1</v>
      </c>
      <c r="B103" s="78"/>
      <c r="C103" s="78"/>
      <c r="D103" s="79"/>
      <c r="E103" s="77">
        <v>2</v>
      </c>
      <c r="F103" s="78"/>
      <c r="G103" s="78"/>
      <c r="H103" s="78"/>
      <c r="I103" s="78"/>
      <c r="J103" s="78"/>
      <c r="K103" s="78"/>
      <c r="L103" s="78"/>
      <c r="M103" s="78"/>
      <c r="N103" s="78"/>
      <c r="O103" s="78"/>
      <c r="P103" s="78"/>
      <c r="Q103" s="78"/>
      <c r="R103" s="78"/>
      <c r="S103" s="78"/>
      <c r="T103" s="78"/>
      <c r="U103" s="78"/>
      <c r="V103" s="78"/>
      <c r="W103" s="79"/>
      <c r="X103" s="77">
        <v>3</v>
      </c>
      <c r="Y103" s="78"/>
      <c r="Z103" s="78"/>
      <c r="AA103" s="78"/>
      <c r="AB103" s="79"/>
      <c r="AC103" s="77">
        <v>4</v>
      </c>
      <c r="AD103" s="78"/>
      <c r="AE103" s="78"/>
      <c r="AF103" s="78"/>
      <c r="AG103" s="79"/>
      <c r="AH103" s="77">
        <v>5</v>
      </c>
      <c r="AI103" s="78"/>
      <c r="AJ103" s="79"/>
      <c r="AK103" s="77">
        <v>6</v>
      </c>
      <c r="AL103" s="78"/>
      <c r="AM103" s="78"/>
      <c r="AN103" s="78"/>
      <c r="AO103" s="79"/>
      <c r="AP103" s="77">
        <v>7</v>
      </c>
      <c r="AQ103" s="78"/>
      <c r="AR103" s="78"/>
      <c r="AS103" s="78"/>
      <c r="AT103" s="79"/>
      <c r="AU103" s="77">
        <v>8</v>
      </c>
      <c r="AV103" s="78"/>
      <c r="AW103" s="78"/>
      <c r="AX103" s="78"/>
      <c r="AY103" s="79"/>
      <c r="AZ103" s="77">
        <v>9</v>
      </c>
      <c r="BA103" s="78"/>
      <c r="BB103" s="79"/>
      <c r="BC103" s="77">
        <v>10</v>
      </c>
      <c r="BD103" s="78"/>
      <c r="BE103" s="78"/>
      <c r="BF103" s="78"/>
      <c r="BG103" s="79"/>
    </row>
    <row r="104" spans="1:79" ht="12.75" hidden="1" customHeight="1" x14ac:dyDescent="0.25">
      <c r="A104" s="62" t="s">
        <v>64</v>
      </c>
      <c r="B104" s="63"/>
      <c r="C104" s="63"/>
      <c r="D104" s="64"/>
      <c r="E104" s="62" t="s">
        <v>57</v>
      </c>
      <c r="F104" s="63"/>
      <c r="G104" s="63"/>
      <c r="H104" s="63"/>
      <c r="I104" s="63"/>
      <c r="J104" s="63"/>
      <c r="K104" s="63"/>
      <c r="L104" s="63"/>
      <c r="M104" s="63"/>
      <c r="N104" s="63"/>
      <c r="O104" s="63"/>
      <c r="P104" s="63"/>
      <c r="Q104" s="63"/>
      <c r="R104" s="63"/>
      <c r="S104" s="63"/>
      <c r="T104" s="63"/>
      <c r="U104" s="63"/>
      <c r="V104" s="63"/>
      <c r="W104" s="64"/>
      <c r="X104" s="62" t="s">
        <v>60</v>
      </c>
      <c r="Y104" s="63"/>
      <c r="Z104" s="63"/>
      <c r="AA104" s="63"/>
      <c r="AB104" s="64"/>
      <c r="AC104" s="62" t="s">
        <v>61</v>
      </c>
      <c r="AD104" s="63"/>
      <c r="AE104" s="63"/>
      <c r="AF104" s="63"/>
      <c r="AG104" s="64"/>
      <c r="AH104" s="62" t="s">
        <v>94</v>
      </c>
      <c r="AI104" s="63"/>
      <c r="AJ104" s="64"/>
      <c r="AK104" s="114" t="s">
        <v>99</v>
      </c>
      <c r="AL104" s="115"/>
      <c r="AM104" s="115"/>
      <c r="AN104" s="115"/>
      <c r="AO104" s="116"/>
      <c r="AP104" s="62" t="s">
        <v>62</v>
      </c>
      <c r="AQ104" s="63"/>
      <c r="AR104" s="63"/>
      <c r="AS104" s="63"/>
      <c r="AT104" s="64"/>
      <c r="AU104" s="62" t="s">
        <v>63</v>
      </c>
      <c r="AV104" s="63"/>
      <c r="AW104" s="63"/>
      <c r="AX104" s="63"/>
      <c r="AY104" s="64"/>
      <c r="AZ104" s="62" t="s">
        <v>95</v>
      </c>
      <c r="BA104" s="63"/>
      <c r="BB104" s="64"/>
      <c r="BC104" s="114" t="s">
        <v>99</v>
      </c>
      <c r="BD104" s="115"/>
      <c r="BE104" s="115"/>
      <c r="BF104" s="115"/>
      <c r="BG104" s="116"/>
      <c r="CA104" s="1" t="s">
        <v>29</v>
      </c>
    </row>
    <row r="105" spans="1:79" s="8" customFormat="1" ht="13.2" customHeight="1" x14ac:dyDescent="0.25">
      <c r="A105" s="62">
        <v>2111</v>
      </c>
      <c r="B105" s="63"/>
      <c r="C105" s="63"/>
      <c r="D105" s="64"/>
      <c r="E105" s="92" t="s">
        <v>154</v>
      </c>
      <c r="F105" s="93"/>
      <c r="G105" s="93"/>
      <c r="H105" s="93"/>
      <c r="I105" s="93"/>
      <c r="J105" s="93"/>
      <c r="K105" s="93"/>
      <c r="L105" s="93"/>
      <c r="M105" s="93"/>
      <c r="N105" s="93"/>
      <c r="O105" s="93"/>
      <c r="P105" s="93"/>
      <c r="Q105" s="93"/>
      <c r="R105" s="93"/>
      <c r="S105" s="93"/>
      <c r="T105" s="93"/>
      <c r="U105" s="93"/>
      <c r="V105" s="93"/>
      <c r="W105" s="94"/>
      <c r="X105" s="88">
        <v>0</v>
      </c>
      <c r="Y105" s="89"/>
      <c r="Z105" s="89"/>
      <c r="AA105" s="89"/>
      <c r="AB105" s="90"/>
      <c r="AC105" s="88">
        <v>24840</v>
      </c>
      <c r="AD105" s="89"/>
      <c r="AE105" s="89"/>
      <c r="AF105" s="89"/>
      <c r="AG105" s="90"/>
      <c r="AH105" s="88">
        <v>0</v>
      </c>
      <c r="AI105" s="89"/>
      <c r="AJ105" s="90"/>
      <c r="AK105" s="88">
        <f t="shared" ref="AK105:AK124" si="8">IF(ISNUMBER(X105),X105,0)+IF(ISNUMBER(AC105),AC105,0)</f>
        <v>24840</v>
      </c>
      <c r="AL105" s="89"/>
      <c r="AM105" s="89"/>
      <c r="AN105" s="89"/>
      <c r="AO105" s="90"/>
      <c r="AP105" s="88">
        <v>0</v>
      </c>
      <c r="AQ105" s="89"/>
      <c r="AR105" s="89"/>
      <c r="AS105" s="89"/>
      <c r="AT105" s="90"/>
      <c r="AU105" s="88">
        <v>26156</v>
      </c>
      <c r="AV105" s="89"/>
      <c r="AW105" s="89"/>
      <c r="AX105" s="89"/>
      <c r="AY105" s="90"/>
      <c r="AZ105" s="88">
        <v>0</v>
      </c>
      <c r="BA105" s="89"/>
      <c r="BB105" s="90"/>
      <c r="BC105" s="88">
        <f t="shared" ref="BC105:BC124" si="9">IF(ISNUMBER(AP105),AP105,0)+IF(ISNUMBER(AU105),AU105,0)</f>
        <v>26156</v>
      </c>
      <c r="BD105" s="89"/>
      <c r="BE105" s="89"/>
      <c r="BF105" s="89"/>
      <c r="BG105" s="90"/>
      <c r="CA105" s="8" t="s">
        <v>30</v>
      </c>
    </row>
    <row r="106" spans="1:79" s="8" customFormat="1" ht="13.2" customHeight="1" x14ac:dyDescent="0.25">
      <c r="A106" s="62">
        <v>2120</v>
      </c>
      <c r="B106" s="63"/>
      <c r="C106" s="63"/>
      <c r="D106" s="64"/>
      <c r="E106" s="92" t="s">
        <v>155</v>
      </c>
      <c r="F106" s="93"/>
      <c r="G106" s="93"/>
      <c r="H106" s="93"/>
      <c r="I106" s="93"/>
      <c r="J106" s="93"/>
      <c r="K106" s="93"/>
      <c r="L106" s="93"/>
      <c r="M106" s="93"/>
      <c r="N106" s="93"/>
      <c r="O106" s="93"/>
      <c r="P106" s="93"/>
      <c r="Q106" s="93"/>
      <c r="R106" s="93"/>
      <c r="S106" s="93"/>
      <c r="T106" s="93"/>
      <c r="U106" s="93"/>
      <c r="V106" s="93"/>
      <c r="W106" s="94"/>
      <c r="X106" s="88">
        <v>0</v>
      </c>
      <c r="Y106" s="89"/>
      <c r="Z106" s="89"/>
      <c r="AA106" s="89"/>
      <c r="AB106" s="90"/>
      <c r="AC106" s="88">
        <v>5496</v>
      </c>
      <c r="AD106" s="89"/>
      <c r="AE106" s="89"/>
      <c r="AF106" s="89"/>
      <c r="AG106" s="90"/>
      <c r="AH106" s="88">
        <v>0</v>
      </c>
      <c r="AI106" s="89"/>
      <c r="AJ106" s="90"/>
      <c r="AK106" s="88">
        <f t="shared" si="8"/>
        <v>5496</v>
      </c>
      <c r="AL106" s="89"/>
      <c r="AM106" s="89"/>
      <c r="AN106" s="89"/>
      <c r="AO106" s="90"/>
      <c r="AP106" s="88">
        <v>0</v>
      </c>
      <c r="AQ106" s="89"/>
      <c r="AR106" s="89"/>
      <c r="AS106" s="89"/>
      <c r="AT106" s="90"/>
      <c r="AU106" s="88">
        <v>5787</v>
      </c>
      <c r="AV106" s="89"/>
      <c r="AW106" s="89"/>
      <c r="AX106" s="89"/>
      <c r="AY106" s="90"/>
      <c r="AZ106" s="88">
        <v>0</v>
      </c>
      <c r="BA106" s="89"/>
      <c r="BB106" s="90"/>
      <c r="BC106" s="88">
        <f t="shared" si="9"/>
        <v>5787</v>
      </c>
      <c r="BD106" s="89"/>
      <c r="BE106" s="89"/>
      <c r="BF106" s="89"/>
      <c r="BG106" s="90"/>
    </row>
    <row r="107" spans="1:79" s="8" customFormat="1" ht="13.2" customHeight="1" x14ac:dyDescent="0.25">
      <c r="A107" s="62">
        <v>2210</v>
      </c>
      <c r="B107" s="63"/>
      <c r="C107" s="63"/>
      <c r="D107" s="64"/>
      <c r="E107" s="92" t="s">
        <v>156</v>
      </c>
      <c r="F107" s="93"/>
      <c r="G107" s="93"/>
      <c r="H107" s="93"/>
      <c r="I107" s="93"/>
      <c r="J107" s="93"/>
      <c r="K107" s="93"/>
      <c r="L107" s="93"/>
      <c r="M107" s="93"/>
      <c r="N107" s="93"/>
      <c r="O107" s="93"/>
      <c r="P107" s="93"/>
      <c r="Q107" s="93"/>
      <c r="R107" s="93"/>
      <c r="S107" s="93"/>
      <c r="T107" s="93"/>
      <c r="U107" s="93"/>
      <c r="V107" s="93"/>
      <c r="W107" s="94"/>
      <c r="X107" s="88">
        <v>0</v>
      </c>
      <c r="Y107" s="89"/>
      <c r="Z107" s="89"/>
      <c r="AA107" s="89"/>
      <c r="AB107" s="90"/>
      <c r="AC107" s="88">
        <v>498376</v>
      </c>
      <c r="AD107" s="89"/>
      <c r="AE107" s="89"/>
      <c r="AF107" s="89"/>
      <c r="AG107" s="90"/>
      <c r="AH107" s="88">
        <v>0</v>
      </c>
      <c r="AI107" s="89"/>
      <c r="AJ107" s="90"/>
      <c r="AK107" s="88">
        <f t="shared" si="8"/>
        <v>498376</v>
      </c>
      <c r="AL107" s="89"/>
      <c r="AM107" s="89"/>
      <c r="AN107" s="89"/>
      <c r="AO107" s="90"/>
      <c r="AP107" s="88">
        <v>0</v>
      </c>
      <c r="AQ107" s="89"/>
      <c r="AR107" s="89"/>
      <c r="AS107" s="89"/>
      <c r="AT107" s="90"/>
      <c r="AU107" s="88">
        <v>524790</v>
      </c>
      <c r="AV107" s="89"/>
      <c r="AW107" s="89"/>
      <c r="AX107" s="89"/>
      <c r="AY107" s="90"/>
      <c r="AZ107" s="88">
        <v>0</v>
      </c>
      <c r="BA107" s="89"/>
      <c r="BB107" s="90"/>
      <c r="BC107" s="88">
        <f t="shared" si="9"/>
        <v>524790</v>
      </c>
      <c r="BD107" s="89"/>
      <c r="BE107" s="89"/>
      <c r="BF107" s="89"/>
      <c r="BG107" s="90"/>
    </row>
    <row r="108" spans="1:79" s="8" customFormat="1" ht="13.2" customHeight="1" x14ac:dyDescent="0.25">
      <c r="A108" s="62">
        <v>2220</v>
      </c>
      <c r="B108" s="63"/>
      <c r="C108" s="63"/>
      <c r="D108" s="64"/>
      <c r="E108" s="92" t="s">
        <v>222</v>
      </c>
      <c r="F108" s="93"/>
      <c r="G108" s="93"/>
      <c r="H108" s="93"/>
      <c r="I108" s="93"/>
      <c r="J108" s="93"/>
      <c r="K108" s="93"/>
      <c r="L108" s="93"/>
      <c r="M108" s="93"/>
      <c r="N108" s="93"/>
      <c r="O108" s="93"/>
      <c r="P108" s="93"/>
      <c r="Q108" s="93"/>
      <c r="R108" s="93"/>
      <c r="S108" s="93"/>
      <c r="T108" s="93"/>
      <c r="U108" s="93"/>
      <c r="V108" s="93"/>
      <c r="W108" s="94"/>
      <c r="X108" s="88">
        <v>0</v>
      </c>
      <c r="Y108" s="89"/>
      <c r="Z108" s="89"/>
      <c r="AA108" s="89"/>
      <c r="AB108" s="90"/>
      <c r="AC108" s="88">
        <v>123035</v>
      </c>
      <c r="AD108" s="89"/>
      <c r="AE108" s="89"/>
      <c r="AF108" s="89"/>
      <c r="AG108" s="90"/>
      <c r="AH108" s="88">
        <v>0</v>
      </c>
      <c r="AI108" s="89"/>
      <c r="AJ108" s="90"/>
      <c r="AK108" s="88">
        <f t="shared" si="8"/>
        <v>123035</v>
      </c>
      <c r="AL108" s="89"/>
      <c r="AM108" s="89"/>
      <c r="AN108" s="89"/>
      <c r="AO108" s="90"/>
      <c r="AP108" s="88">
        <v>0</v>
      </c>
      <c r="AQ108" s="89"/>
      <c r="AR108" s="89"/>
      <c r="AS108" s="89"/>
      <c r="AT108" s="90"/>
      <c r="AU108" s="88">
        <v>129556</v>
      </c>
      <c r="AV108" s="89"/>
      <c r="AW108" s="89"/>
      <c r="AX108" s="89"/>
      <c r="AY108" s="90"/>
      <c r="AZ108" s="88">
        <v>0</v>
      </c>
      <c r="BA108" s="89"/>
      <c r="BB108" s="90"/>
      <c r="BC108" s="88">
        <f t="shared" si="9"/>
        <v>129556</v>
      </c>
      <c r="BD108" s="89"/>
      <c r="BE108" s="89"/>
      <c r="BF108" s="89"/>
      <c r="BG108" s="90"/>
    </row>
    <row r="109" spans="1:79" s="8" customFormat="1" ht="13.2" customHeight="1" x14ac:dyDescent="0.25">
      <c r="A109" s="62">
        <v>2230</v>
      </c>
      <c r="B109" s="63"/>
      <c r="C109" s="63"/>
      <c r="D109" s="64"/>
      <c r="E109" s="92" t="s">
        <v>223</v>
      </c>
      <c r="F109" s="93"/>
      <c r="G109" s="93"/>
      <c r="H109" s="93"/>
      <c r="I109" s="93"/>
      <c r="J109" s="93"/>
      <c r="K109" s="93"/>
      <c r="L109" s="93"/>
      <c r="M109" s="93"/>
      <c r="N109" s="93"/>
      <c r="O109" s="93"/>
      <c r="P109" s="93"/>
      <c r="Q109" s="93"/>
      <c r="R109" s="93"/>
      <c r="S109" s="93"/>
      <c r="T109" s="93"/>
      <c r="U109" s="93"/>
      <c r="V109" s="93"/>
      <c r="W109" s="94"/>
      <c r="X109" s="88">
        <v>0</v>
      </c>
      <c r="Y109" s="89"/>
      <c r="Z109" s="89"/>
      <c r="AA109" s="89"/>
      <c r="AB109" s="90"/>
      <c r="AC109" s="88">
        <v>0</v>
      </c>
      <c r="AD109" s="89"/>
      <c r="AE109" s="89"/>
      <c r="AF109" s="89"/>
      <c r="AG109" s="90"/>
      <c r="AH109" s="88">
        <v>0</v>
      </c>
      <c r="AI109" s="89"/>
      <c r="AJ109" s="90"/>
      <c r="AK109" s="88">
        <f t="shared" si="8"/>
        <v>0</v>
      </c>
      <c r="AL109" s="89"/>
      <c r="AM109" s="89"/>
      <c r="AN109" s="89"/>
      <c r="AO109" s="90"/>
      <c r="AP109" s="88">
        <v>0</v>
      </c>
      <c r="AQ109" s="89"/>
      <c r="AR109" s="89"/>
      <c r="AS109" s="89"/>
      <c r="AT109" s="90"/>
      <c r="AU109" s="88">
        <v>0</v>
      </c>
      <c r="AV109" s="89"/>
      <c r="AW109" s="89"/>
      <c r="AX109" s="89"/>
      <c r="AY109" s="90"/>
      <c r="AZ109" s="88">
        <v>0</v>
      </c>
      <c r="BA109" s="89"/>
      <c r="BB109" s="90"/>
      <c r="BC109" s="88">
        <f t="shared" si="9"/>
        <v>0</v>
      </c>
      <c r="BD109" s="89"/>
      <c r="BE109" s="89"/>
      <c r="BF109" s="89"/>
      <c r="BG109" s="90"/>
    </row>
    <row r="110" spans="1:79" s="8" customFormat="1" ht="13.2" customHeight="1" x14ac:dyDescent="0.25">
      <c r="A110" s="62">
        <v>2240</v>
      </c>
      <c r="B110" s="63"/>
      <c r="C110" s="63"/>
      <c r="D110" s="64"/>
      <c r="E110" s="92" t="s">
        <v>157</v>
      </c>
      <c r="F110" s="93"/>
      <c r="G110" s="93"/>
      <c r="H110" s="93"/>
      <c r="I110" s="93"/>
      <c r="J110" s="93"/>
      <c r="K110" s="93"/>
      <c r="L110" s="93"/>
      <c r="M110" s="93"/>
      <c r="N110" s="93"/>
      <c r="O110" s="93"/>
      <c r="P110" s="93"/>
      <c r="Q110" s="93"/>
      <c r="R110" s="93"/>
      <c r="S110" s="93"/>
      <c r="T110" s="93"/>
      <c r="U110" s="93"/>
      <c r="V110" s="93"/>
      <c r="W110" s="94"/>
      <c r="X110" s="88">
        <v>0</v>
      </c>
      <c r="Y110" s="89"/>
      <c r="Z110" s="89"/>
      <c r="AA110" s="89"/>
      <c r="AB110" s="90"/>
      <c r="AC110" s="88">
        <v>424597</v>
      </c>
      <c r="AD110" s="89"/>
      <c r="AE110" s="89"/>
      <c r="AF110" s="89"/>
      <c r="AG110" s="90"/>
      <c r="AH110" s="88">
        <v>0</v>
      </c>
      <c r="AI110" s="89"/>
      <c r="AJ110" s="90"/>
      <c r="AK110" s="88">
        <f t="shared" si="8"/>
        <v>424597</v>
      </c>
      <c r="AL110" s="89"/>
      <c r="AM110" s="89"/>
      <c r="AN110" s="89"/>
      <c r="AO110" s="90"/>
      <c r="AP110" s="88">
        <v>0</v>
      </c>
      <c r="AQ110" s="89"/>
      <c r="AR110" s="89"/>
      <c r="AS110" s="89"/>
      <c r="AT110" s="90"/>
      <c r="AU110" s="88">
        <v>447101</v>
      </c>
      <c r="AV110" s="89"/>
      <c r="AW110" s="89"/>
      <c r="AX110" s="89"/>
      <c r="AY110" s="90"/>
      <c r="AZ110" s="88">
        <v>0</v>
      </c>
      <c r="BA110" s="89"/>
      <c r="BB110" s="90"/>
      <c r="BC110" s="88">
        <f t="shared" si="9"/>
        <v>447101</v>
      </c>
      <c r="BD110" s="89"/>
      <c r="BE110" s="89"/>
      <c r="BF110" s="89"/>
      <c r="BG110" s="90"/>
    </row>
    <row r="111" spans="1:79" s="8" customFormat="1" ht="13.2" customHeight="1" x14ac:dyDescent="0.25">
      <c r="A111" s="62">
        <v>2250</v>
      </c>
      <c r="B111" s="63"/>
      <c r="C111" s="63"/>
      <c r="D111" s="64"/>
      <c r="E111" s="92" t="s">
        <v>224</v>
      </c>
      <c r="F111" s="93"/>
      <c r="G111" s="93"/>
      <c r="H111" s="93"/>
      <c r="I111" s="93"/>
      <c r="J111" s="93"/>
      <c r="K111" s="93"/>
      <c r="L111" s="93"/>
      <c r="M111" s="93"/>
      <c r="N111" s="93"/>
      <c r="O111" s="93"/>
      <c r="P111" s="93"/>
      <c r="Q111" s="93"/>
      <c r="R111" s="93"/>
      <c r="S111" s="93"/>
      <c r="T111" s="93"/>
      <c r="U111" s="93"/>
      <c r="V111" s="93"/>
      <c r="W111" s="94"/>
      <c r="X111" s="88">
        <v>0</v>
      </c>
      <c r="Y111" s="89"/>
      <c r="Z111" s="89"/>
      <c r="AA111" s="89"/>
      <c r="AB111" s="90"/>
      <c r="AC111" s="88">
        <v>0</v>
      </c>
      <c r="AD111" s="89"/>
      <c r="AE111" s="89"/>
      <c r="AF111" s="89"/>
      <c r="AG111" s="90"/>
      <c r="AH111" s="88">
        <v>0</v>
      </c>
      <c r="AI111" s="89"/>
      <c r="AJ111" s="90"/>
      <c r="AK111" s="88">
        <f t="shared" si="8"/>
        <v>0</v>
      </c>
      <c r="AL111" s="89"/>
      <c r="AM111" s="89"/>
      <c r="AN111" s="89"/>
      <c r="AO111" s="90"/>
      <c r="AP111" s="88">
        <v>0</v>
      </c>
      <c r="AQ111" s="89"/>
      <c r="AR111" s="89"/>
      <c r="AS111" s="89"/>
      <c r="AT111" s="90"/>
      <c r="AU111" s="88">
        <v>0</v>
      </c>
      <c r="AV111" s="89"/>
      <c r="AW111" s="89"/>
      <c r="AX111" s="89"/>
      <c r="AY111" s="90"/>
      <c r="AZ111" s="88">
        <v>0</v>
      </c>
      <c r="BA111" s="89"/>
      <c r="BB111" s="90"/>
      <c r="BC111" s="88">
        <f t="shared" si="9"/>
        <v>0</v>
      </c>
      <c r="BD111" s="89"/>
      <c r="BE111" s="89"/>
      <c r="BF111" s="89"/>
      <c r="BG111" s="90"/>
    </row>
    <row r="112" spans="1:79" s="8" customFormat="1" ht="13.2" customHeight="1" x14ac:dyDescent="0.25">
      <c r="A112" s="62">
        <v>2271</v>
      </c>
      <c r="B112" s="63"/>
      <c r="C112" s="63"/>
      <c r="D112" s="64"/>
      <c r="E112" s="92" t="s">
        <v>158</v>
      </c>
      <c r="F112" s="93"/>
      <c r="G112" s="93"/>
      <c r="H112" s="93"/>
      <c r="I112" s="93"/>
      <c r="J112" s="93"/>
      <c r="K112" s="93"/>
      <c r="L112" s="93"/>
      <c r="M112" s="93"/>
      <c r="N112" s="93"/>
      <c r="O112" s="93"/>
      <c r="P112" s="93"/>
      <c r="Q112" s="93"/>
      <c r="R112" s="93"/>
      <c r="S112" s="93"/>
      <c r="T112" s="93"/>
      <c r="U112" s="93"/>
      <c r="V112" s="93"/>
      <c r="W112" s="94"/>
      <c r="X112" s="88">
        <v>7542963</v>
      </c>
      <c r="Y112" s="89"/>
      <c r="Z112" s="89"/>
      <c r="AA112" s="89"/>
      <c r="AB112" s="90"/>
      <c r="AC112" s="88">
        <v>6342</v>
      </c>
      <c r="AD112" s="89"/>
      <c r="AE112" s="89"/>
      <c r="AF112" s="89"/>
      <c r="AG112" s="90"/>
      <c r="AH112" s="88">
        <v>0</v>
      </c>
      <c r="AI112" s="89"/>
      <c r="AJ112" s="90"/>
      <c r="AK112" s="88">
        <f t="shared" si="8"/>
        <v>7549305</v>
      </c>
      <c r="AL112" s="89"/>
      <c r="AM112" s="89"/>
      <c r="AN112" s="89"/>
      <c r="AO112" s="90"/>
      <c r="AP112" s="88">
        <v>7942740</v>
      </c>
      <c r="AQ112" s="89"/>
      <c r="AR112" s="89"/>
      <c r="AS112" s="89"/>
      <c r="AT112" s="90"/>
      <c r="AU112" s="88">
        <v>6678</v>
      </c>
      <c r="AV112" s="89"/>
      <c r="AW112" s="89"/>
      <c r="AX112" s="89"/>
      <c r="AY112" s="90"/>
      <c r="AZ112" s="88">
        <v>0</v>
      </c>
      <c r="BA112" s="89"/>
      <c r="BB112" s="90"/>
      <c r="BC112" s="88">
        <f t="shared" si="9"/>
        <v>7949418</v>
      </c>
      <c r="BD112" s="89"/>
      <c r="BE112" s="89"/>
      <c r="BF112" s="89"/>
      <c r="BG112" s="90"/>
    </row>
    <row r="113" spans="1:64" s="8" customFormat="1" ht="13.2" customHeight="1" x14ac:dyDescent="0.25">
      <c r="A113" s="62">
        <v>2272</v>
      </c>
      <c r="B113" s="63"/>
      <c r="C113" s="63"/>
      <c r="D113" s="64"/>
      <c r="E113" s="92" t="s">
        <v>159</v>
      </c>
      <c r="F113" s="93"/>
      <c r="G113" s="93"/>
      <c r="H113" s="93"/>
      <c r="I113" s="93"/>
      <c r="J113" s="93"/>
      <c r="K113" s="93"/>
      <c r="L113" s="93"/>
      <c r="M113" s="93"/>
      <c r="N113" s="93"/>
      <c r="O113" s="93"/>
      <c r="P113" s="93"/>
      <c r="Q113" s="93"/>
      <c r="R113" s="93"/>
      <c r="S113" s="93"/>
      <c r="T113" s="93"/>
      <c r="U113" s="93"/>
      <c r="V113" s="93"/>
      <c r="W113" s="94"/>
      <c r="X113" s="88">
        <v>1642895</v>
      </c>
      <c r="Y113" s="89"/>
      <c r="Z113" s="89"/>
      <c r="AA113" s="89"/>
      <c r="AB113" s="90"/>
      <c r="AC113" s="88">
        <v>1691</v>
      </c>
      <c r="AD113" s="89"/>
      <c r="AE113" s="89"/>
      <c r="AF113" s="89"/>
      <c r="AG113" s="90"/>
      <c r="AH113" s="88">
        <v>0</v>
      </c>
      <c r="AI113" s="89"/>
      <c r="AJ113" s="90"/>
      <c r="AK113" s="88">
        <f t="shared" si="8"/>
        <v>1644586</v>
      </c>
      <c r="AL113" s="89"/>
      <c r="AM113" s="89"/>
      <c r="AN113" s="89"/>
      <c r="AO113" s="90"/>
      <c r="AP113" s="88">
        <v>1736540</v>
      </c>
      <c r="AQ113" s="89"/>
      <c r="AR113" s="89"/>
      <c r="AS113" s="89"/>
      <c r="AT113" s="90"/>
      <c r="AU113" s="88">
        <v>1781</v>
      </c>
      <c r="AV113" s="89"/>
      <c r="AW113" s="89"/>
      <c r="AX113" s="89"/>
      <c r="AY113" s="90"/>
      <c r="AZ113" s="88">
        <v>0</v>
      </c>
      <c r="BA113" s="89"/>
      <c r="BB113" s="90"/>
      <c r="BC113" s="88">
        <f t="shared" si="9"/>
        <v>1738321</v>
      </c>
      <c r="BD113" s="89"/>
      <c r="BE113" s="89"/>
      <c r="BF113" s="89"/>
      <c r="BG113" s="90"/>
    </row>
    <row r="114" spans="1:64" s="8" customFormat="1" ht="13.2" customHeight="1" x14ac:dyDescent="0.25">
      <c r="A114" s="62">
        <v>2273</v>
      </c>
      <c r="B114" s="63"/>
      <c r="C114" s="63"/>
      <c r="D114" s="64"/>
      <c r="E114" s="92" t="s">
        <v>160</v>
      </c>
      <c r="F114" s="93"/>
      <c r="G114" s="93"/>
      <c r="H114" s="93"/>
      <c r="I114" s="93"/>
      <c r="J114" s="93"/>
      <c r="K114" s="93"/>
      <c r="L114" s="93"/>
      <c r="M114" s="93"/>
      <c r="N114" s="93"/>
      <c r="O114" s="93"/>
      <c r="P114" s="93"/>
      <c r="Q114" s="93"/>
      <c r="R114" s="93"/>
      <c r="S114" s="93"/>
      <c r="T114" s="93"/>
      <c r="U114" s="93"/>
      <c r="V114" s="93"/>
      <c r="W114" s="94"/>
      <c r="X114" s="88">
        <v>4428090</v>
      </c>
      <c r="Y114" s="89"/>
      <c r="Z114" s="89"/>
      <c r="AA114" s="89"/>
      <c r="AB114" s="90"/>
      <c r="AC114" s="88">
        <v>2114</v>
      </c>
      <c r="AD114" s="89"/>
      <c r="AE114" s="89"/>
      <c r="AF114" s="89"/>
      <c r="AG114" s="90"/>
      <c r="AH114" s="88">
        <v>0</v>
      </c>
      <c r="AI114" s="89"/>
      <c r="AJ114" s="90"/>
      <c r="AK114" s="88">
        <f t="shared" si="8"/>
        <v>4430204</v>
      </c>
      <c r="AL114" s="89"/>
      <c r="AM114" s="89"/>
      <c r="AN114" s="89"/>
      <c r="AO114" s="90"/>
      <c r="AP114" s="88">
        <v>4680491</v>
      </c>
      <c r="AQ114" s="89"/>
      <c r="AR114" s="89"/>
      <c r="AS114" s="89"/>
      <c r="AT114" s="90"/>
      <c r="AU114" s="88">
        <v>2226</v>
      </c>
      <c r="AV114" s="89"/>
      <c r="AW114" s="89"/>
      <c r="AX114" s="89"/>
      <c r="AY114" s="90"/>
      <c r="AZ114" s="88">
        <v>0</v>
      </c>
      <c r="BA114" s="89"/>
      <c r="BB114" s="90"/>
      <c r="BC114" s="88">
        <f t="shared" si="9"/>
        <v>4682717</v>
      </c>
      <c r="BD114" s="89"/>
      <c r="BE114" s="89"/>
      <c r="BF114" s="89"/>
      <c r="BG114" s="90"/>
    </row>
    <row r="115" spans="1:64" s="8" customFormat="1" ht="13.2" customHeight="1" x14ac:dyDescent="0.25">
      <c r="A115" s="62">
        <v>2274</v>
      </c>
      <c r="B115" s="63"/>
      <c r="C115" s="63"/>
      <c r="D115" s="64"/>
      <c r="E115" s="92" t="s">
        <v>225</v>
      </c>
      <c r="F115" s="93"/>
      <c r="G115" s="93"/>
      <c r="H115" s="93"/>
      <c r="I115" s="93"/>
      <c r="J115" s="93"/>
      <c r="K115" s="93"/>
      <c r="L115" s="93"/>
      <c r="M115" s="93"/>
      <c r="N115" s="93"/>
      <c r="O115" s="93"/>
      <c r="P115" s="93"/>
      <c r="Q115" s="93"/>
      <c r="R115" s="93"/>
      <c r="S115" s="93"/>
      <c r="T115" s="93"/>
      <c r="U115" s="93"/>
      <c r="V115" s="93"/>
      <c r="W115" s="94"/>
      <c r="X115" s="88">
        <v>63209</v>
      </c>
      <c r="Y115" s="89"/>
      <c r="Z115" s="89"/>
      <c r="AA115" s="89"/>
      <c r="AB115" s="90"/>
      <c r="AC115" s="88">
        <v>0</v>
      </c>
      <c r="AD115" s="89"/>
      <c r="AE115" s="89"/>
      <c r="AF115" s="89"/>
      <c r="AG115" s="90"/>
      <c r="AH115" s="88">
        <v>0</v>
      </c>
      <c r="AI115" s="89"/>
      <c r="AJ115" s="90"/>
      <c r="AK115" s="88">
        <f t="shared" si="8"/>
        <v>63209</v>
      </c>
      <c r="AL115" s="89"/>
      <c r="AM115" s="89"/>
      <c r="AN115" s="89"/>
      <c r="AO115" s="90"/>
      <c r="AP115" s="88">
        <v>66558</v>
      </c>
      <c r="AQ115" s="89"/>
      <c r="AR115" s="89"/>
      <c r="AS115" s="89"/>
      <c r="AT115" s="90"/>
      <c r="AU115" s="88">
        <v>0</v>
      </c>
      <c r="AV115" s="89"/>
      <c r="AW115" s="89"/>
      <c r="AX115" s="89"/>
      <c r="AY115" s="90"/>
      <c r="AZ115" s="88">
        <v>0</v>
      </c>
      <c r="BA115" s="89"/>
      <c r="BB115" s="90"/>
      <c r="BC115" s="88">
        <f t="shared" si="9"/>
        <v>66558</v>
      </c>
      <c r="BD115" s="89"/>
      <c r="BE115" s="89"/>
      <c r="BF115" s="89"/>
      <c r="BG115" s="90"/>
    </row>
    <row r="116" spans="1:64" s="8" customFormat="1" ht="13.2" customHeight="1" x14ac:dyDescent="0.25">
      <c r="A116" s="62">
        <v>2275</v>
      </c>
      <c r="B116" s="63"/>
      <c r="C116" s="63"/>
      <c r="D116" s="64"/>
      <c r="E116" s="92" t="s">
        <v>226</v>
      </c>
      <c r="F116" s="93"/>
      <c r="G116" s="93"/>
      <c r="H116" s="93"/>
      <c r="I116" s="93"/>
      <c r="J116" s="93"/>
      <c r="K116" s="93"/>
      <c r="L116" s="93"/>
      <c r="M116" s="93"/>
      <c r="N116" s="93"/>
      <c r="O116" s="93"/>
      <c r="P116" s="93"/>
      <c r="Q116" s="93"/>
      <c r="R116" s="93"/>
      <c r="S116" s="93"/>
      <c r="T116" s="93"/>
      <c r="U116" s="93"/>
      <c r="V116" s="93"/>
      <c r="W116" s="94"/>
      <c r="X116" s="88">
        <v>0</v>
      </c>
      <c r="Y116" s="89"/>
      <c r="Z116" s="89"/>
      <c r="AA116" s="89"/>
      <c r="AB116" s="90"/>
      <c r="AC116" s="88">
        <v>56655</v>
      </c>
      <c r="AD116" s="89"/>
      <c r="AE116" s="89"/>
      <c r="AF116" s="89"/>
      <c r="AG116" s="90"/>
      <c r="AH116" s="88">
        <v>0</v>
      </c>
      <c r="AI116" s="89"/>
      <c r="AJ116" s="90"/>
      <c r="AK116" s="88">
        <f t="shared" si="8"/>
        <v>56655</v>
      </c>
      <c r="AL116" s="89"/>
      <c r="AM116" s="89"/>
      <c r="AN116" s="89"/>
      <c r="AO116" s="90"/>
      <c r="AP116" s="88">
        <v>0</v>
      </c>
      <c r="AQ116" s="89"/>
      <c r="AR116" s="89"/>
      <c r="AS116" s="89"/>
      <c r="AT116" s="90"/>
      <c r="AU116" s="88">
        <v>59658</v>
      </c>
      <c r="AV116" s="89"/>
      <c r="AW116" s="89"/>
      <c r="AX116" s="89"/>
      <c r="AY116" s="90"/>
      <c r="AZ116" s="88">
        <v>0</v>
      </c>
      <c r="BA116" s="89"/>
      <c r="BB116" s="90"/>
      <c r="BC116" s="88">
        <f t="shared" si="9"/>
        <v>59658</v>
      </c>
      <c r="BD116" s="89"/>
      <c r="BE116" s="89"/>
      <c r="BF116" s="89"/>
      <c r="BG116" s="90"/>
    </row>
    <row r="117" spans="1:64" s="8" customFormat="1" ht="26.4" hidden="1" customHeight="1" x14ac:dyDescent="0.25">
      <c r="A117" s="62">
        <v>2282</v>
      </c>
      <c r="B117" s="63"/>
      <c r="C117" s="63"/>
      <c r="D117" s="64"/>
      <c r="E117" s="92" t="s">
        <v>227</v>
      </c>
      <c r="F117" s="93"/>
      <c r="G117" s="93"/>
      <c r="H117" s="93"/>
      <c r="I117" s="93"/>
      <c r="J117" s="93"/>
      <c r="K117" s="93"/>
      <c r="L117" s="93"/>
      <c r="M117" s="93"/>
      <c r="N117" s="93"/>
      <c r="O117" s="93"/>
      <c r="P117" s="93"/>
      <c r="Q117" s="93"/>
      <c r="R117" s="93"/>
      <c r="S117" s="93"/>
      <c r="T117" s="93"/>
      <c r="U117" s="93"/>
      <c r="V117" s="93"/>
      <c r="W117" s="94"/>
      <c r="X117" s="88">
        <v>0</v>
      </c>
      <c r="Y117" s="89"/>
      <c r="Z117" s="89"/>
      <c r="AA117" s="89"/>
      <c r="AB117" s="90"/>
      <c r="AC117" s="88">
        <v>0</v>
      </c>
      <c r="AD117" s="89"/>
      <c r="AE117" s="89"/>
      <c r="AF117" s="89"/>
      <c r="AG117" s="90"/>
      <c r="AH117" s="88">
        <v>0</v>
      </c>
      <c r="AI117" s="89"/>
      <c r="AJ117" s="90"/>
      <c r="AK117" s="88">
        <f t="shared" si="8"/>
        <v>0</v>
      </c>
      <c r="AL117" s="89"/>
      <c r="AM117" s="89"/>
      <c r="AN117" s="89"/>
      <c r="AO117" s="90"/>
      <c r="AP117" s="88">
        <v>0</v>
      </c>
      <c r="AQ117" s="89"/>
      <c r="AR117" s="89"/>
      <c r="AS117" s="89"/>
      <c r="AT117" s="90"/>
      <c r="AU117" s="88">
        <v>0</v>
      </c>
      <c r="AV117" s="89"/>
      <c r="AW117" s="89"/>
      <c r="AX117" s="89"/>
      <c r="AY117" s="90"/>
      <c r="AZ117" s="88">
        <v>0</v>
      </c>
      <c r="BA117" s="89"/>
      <c r="BB117" s="90"/>
      <c r="BC117" s="88">
        <f t="shared" si="9"/>
        <v>0</v>
      </c>
      <c r="BD117" s="89"/>
      <c r="BE117" s="89"/>
      <c r="BF117" s="89"/>
      <c r="BG117" s="90"/>
    </row>
    <row r="118" spans="1:64" s="8" customFormat="1" ht="13.2" hidden="1" customHeight="1" x14ac:dyDescent="0.25">
      <c r="A118" s="62">
        <v>2710</v>
      </c>
      <c r="B118" s="63"/>
      <c r="C118" s="63"/>
      <c r="D118" s="64"/>
      <c r="E118" s="92" t="s">
        <v>228</v>
      </c>
      <c r="F118" s="93"/>
      <c r="G118" s="93"/>
      <c r="H118" s="93"/>
      <c r="I118" s="93"/>
      <c r="J118" s="93"/>
      <c r="K118" s="93"/>
      <c r="L118" s="93"/>
      <c r="M118" s="93"/>
      <c r="N118" s="93"/>
      <c r="O118" s="93"/>
      <c r="P118" s="93"/>
      <c r="Q118" s="93"/>
      <c r="R118" s="93"/>
      <c r="S118" s="93"/>
      <c r="T118" s="93"/>
      <c r="U118" s="93"/>
      <c r="V118" s="93"/>
      <c r="W118" s="94"/>
      <c r="X118" s="88">
        <v>0</v>
      </c>
      <c r="Y118" s="89"/>
      <c r="Z118" s="89"/>
      <c r="AA118" s="89"/>
      <c r="AB118" s="90"/>
      <c r="AC118" s="88">
        <v>0</v>
      </c>
      <c r="AD118" s="89"/>
      <c r="AE118" s="89"/>
      <c r="AF118" s="89"/>
      <c r="AG118" s="90"/>
      <c r="AH118" s="88">
        <v>0</v>
      </c>
      <c r="AI118" s="89"/>
      <c r="AJ118" s="90"/>
      <c r="AK118" s="88">
        <f t="shared" si="8"/>
        <v>0</v>
      </c>
      <c r="AL118" s="89"/>
      <c r="AM118" s="89"/>
      <c r="AN118" s="89"/>
      <c r="AO118" s="90"/>
      <c r="AP118" s="88">
        <v>0</v>
      </c>
      <c r="AQ118" s="89"/>
      <c r="AR118" s="89"/>
      <c r="AS118" s="89"/>
      <c r="AT118" s="90"/>
      <c r="AU118" s="88">
        <v>0</v>
      </c>
      <c r="AV118" s="89"/>
      <c r="AW118" s="89"/>
      <c r="AX118" s="89"/>
      <c r="AY118" s="90"/>
      <c r="AZ118" s="88">
        <v>0</v>
      </c>
      <c r="BA118" s="89"/>
      <c r="BB118" s="90"/>
      <c r="BC118" s="88">
        <f t="shared" si="9"/>
        <v>0</v>
      </c>
      <c r="BD118" s="89"/>
      <c r="BE118" s="89"/>
      <c r="BF118" s="89"/>
      <c r="BG118" s="90"/>
    </row>
    <row r="119" spans="1:64" s="8" customFormat="1" ht="13.2" customHeight="1" x14ac:dyDescent="0.25">
      <c r="A119" s="62">
        <v>2730</v>
      </c>
      <c r="B119" s="63"/>
      <c r="C119" s="63"/>
      <c r="D119" s="64"/>
      <c r="E119" s="92" t="s">
        <v>229</v>
      </c>
      <c r="F119" s="93"/>
      <c r="G119" s="93"/>
      <c r="H119" s="93"/>
      <c r="I119" s="93"/>
      <c r="J119" s="93"/>
      <c r="K119" s="93"/>
      <c r="L119" s="93"/>
      <c r="M119" s="93"/>
      <c r="N119" s="93"/>
      <c r="O119" s="93"/>
      <c r="P119" s="93"/>
      <c r="Q119" s="93"/>
      <c r="R119" s="93"/>
      <c r="S119" s="93"/>
      <c r="T119" s="93"/>
      <c r="U119" s="93"/>
      <c r="V119" s="93"/>
      <c r="W119" s="94"/>
      <c r="X119" s="88">
        <v>0</v>
      </c>
      <c r="Y119" s="89"/>
      <c r="Z119" s="89"/>
      <c r="AA119" s="89"/>
      <c r="AB119" s="90"/>
      <c r="AC119" s="88">
        <v>1585</v>
      </c>
      <c r="AD119" s="89"/>
      <c r="AE119" s="89"/>
      <c r="AF119" s="89"/>
      <c r="AG119" s="90"/>
      <c r="AH119" s="88">
        <v>0</v>
      </c>
      <c r="AI119" s="89"/>
      <c r="AJ119" s="90"/>
      <c r="AK119" s="88">
        <f t="shared" si="8"/>
        <v>1585</v>
      </c>
      <c r="AL119" s="89"/>
      <c r="AM119" s="89"/>
      <c r="AN119" s="89"/>
      <c r="AO119" s="90"/>
      <c r="AP119" s="88">
        <v>0</v>
      </c>
      <c r="AQ119" s="89"/>
      <c r="AR119" s="89"/>
      <c r="AS119" s="89"/>
      <c r="AT119" s="90"/>
      <c r="AU119" s="88">
        <v>1669</v>
      </c>
      <c r="AV119" s="89"/>
      <c r="AW119" s="89"/>
      <c r="AX119" s="89"/>
      <c r="AY119" s="90"/>
      <c r="AZ119" s="88">
        <v>0</v>
      </c>
      <c r="BA119" s="89"/>
      <c r="BB119" s="90"/>
      <c r="BC119" s="88">
        <f t="shared" si="9"/>
        <v>1669</v>
      </c>
      <c r="BD119" s="89"/>
      <c r="BE119" s="89"/>
      <c r="BF119" s="89"/>
      <c r="BG119" s="90"/>
    </row>
    <row r="120" spans="1:64" s="8" customFormat="1" ht="13.2" customHeight="1" x14ac:dyDescent="0.25">
      <c r="A120" s="62">
        <v>2800</v>
      </c>
      <c r="B120" s="63"/>
      <c r="C120" s="63"/>
      <c r="D120" s="64"/>
      <c r="E120" s="92" t="s">
        <v>230</v>
      </c>
      <c r="F120" s="93"/>
      <c r="G120" s="93"/>
      <c r="H120" s="93"/>
      <c r="I120" s="93"/>
      <c r="J120" s="93"/>
      <c r="K120" s="93"/>
      <c r="L120" s="93"/>
      <c r="M120" s="93"/>
      <c r="N120" s="93"/>
      <c r="O120" s="93"/>
      <c r="P120" s="93"/>
      <c r="Q120" s="93"/>
      <c r="R120" s="93"/>
      <c r="S120" s="93"/>
      <c r="T120" s="93"/>
      <c r="U120" s="93"/>
      <c r="V120" s="93"/>
      <c r="W120" s="94"/>
      <c r="X120" s="88">
        <v>0</v>
      </c>
      <c r="Y120" s="89"/>
      <c r="Z120" s="89"/>
      <c r="AA120" s="89"/>
      <c r="AB120" s="90"/>
      <c r="AC120" s="88">
        <v>25368</v>
      </c>
      <c r="AD120" s="89"/>
      <c r="AE120" s="89"/>
      <c r="AF120" s="89"/>
      <c r="AG120" s="90"/>
      <c r="AH120" s="88">
        <v>0</v>
      </c>
      <c r="AI120" s="89"/>
      <c r="AJ120" s="90"/>
      <c r="AK120" s="88">
        <f t="shared" si="8"/>
        <v>25368</v>
      </c>
      <c r="AL120" s="89"/>
      <c r="AM120" s="89"/>
      <c r="AN120" s="89"/>
      <c r="AO120" s="90"/>
      <c r="AP120" s="88">
        <v>0</v>
      </c>
      <c r="AQ120" s="89"/>
      <c r="AR120" s="89"/>
      <c r="AS120" s="89"/>
      <c r="AT120" s="90"/>
      <c r="AU120" s="88">
        <v>26712</v>
      </c>
      <c r="AV120" s="89"/>
      <c r="AW120" s="89"/>
      <c r="AX120" s="89"/>
      <c r="AY120" s="90"/>
      <c r="AZ120" s="88">
        <v>0</v>
      </c>
      <c r="BA120" s="89"/>
      <c r="BB120" s="90"/>
      <c r="BC120" s="88">
        <f t="shared" si="9"/>
        <v>26712</v>
      </c>
      <c r="BD120" s="89"/>
      <c r="BE120" s="89"/>
      <c r="BF120" s="89"/>
      <c r="BG120" s="90"/>
    </row>
    <row r="121" spans="1:64" s="8" customFormat="1" ht="15.6" customHeight="1" x14ac:dyDescent="0.25">
      <c r="A121" s="62">
        <v>3110</v>
      </c>
      <c r="B121" s="63"/>
      <c r="C121" s="63"/>
      <c r="D121" s="64"/>
      <c r="E121" s="92" t="s">
        <v>231</v>
      </c>
      <c r="F121" s="93"/>
      <c r="G121" s="93"/>
      <c r="H121" s="93"/>
      <c r="I121" s="93"/>
      <c r="J121" s="93"/>
      <c r="K121" s="93"/>
      <c r="L121" s="93"/>
      <c r="M121" s="93"/>
      <c r="N121" s="93"/>
      <c r="O121" s="93"/>
      <c r="P121" s="93"/>
      <c r="Q121" s="93"/>
      <c r="R121" s="93"/>
      <c r="S121" s="93"/>
      <c r="T121" s="93"/>
      <c r="U121" s="93"/>
      <c r="V121" s="93"/>
      <c r="W121" s="94"/>
      <c r="X121" s="88">
        <v>0</v>
      </c>
      <c r="Y121" s="89"/>
      <c r="Z121" s="89"/>
      <c r="AA121" s="89"/>
      <c r="AB121" s="90"/>
      <c r="AC121" s="88">
        <v>244167</v>
      </c>
      <c r="AD121" s="89"/>
      <c r="AE121" s="89"/>
      <c r="AF121" s="89"/>
      <c r="AG121" s="90"/>
      <c r="AH121" s="88">
        <v>0</v>
      </c>
      <c r="AI121" s="89"/>
      <c r="AJ121" s="90"/>
      <c r="AK121" s="88">
        <f t="shared" si="8"/>
        <v>244167</v>
      </c>
      <c r="AL121" s="89"/>
      <c r="AM121" s="89"/>
      <c r="AN121" s="89"/>
      <c r="AO121" s="90"/>
      <c r="AP121" s="88">
        <v>0</v>
      </c>
      <c r="AQ121" s="89"/>
      <c r="AR121" s="89"/>
      <c r="AS121" s="89"/>
      <c r="AT121" s="90"/>
      <c r="AU121" s="88">
        <v>257108</v>
      </c>
      <c r="AV121" s="89"/>
      <c r="AW121" s="89"/>
      <c r="AX121" s="89"/>
      <c r="AY121" s="90"/>
      <c r="AZ121" s="88">
        <v>0</v>
      </c>
      <c r="BA121" s="89"/>
      <c r="BB121" s="90"/>
      <c r="BC121" s="88">
        <f t="shared" si="9"/>
        <v>257108</v>
      </c>
      <c r="BD121" s="89"/>
      <c r="BE121" s="89"/>
      <c r="BF121" s="89"/>
      <c r="BG121" s="90"/>
    </row>
    <row r="122" spans="1:64" s="8" customFormat="1" ht="13.2" hidden="1" customHeight="1" x14ac:dyDescent="0.25">
      <c r="A122" s="62">
        <v>3132</v>
      </c>
      <c r="B122" s="63"/>
      <c r="C122" s="63"/>
      <c r="D122" s="64"/>
      <c r="E122" s="92" t="s">
        <v>232</v>
      </c>
      <c r="F122" s="93"/>
      <c r="G122" s="93"/>
      <c r="H122" s="93"/>
      <c r="I122" s="93"/>
      <c r="J122" s="93"/>
      <c r="K122" s="93"/>
      <c r="L122" s="93"/>
      <c r="M122" s="93"/>
      <c r="N122" s="93"/>
      <c r="O122" s="93"/>
      <c r="P122" s="93"/>
      <c r="Q122" s="93"/>
      <c r="R122" s="93"/>
      <c r="S122" s="93"/>
      <c r="T122" s="93"/>
      <c r="U122" s="93"/>
      <c r="V122" s="93"/>
      <c r="W122" s="94"/>
      <c r="X122" s="88">
        <v>0</v>
      </c>
      <c r="Y122" s="89"/>
      <c r="Z122" s="89"/>
      <c r="AA122" s="89"/>
      <c r="AB122" s="90"/>
      <c r="AC122" s="88">
        <v>0</v>
      </c>
      <c r="AD122" s="89"/>
      <c r="AE122" s="89"/>
      <c r="AF122" s="89"/>
      <c r="AG122" s="90"/>
      <c r="AH122" s="88">
        <v>0</v>
      </c>
      <c r="AI122" s="89"/>
      <c r="AJ122" s="90"/>
      <c r="AK122" s="88">
        <f t="shared" si="8"/>
        <v>0</v>
      </c>
      <c r="AL122" s="89"/>
      <c r="AM122" s="89"/>
      <c r="AN122" s="89"/>
      <c r="AO122" s="90"/>
      <c r="AP122" s="88">
        <v>0</v>
      </c>
      <c r="AQ122" s="89"/>
      <c r="AR122" s="89"/>
      <c r="AS122" s="89"/>
      <c r="AT122" s="90"/>
      <c r="AU122" s="88">
        <v>0</v>
      </c>
      <c r="AV122" s="89"/>
      <c r="AW122" s="89"/>
      <c r="AX122" s="89"/>
      <c r="AY122" s="90"/>
      <c r="AZ122" s="88">
        <v>0</v>
      </c>
      <c r="BA122" s="89"/>
      <c r="BB122" s="90"/>
      <c r="BC122" s="88">
        <f t="shared" si="9"/>
        <v>0</v>
      </c>
      <c r="BD122" s="89"/>
      <c r="BE122" s="89"/>
      <c r="BF122" s="89"/>
      <c r="BG122" s="90"/>
    </row>
    <row r="123" spans="1:64" s="8" customFormat="1" ht="13.2" hidden="1" customHeight="1" x14ac:dyDescent="0.25">
      <c r="A123" s="62">
        <v>3142</v>
      </c>
      <c r="B123" s="63"/>
      <c r="C123" s="63"/>
      <c r="D123" s="64"/>
      <c r="E123" s="92" t="s">
        <v>233</v>
      </c>
      <c r="F123" s="93"/>
      <c r="G123" s="93"/>
      <c r="H123" s="93"/>
      <c r="I123" s="93"/>
      <c r="J123" s="93"/>
      <c r="K123" s="93"/>
      <c r="L123" s="93"/>
      <c r="M123" s="93"/>
      <c r="N123" s="93"/>
      <c r="O123" s="93"/>
      <c r="P123" s="93"/>
      <c r="Q123" s="93"/>
      <c r="R123" s="93"/>
      <c r="S123" s="93"/>
      <c r="T123" s="93"/>
      <c r="U123" s="93"/>
      <c r="V123" s="93"/>
      <c r="W123" s="94"/>
      <c r="X123" s="88">
        <v>0</v>
      </c>
      <c r="Y123" s="89"/>
      <c r="Z123" s="89"/>
      <c r="AA123" s="89"/>
      <c r="AB123" s="90"/>
      <c r="AC123" s="88">
        <v>0</v>
      </c>
      <c r="AD123" s="89"/>
      <c r="AE123" s="89"/>
      <c r="AF123" s="89"/>
      <c r="AG123" s="90"/>
      <c r="AH123" s="88">
        <v>0</v>
      </c>
      <c r="AI123" s="89"/>
      <c r="AJ123" s="90"/>
      <c r="AK123" s="88">
        <f t="shared" si="8"/>
        <v>0</v>
      </c>
      <c r="AL123" s="89"/>
      <c r="AM123" s="89"/>
      <c r="AN123" s="89"/>
      <c r="AO123" s="90"/>
      <c r="AP123" s="88">
        <v>0</v>
      </c>
      <c r="AQ123" s="89"/>
      <c r="AR123" s="89"/>
      <c r="AS123" s="89"/>
      <c r="AT123" s="90"/>
      <c r="AU123" s="88">
        <v>0</v>
      </c>
      <c r="AV123" s="89"/>
      <c r="AW123" s="89"/>
      <c r="AX123" s="89"/>
      <c r="AY123" s="90"/>
      <c r="AZ123" s="88">
        <v>0</v>
      </c>
      <c r="BA123" s="89"/>
      <c r="BB123" s="90"/>
      <c r="BC123" s="88">
        <f t="shared" si="9"/>
        <v>0</v>
      </c>
      <c r="BD123" s="89"/>
      <c r="BE123" s="89"/>
      <c r="BF123" s="89"/>
      <c r="BG123" s="90"/>
    </row>
    <row r="124" spans="1:64" s="9" customFormat="1" ht="12.75" customHeight="1" x14ac:dyDescent="0.25">
      <c r="A124" s="98"/>
      <c r="B124" s="99"/>
      <c r="C124" s="99"/>
      <c r="D124" s="100"/>
      <c r="E124" s="159" t="s">
        <v>145</v>
      </c>
      <c r="F124" s="156"/>
      <c r="G124" s="156"/>
      <c r="H124" s="156"/>
      <c r="I124" s="156"/>
      <c r="J124" s="156"/>
      <c r="K124" s="156"/>
      <c r="L124" s="156"/>
      <c r="M124" s="156"/>
      <c r="N124" s="156"/>
      <c r="O124" s="156"/>
      <c r="P124" s="156"/>
      <c r="Q124" s="156"/>
      <c r="R124" s="156"/>
      <c r="S124" s="156"/>
      <c r="T124" s="156"/>
      <c r="U124" s="156"/>
      <c r="V124" s="156"/>
      <c r="W124" s="157"/>
      <c r="X124" s="95">
        <f>X105+X106+X107+X108+X109+X110+X111+X112+X113+X114+X115+X116+X117+X118+X119+X120+X121+X122+X123</f>
        <v>13677157</v>
      </c>
      <c r="Y124" s="96"/>
      <c r="Z124" s="96"/>
      <c r="AA124" s="96"/>
      <c r="AB124" s="97"/>
      <c r="AC124" s="95">
        <v>1414266</v>
      </c>
      <c r="AD124" s="96"/>
      <c r="AE124" s="96"/>
      <c r="AF124" s="96"/>
      <c r="AG124" s="97"/>
      <c r="AH124" s="95">
        <v>0</v>
      </c>
      <c r="AI124" s="96"/>
      <c r="AJ124" s="97"/>
      <c r="AK124" s="95">
        <f t="shared" si="8"/>
        <v>15091423</v>
      </c>
      <c r="AL124" s="96"/>
      <c r="AM124" s="96"/>
      <c r="AN124" s="96"/>
      <c r="AO124" s="97"/>
      <c r="AP124" s="95">
        <f>AP105+AP106+AP107+AP108+AP109+AP110+AP111+AP112+AP113+AP114+AP115+AP116+AP117+AP118+AP119+AP120+AP121+AP122+AP123</f>
        <v>14426329</v>
      </c>
      <c r="AQ124" s="96"/>
      <c r="AR124" s="96"/>
      <c r="AS124" s="96"/>
      <c r="AT124" s="97"/>
      <c r="AU124" s="95">
        <v>1489222</v>
      </c>
      <c r="AV124" s="96"/>
      <c r="AW124" s="96"/>
      <c r="AX124" s="96"/>
      <c r="AY124" s="97"/>
      <c r="AZ124" s="95">
        <v>0</v>
      </c>
      <c r="BA124" s="96"/>
      <c r="BB124" s="97"/>
      <c r="BC124" s="95">
        <f t="shared" si="9"/>
        <v>15915551</v>
      </c>
      <c r="BD124" s="96"/>
      <c r="BE124" s="96"/>
      <c r="BF124" s="96"/>
      <c r="BG124" s="97"/>
    </row>
    <row r="125" spans="1:64" ht="9" customHeight="1" x14ac:dyDescent="0.25"/>
    <row r="126" spans="1:64" ht="14.25" customHeight="1" x14ac:dyDescent="0.25">
      <c r="A126" s="51" t="s">
        <v>413</v>
      </c>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row>
    <row r="127" spans="1:64" ht="15" customHeight="1" x14ac:dyDescent="0.25">
      <c r="A127" s="59" t="s">
        <v>192</v>
      </c>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row>
    <row r="128" spans="1:64" ht="10.199999999999999" customHeight="1" x14ac:dyDescent="0.25"/>
    <row r="129" spans="1:79" ht="15.6" customHeight="1" x14ac:dyDescent="0.25">
      <c r="A129" s="104" t="s">
        <v>118</v>
      </c>
      <c r="B129" s="105"/>
      <c r="C129" s="105"/>
      <c r="D129" s="105"/>
      <c r="E129" s="106"/>
      <c r="F129" s="81" t="s">
        <v>19</v>
      </c>
      <c r="G129" s="82"/>
      <c r="H129" s="82"/>
      <c r="I129" s="82"/>
      <c r="J129" s="82"/>
      <c r="K129" s="82"/>
      <c r="L129" s="82"/>
      <c r="M129" s="82"/>
      <c r="N129" s="82"/>
      <c r="O129" s="82"/>
      <c r="P129" s="82"/>
      <c r="Q129" s="82"/>
      <c r="R129" s="82"/>
      <c r="S129" s="82"/>
      <c r="T129" s="82"/>
      <c r="U129" s="82"/>
      <c r="V129" s="82"/>
      <c r="W129" s="83"/>
      <c r="X129" s="77" t="s">
        <v>204</v>
      </c>
      <c r="Y129" s="78"/>
      <c r="Z129" s="78"/>
      <c r="AA129" s="78"/>
      <c r="AB129" s="78"/>
      <c r="AC129" s="78"/>
      <c r="AD129" s="78"/>
      <c r="AE129" s="78"/>
      <c r="AF129" s="78"/>
      <c r="AG129" s="78"/>
      <c r="AH129" s="78"/>
      <c r="AI129" s="78"/>
      <c r="AJ129" s="78"/>
      <c r="AK129" s="78"/>
      <c r="AL129" s="78"/>
      <c r="AM129" s="78"/>
      <c r="AN129" s="78"/>
      <c r="AO129" s="79"/>
      <c r="AP129" s="77" t="s">
        <v>208</v>
      </c>
      <c r="AQ129" s="78"/>
      <c r="AR129" s="78"/>
      <c r="AS129" s="78"/>
      <c r="AT129" s="78"/>
      <c r="AU129" s="78"/>
      <c r="AV129" s="78"/>
      <c r="AW129" s="78"/>
      <c r="AX129" s="78"/>
      <c r="AY129" s="78"/>
      <c r="AZ129" s="78"/>
      <c r="BA129" s="78"/>
      <c r="BB129" s="78"/>
      <c r="BC129" s="78"/>
      <c r="BD129" s="78"/>
      <c r="BE129" s="78"/>
      <c r="BF129" s="78"/>
      <c r="BG129" s="79"/>
    </row>
    <row r="130" spans="1:79" ht="53.25" customHeight="1" x14ac:dyDescent="0.25">
      <c r="A130" s="107"/>
      <c r="B130" s="108"/>
      <c r="C130" s="108"/>
      <c r="D130" s="108"/>
      <c r="E130" s="109"/>
      <c r="F130" s="84"/>
      <c r="G130" s="85"/>
      <c r="H130" s="85"/>
      <c r="I130" s="85"/>
      <c r="J130" s="85"/>
      <c r="K130" s="85"/>
      <c r="L130" s="85"/>
      <c r="M130" s="85"/>
      <c r="N130" s="85"/>
      <c r="O130" s="85"/>
      <c r="P130" s="85"/>
      <c r="Q130" s="85"/>
      <c r="R130" s="85"/>
      <c r="S130" s="85"/>
      <c r="T130" s="85"/>
      <c r="U130" s="85"/>
      <c r="V130" s="85"/>
      <c r="W130" s="86"/>
      <c r="X130" s="77" t="s">
        <v>4</v>
      </c>
      <c r="Y130" s="78"/>
      <c r="Z130" s="78"/>
      <c r="AA130" s="78"/>
      <c r="AB130" s="79"/>
      <c r="AC130" s="77" t="s">
        <v>3</v>
      </c>
      <c r="AD130" s="78"/>
      <c r="AE130" s="78"/>
      <c r="AF130" s="78"/>
      <c r="AG130" s="79"/>
      <c r="AH130" s="62" t="s">
        <v>116</v>
      </c>
      <c r="AI130" s="63"/>
      <c r="AJ130" s="64"/>
      <c r="AK130" s="77" t="s">
        <v>5</v>
      </c>
      <c r="AL130" s="78"/>
      <c r="AM130" s="78"/>
      <c r="AN130" s="78"/>
      <c r="AO130" s="79"/>
      <c r="AP130" s="77" t="s">
        <v>4</v>
      </c>
      <c r="AQ130" s="78"/>
      <c r="AR130" s="78"/>
      <c r="AS130" s="78"/>
      <c r="AT130" s="79"/>
      <c r="AU130" s="77" t="s">
        <v>3</v>
      </c>
      <c r="AV130" s="78"/>
      <c r="AW130" s="78"/>
      <c r="AX130" s="78"/>
      <c r="AY130" s="79"/>
      <c r="AZ130" s="62" t="s">
        <v>116</v>
      </c>
      <c r="BA130" s="63"/>
      <c r="BB130" s="64"/>
      <c r="BC130" s="77" t="s">
        <v>96</v>
      </c>
      <c r="BD130" s="78"/>
      <c r="BE130" s="78"/>
      <c r="BF130" s="78"/>
      <c r="BG130" s="79"/>
    </row>
    <row r="131" spans="1:79" ht="15" customHeight="1" x14ac:dyDescent="0.25">
      <c r="A131" s="77">
        <v>1</v>
      </c>
      <c r="B131" s="78"/>
      <c r="C131" s="78"/>
      <c r="D131" s="78"/>
      <c r="E131" s="79"/>
      <c r="F131" s="77">
        <v>2</v>
      </c>
      <c r="G131" s="78"/>
      <c r="H131" s="78"/>
      <c r="I131" s="78"/>
      <c r="J131" s="78"/>
      <c r="K131" s="78"/>
      <c r="L131" s="78"/>
      <c r="M131" s="78"/>
      <c r="N131" s="78"/>
      <c r="O131" s="78"/>
      <c r="P131" s="78"/>
      <c r="Q131" s="78"/>
      <c r="R131" s="78"/>
      <c r="S131" s="78"/>
      <c r="T131" s="78"/>
      <c r="U131" s="78"/>
      <c r="V131" s="78"/>
      <c r="W131" s="79"/>
      <c r="X131" s="77">
        <v>3</v>
      </c>
      <c r="Y131" s="78"/>
      <c r="Z131" s="78"/>
      <c r="AA131" s="78"/>
      <c r="AB131" s="79"/>
      <c r="AC131" s="77">
        <v>4</v>
      </c>
      <c r="AD131" s="78"/>
      <c r="AE131" s="78"/>
      <c r="AF131" s="78"/>
      <c r="AG131" s="79"/>
      <c r="AH131" s="77">
        <v>5</v>
      </c>
      <c r="AI131" s="78"/>
      <c r="AJ131" s="79"/>
      <c r="AK131" s="77">
        <v>6</v>
      </c>
      <c r="AL131" s="78"/>
      <c r="AM131" s="78"/>
      <c r="AN131" s="78"/>
      <c r="AO131" s="79"/>
      <c r="AP131" s="77">
        <v>7</v>
      </c>
      <c r="AQ131" s="78"/>
      <c r="AR131" s="78"/>
      <c r="AS131" s="78"/>
      <c r="AT131" s="79"/>
      <c r="AU131" s="77">
        <v>8</v>
      </c>
      <c r="AV131" s="78"/>
      <c r="AW131" s="78"/>
      <c r="AX131" s="78"/>
      <c r="AY131" s="79"/>
      <c r="AZ131" s="77">
        <v>9</v>
      </c>
      <c r="BA131" s="78"/>
      <c r="BB131" s="79"/>
      <c r="BC131" s="77">
        <v>10</v>
      </c>
      <c r="BD131" s="78"/>
      <c r="BE131" s="78"/>
      <c r="BF131" s="78"/>
      <c r="BG131" s="79"/>
    </row>
    <row r="132" spans="1:79" ht="15" hidden="1" customHeight="1" x14ac:dyDescent="0.25">
      <c r="A132" s="62" t="s">
        <v>64</v>
      </c>
      <c r="B132" s="63"/>
      <c r="C132" s="63"/>
      <c r="D132" s="63"/>
      <c r="E132" s="64"/>
      <c r="F132" s="62" t="s">
        <v>57</v>
      </c>
      <c r="G132" s="63"/>
      <c r="H132" s="63"/>
      <c r="I132" s="63"/>
      <c r="J132" s="63"/>
      <c r="K132" s="63"/>
      <c r="L132" s="63"/>
      <c r="M132" s="63"/>
      <c r="N132" s="63"/>
      <c r="O132" s="63"/>
      <c r="P132" s="63"/>
      <c r="Q132" s="63"/>
      <c r="R132" s="63"/>
      <c r="S132" s="63"/>
      <c r="T132" s="63"/>
      <c r="U132" s="63"/>
      <c r="V132" s="63"/>
      <c r="W132" s="64"/>
      <c r="X132" s="62" t="s">
        <v>60</v>
      </c>
      <c r="Y132" s="63"/>
      <c r="Z132" s="63"/>
      <c r="AA132" s="63"/>
      <c r="AB132" s="64"/>
      <c r="AC132" s="62" t="s">
        <v>61</v>
      </c>
      <c r="AD132" s="63"/>
      <c r="AE132" s="63"/>
      <c r="AF132" s="63"/>
      <c r="AG132" s="64"/>
      <c r="AH132" s="62" t="s">
        <v>94</v>
      </c>
      <c r="AI132" s="63"/>
      <c r="AJ132" s="64"/>
      <c r="AK132" s="114" t="s">
        <v>99</v>
      </c>
      <c r="AL132" s="115"/>
      <c r="AM132" s="115"/>
      <c r="AN132" s="115"/>
      <c r="AO132" s="116"/>
      <c r="AP132" s="62" t="s">
        <v>62</v>
      </c>
      <c r="AQ132" s="63"/>
      <c r="AR132" s="63"/>
      <c r="AS132" s="63"/>
      <c r="AT132" s="64"/>
      <c r="AU132" s="62" t="s">
        <v>63</v>
      </c>
      <c r="AV132" s="63"/>
      <c r="AW132" s="63"/>
      <c r="AX132" s="63"/>
      <c r="AY132" s="64"/>
      <c r="AZ132" s="62" t="s">
        <v>95</v>
      </c>
      <c r="BA132" s="63"/>
      <c r="BB132" s="64"/>
      <c r="BC132" s="114" t="s">
        <v>99</v>
      </c>
      <c r="BD132" s="115"/>
      <c r="BE132" s="115"/>
      <c r="BF132" s="115"/>
      <c r="BG132" s="116"/>
      <c r="CA132" s="1" t="s">
        <v>31</v>
      </c>
    </row>
    <row r="133" spans="1:79" s="9" customFormat="1" ht="12.75" customHeight="1" x14ac:dyDescent="0.25">
      <c r="A133" s="98"/>
      <c r="B133" s="99"/>
      <c r="C133" s="99"/>
      <c r="D133" s="99"/>
      <c r="E133" s="100"/>
      <c r="F133" s="98" t="s">
        <v>145</v>
      </c>
      <c r="G133" s="99"/>
      <c r="H133" s="99"/>
      <c r="I133" s="99"/>
      <c r="J133" s="99"/>
      <c r="K133" s="99"/>
      <c r="L133" s="99"/>
      <c r="M133" s="99"/>
      <c r="N133" s="99"/>
      <c r="O133" s="99"/>
      <c r="P133" s="99"/>
      <c r="Q133" s="99"/>
      <c r="R133" s="99"/>
      <c r="S133" s="99"/>
      <c r="T133" s="99"/>
      <c r="U133" s="99"/>
      <c r="V133" s="99"/>
      <c r="W133" s="100"/>
      <c r="X133" s="110"/>
      <c r="Y133" s="111"/>
      <c r="Z133" s="111"/>
      <c r="AA133" s="111"/>
      <c r="AB133" s="112"/>
      <c r="AC133" s="110"/>
      <c r="AD133" s="111"/>
      <c r="AE133" s="111"/>
      <c r="AF133" s="111"/>
      <c r="AG133" s="112"/>
      <c r="AH133" s="110"/>
      <c r="AI133" s="111"/>
      <c r="AJ133" s="112"/>
      <c r="AK133" s="110">
        <f>IF(ISNUMBER(X133),X133,0)+IF(ISNUMBER(AC133),AC133,0)</f>
        <v>0</v>
      </c>
      <c r="AL133" s="111"/>
      <c r="AM133" s="111"/>
      <c r="AN133" s="111"/>
      <c r="AO133" s="112"/>
      <c r="AP133" s="110"/>
      <c r="AQ133" s="111"/>
      <c r="AR133" s="111"/>
      <c r="AS133" s="111"/>
      <c r="AT133" s="112"/>
      <c r="AU133" s="110"/>
      <c r="AV133" s="111"/>
      <c r="AW133" s="111"/>
      <c r="AX133" s="111"/>
      <c r="AY133" s="112"/>
      <c r="AZ133" s="110"/>
      <c r="BA133" s="111"/>
      <c r="BB133" s="112"/>
      <c r="BC133" s="110">
        <f>IF(ISNUMBER(AP133),AP133,0)+IF(ISNUMBER(AU133),AU133,0)</f>
        <v>0</v>
      </c>
      <c r="BD133" s="111"/>
      <c r="BE133" s="111"/>
      <c r="BF133" s="111"/>
      <c r="BG133" s="112"/>
      <c r="CA133" s="9" t="s">
        <v>32</v>
      </c>
    </row>
    <row r="134" spans="1:79" ht="10.199999999999999" customHeight="1" x14ac:dyDescent="0.25"/>
    <row r="135" spans="1:79" ht="14.25" customHeight="1" x14ac:dyDescent="0.25">
      <c r="A135" s="51" t="s">
        <v>404</v>
      </c>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row>
    <row r="136" spans="1:79" ht="7.2" customHeight="1" x14ac:dyDescent="0.25"/>
    <row r="137" spans="1:79" ht="14.25" customHeight="1" x14ac:dyDescent="0.25">
      <c r="A137" s="51" t="s">
        <v>414</v>
      </c>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row>
    <row r="138" spans="1:79" ht="15" customHeight="1" x14ac:dyDescent="0.25">
      <c r="A138" s="59" t="s">
        <v>192</v>
      </c>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row>
    <row r="139" spans="1:79" ht="9" customHeight="1" x14ac:dyDescent="0.25"/>
    <row r="140" spans="1:79" ht="16.95" customHeight="1" x14ac:dyDescent="0.25">
      <c r="A140" s="81" t="s">
        <v>6</v>
      </c>
      <c r="B140" s="82"/>
      <c r="C140" s="82"/>
      <c r="D140" s="81" t="s">
        <v>119</v>
      </c>
      <c r="E140" s="82"/>
      <c r="F140" s="82"/>
      <c r="G140" s="82"/>
      <c r="H140" s="82"/>
      <c r="I140" s="82"/>
      <c r="J140" s="82"/>
      <c r="K140" s="82"/>
      <c r="L140" s="82"/>
      <c r="M140" s="82"/>
      <c r="N140" s="82"/>
      <c r="O140" s="82"/>
      <c r="P140" s="82"/>
      <c r="Q140" s="82"/>
      <c r="R140" s="82"/>
      <c r="S140" s="83"/>
      <c r="T140" s="61" t="s">
        <v>193</v>
      </c>
      <c r="U140" s="61"/>
      <c r="V140" s="61"/>
      <c r="W140" s="61"/>
      <c r="X140" s="61"/>
      <c r="Y140" s="61"/>
      <c r="Z140" s="61"/>
      <c r="AA140" s="61"/>
      <c r="AB140" s="61"/>
      <c r="AC140" s="61"/>
      <c r="AD140" s="61"/>
      <c r="AE140" s="61"/>
      <c r="AF140" s="61"/>
      <c r="AG140" s="61"/>
      <c r="AH140" s="61"/>
      <c r="AI140" s="61"/>
      <c r="AJ140" s="61"/>
      <c r="AK140" s="61"/>
      <c r="AL140" s="61" t="s">
        <v>195</v>
      </c>
      <c r="AM140" s="61"/>
      <c r="AN140" s="61"/>
      <c r="AO140" s="61"/>
      <c r="AP140" s="61"/>
      <c r="AQ140" s="61"/>
      <c r="AR140" s="61"/>
      <c r="AS140" s="61"/>
      <c r="AT140" s="61"/>
      <c r="AU140" s="61"/>
      <c r="AV140" s="61"/>
      <c r="AW140" s="61"/>
      <c r="AX140" s="61"/>
      <c r="AY140" s="61"/>
      <c r="AZ140" s="61"/>
      <c r="BA140" s="61"/>
      <c r="BB140" s="61"/>
      <c r="BC140" s="61"/>
      <c r="BD140" s="61" t="s">
        <v>200</v>
      </c>
      <c r="BE140" s="61"/>
      <c r="BF140" s="61"/>
      <c r="BG140" s="61"/>
      <c r="BH140" s="61"/>
      <c r="BI140" s="61"/>
      <c r="BJ140" s="61"/>
      <c r="BK140" s="61"/>
      <c r="BL140" s="61"/>
      <c r="BM140" s="61"/>
      <c r="BN140" s="61"/>
      <c r="BO140" s="61"/>
      <c r="BP140" s="61"/>
      <c r="BQ140" s="61"/>
      <c r="BR140" s="61"/>
      <c r="BS140" s="61"/>
      <c r="BT140" s="61"/>
      <c r="BU140" s="61"/>
    </row>
    <row r="141" spans="1:79" ht="52.5" customHeight="1" x14ac:dyDescent="0.25">
      <c r="A141" s="84"/>
      <c r="B141" s="85"/>
      <c r="C141" s="85"/>
      <c r="D141" s="84"/>
      <c r="E141" s="85"/>
      <c r="F141" s="85"/>
      <c r="G141" s="85"/>
      <c r="H141" s="85"/>
      <c r="I141" s="85"/>
      <c r="J141" s="85"/>
      <c r="K141" s="85"/>
      <c r="L141" s="85"/>
      <c r="M141" s="85"/>
      <c r="N141" s="85"/>
      <c r="O141" s="85"/>
      <c r="P141" s="85"/>
      <c r="Q141" s="85"/>
      <c r="R141" s="85"/>
      <c r="S141" s="86"/>
      <c r="T141" s="61" t="s">
        <v>4</v>
      </c>
      <c r="U141" s="61"/>
      <c r="V141" s="61"/>
      <c r="W141" s="61"/>
      <c r="X141" s="61"/>
      <c r="Y141" s="61" t="s">
        <v>3</v>
      </c>
      <c r="Z141" s="61"/>
      <c r="AA141" s="61"/>
      <c r="AB141" s="61"/>
      <c r="AC141" s="61"/>
      <c r="AD141" s="62" t="s">
        <v>116</v>
      </c>
      <c r="AE141" s="63"/>
      <c r="AF141" s="64"/>
      <c r="AG141" s="61" t="s">
        <v>5</v>
      </c>
      <c r="AH141" s="61"/>
      <c r="AI141" s="61"/>
      <c r="AJ141" s="61"/>
      <c r="AK141" s="61"/>
      <c r="AL141" s="61" t="s">
        <v>4</v>
      </c>
      <c r="AM141" s="61"/>
      <c r="AN141" s="61"/>
      <c r="AO141" s="61"/>
      <c r="AP141" s="61"/>
      <c r="AQ141" s="61" t="s">
        <v>3</v>
      </c>
      <c r="AR141" s="61"/>
      <c r="AS141" s="61"/>
      <c r="AT141" s="61"/>
      <c r="AU141" s="61"/>
      <c r="AV141" s="62" t="s">
        <v>116</v>
      </c>
      <c r="AW141" s="63"/>
      <c r="AX141" s="64"/>
      <c r="AY141" s="61" t="s">
        <v>96</v>
      </c>
      <c r="AZ141" s="61"/>
      <c r="BA141" s="61"/>
      <c r="BB141" s="61"/>
      <c r="BC141" s="61"/>
      <c r="BD141" s="61" t="s">
        <v>4</v>
      </c>
      <c r="BE141" s="61"/>
      <c r="BF141" s="61"/>
      <c r="BG141" s="61"/>
      <c r="BH141" s="61"/>
      <c r="BI141" s="61" t="s">
        <v>3</v>
      </c>
      <c r="BJ141" s="61"/>
      <c r="BK141" s="61"/>
      <c r="BL141" s="61"/>
      <c r="BM141" s="61"/>
      <c r="BN141" s="62" t="s">
        <v>116</v>
      </c>
      <c r="BO141" s="63"/>
      <c r="BP141" s="64"/>
      <c r="BQ141" s="61" t="s">
        <v>97</v>
      </c>
      <c r="BR141" s="61"/>
      <c r="BS141" s="61"/>
      <c r="BT141" s="61"/>
      <c r="BU141" s="61"/>
    </row>
    <row r="142" spans="1:79" ht="15" customHeight="1" x14ac:dyDescent="0.25">
      <c r="A142" s="77">
        <v>1</v>
      </c>
      <c r="B142" s="78"/>
      <c r="C142" s="78"/>
      <c r="D142" s="77">
        <v>2</v>
      </c>
      <c r="E142" s="78"/>
      <c r="F142" s="78"/>
      <c r="G142" s="78"/>
      <c r="H142" s="78"/>
      <c r="I142" s="78"/>
      <c r="J142" s="78"/>
      <c r="K142" s="78"/>
      <c r="L142" s="78"/>
      <c r="M142" s="78"/>
      <c r="N142" s="78"/>
      <c r="O142" s="78"/>
      <c r="P142" s="78"/>
      <c r="Q142" s="78"/>
      <c r="R142" s="78"/>
      <c r="S142" s="79"/>
      <c r="T142" s="61">
        <v>3</v>
      </c>
      <c r="U142" s="61"/>
      <c r="V142" s="61"/>
      <c r="W142" s="61"/>
      <c r="X142" s="61"/>
      <c r="Y142" s="61">
        <v>4</v>
      </c>
      <c r="Z142" s="61"/>
      <c r="AA142" s="61"/>
      <c r="AB142" s="61"/>
      <c r="AC142" s="61"/>
      <c r="AD142" s="77">
        <v>5</v>
      </c>
      <c r="AE142" s="78"/>
      <c r="AF142" s="79"/>
      <c r="AG142" s="61">
        <v>6</v>
      </c>
      <c r="AH142" s="61"/>
      <c r="AI142" s="61"/>
      <c r="AJ142" s="61"/>
      <c r="AK142" s="61"/>
      <c r="AL142" s="61">
        <v>7</v>
      </c>
      <c r="AM142" s="61"/>
      <c r="AN142" s="61"/>
      <c r="AO142" s="61"/>
      <c r="AP142" s="61"/>
      <c r="AQ142" s="61">
        <v>8</v>
      </c>
      <c r="AR142" s="61"/>
      <c r="AS142" s="61"/>
      <c r="AT142" s="61"/>
      <c r="AU142" s="61"/>
      <c r="AV142" s="77">
        <v>9</v>
      </c>
      <c r="AW142" s="78"/>
      <c r="AX142" s="79"/>
      <c r="AY142" s="61">
        <v>10</v>
      </c>
      <c r="AZ142" s="61"/>
      <c r="BA142" s="61"/>
      <c r="BB142" s="61"/>
      <c r="BC142" s="61"/>
      <c r="BD142" s="61">
        <v>11</v>
      </c>
      <c r="BE142" s="61"/>
      <c r="BF142" s="61"/>
      <c r="BG142" s="61"/>
      <c r="BH142" s="61"/>
      <c r="BI142" s="61">
        <v>12</v>
      </c>
      <c r="BJ142" s="61"/>
      <c r="BK142" s="61"/>
      <c r="BL142" s="61"/>
      <c r="BM142" s="61"/>
      <c r="BN142" s="77">
        <v>13</v>
      </c>
      <c r="BO142" s="78"/>
      <c r="BP142" s="79"/>
      <c r="BQ142" s="61">
        <v>14</v>
      </c>
      <c r="BR142" s="61"/>
      <c r="BS142" s="61"/>
      <c r="BT142" s="61"/>
      <c r="BU142" s="61"/>
    </row>
    <row r="143" spans="1:79" ht="57.6" hidden="1" customHeight="1" x14ac:dyDescent="0.25">
      <c r="A143" s="62" t="s">
        <v>69</v>
      </c>
      <c r="B143" s="63"/>
      <c r="C143" s="63"/>
      <c r="D143" s="62" t="s">
        <v>57</v>
      </c>
      <c r="E143" s="63"/>
      <c r="F143" s="63"/>
      <c r="G143" s="63"/>
      <c r="H143" s="63"/>
      <c r="I143" s="63"/>
      <c r="J143" s="63"/>
      <c r="K143" s="63"/>
      <c r="L143" s="63"/>
      <c r="M143" s="63"/>
      <c r="N143" s="63"/>
      <c r="O143" s="63"/>
      <c r="P143" s="63"/>
      <c r="Q143" s="63"/>
      <c r="R143" s="63"/>
      <c r="S143" s="64"/>
      <c r="T143" s="80" t="s">
        <v>65</v>
      </c>
      <c r="U143" s="80"/>
      <c r="V143" s="80"/>
      <c r="W143" s="80"/>
      <c r="X143" s="80"/>
      <c r="Y143" s="80" t="s">
        <v>66</v>
      </c>
      <c r="Z143" s="80"/>
      <c r="AA143" s="80"/>
      <c r="AB143" s="80"/>
      <c r="AC143" s="80"/>
      <c r="AD143" s="62" t="s">
        <v>91</v>
      </c>
      <c r="AE143" s="63"/>
      <c r="AF143" s="64"/>
      <c r="AG143" s="91" t="s">
        <v>99</v>
      </c>
      <c r="AH143" s="91"/>
      <c r="AI143" s="91"/>
      <c r="AJ143" s="91"/>
      <c r="AK143" s="91"/>
      <c r="AL143" s="80" t="s">
        <v>67</v>
      </c>
      <c r="AM143" s="80"/>
      <c r="AN143" s="80"/>
      <c r="AO143" s="80"/>
      <c r="AP143" s="80"/>
      <c r="AQ143" s="80" t="s">
        <v>68</v>
      </c>
      <c r="AR143" s="80"/>
      <c r="AS143" s="80"/>
      <c r="AT143" s="80"/>
      <c r="AU143" s="80"/>
      <c r="AV143" s="62" t="s">
        <v>92</v>
      </c>
      <c r="AW143" s="63"/>
      <c r="AX143" s="64"/>
      <c r="AY143" s="91" t="s">
        <v>99</v>
      </c>
      <c r="AZ143" s="91"/>
      <c r="BA143" s="91"/>
      <c r="BB143" s="91"/>
      <c r="BC143" s="91"/>
      <c r="BD143" s="80" t="s">
        <v>58</v>
      </c>
      <c r="BE143" s="80"/>
      <c r="BF143" s="80"/>
      <c r="BG143" s="80"/>
      <c r="BH143" s="80"/>
      <c r="BI143" s="80" t="s">
        <v>59</v>
      </c>
      <c r="BJ143" s="80"/>
      <c r="BK143" s="80"/>
      <c r="BL143" s="80"/>
      <c r="BM143" s="80"/>
      <c r="BN143" s="62" t="s">
        <v>93</v>
      </c>
      <c r="BO143" s="63"/>
      <c r="BP143" s="64"/>
      <c r="BQ143" s="91" t="s">
        <v>99</v>
      </c>
      <c r="BR143" s="91"/>
      <c r="BS143" s="91"/>
      <c r="BT143" s="91"/>
      <c r="BU143" s="91"/>
      <c r="CA143" s="1" t="s">
        <v>33</v>
      </c>
    </row>
    <row r="144" spans="1:79" s="8" customFormat="1" ht="55.95" customHeight="1" x14ac:dyDescent="0.25">
      <c r="A144" s="62">
        <v>1</v>
      </c>
      <c r="B144" s="63"/>
      <c r="C144" s="63"/>
      <c r="D144" s="92" t="s">
        <v>234</v>
      </c>
      <c r="E144" s="93"/>
      <c r="F144" s="93"/>
      <c r="G144" s="93"/>
      <c r="H144" s="93"/>
      <c r="I144" s="93"/>
      <c r="J144" s="93"/>
      <c r="K144" s="93"/>
      <c r="L144" s="93"/>
      <c r="M144" s="93"/>
      <c r="N144" s="93"/>
      <c r="O144" s="93"/>
      <c r="P144" s="93"/>
      <c r="Q144" s="93"/>
      <c r="R144" s="93"/>
      <c r="S144" s="94"/>
      <c r="T144" s="87">
        <v>266600</v>
      </c>
      <c r="U144" s="87"/>
      <c r="V144" s="87"/>
      <c r="W144" s="87"/>
      <c r="X144" s="87"/>
      <c r="Y144" s="87">
        <v>0</v>
      </c>
      <c r="Z144" s="87"/>
      <c r="AA144" s="87"/>
      <c r="AB144" s="87"/>
      <c r="AC144" s="87"/>
      <c r="AD144" s="88">
        <v>0</v>
      </c>
      <c r="AE144" s="89"/>
      <c r="AF144" s="90"/>
      <c r="AG144" s="87">
        <f t="shared" ref="AG144:AG153" si="10">IF(ISNUMBER(T144),T144,0)+IF(ISNUMBER(Y144),Y144,0)</f>
        <v>266600</v>
      </c>
      <c r="AH144" s="87"/>
      <c r="AI144" s="87"/>
      <c r="AJ144" s="87"/>
      <c r="AK144" s="87"/>
      <c r="AL144" s="87">
        <v>0</v>
      </c>
      <c r="AM144" s="87"/>
      <c r="AN144" s="87"/>
      <c r="AO144" s="87"/>
      <c r="AP144" s="87"/>
      <c r="AQ144" s="87">
        <v>0</v>
      </c>
      <c r="AR144" s="87"/>
      <c r="AS144" s="87"/>
      <c r="AT144" s="87"/>
      <c r="AU144" s="87"/>
      <c r="AV144" s="88">
        <v>0</v>
      </c>
      <c r="AW144" s="89"/>
      <c r="AX144" s="90"/>
      <c r="AY144" s="87">
        <f t="shared" ref="AY144:AY153" si="11">IF(ISNUMBER(AL144),AL144,0)+IF(ISNUMBER(AQ144),AQ144,0)</f>
        <v>0</v>
      </c>
      <c r="AZ144" s="87"/>
      <c r="BA144" s="87"/>
      <c r="BB144" s="87"/>
      <c r="BC144" s="87"/>
      <c r="BD144" s="87">
        <v>0</v>
      </c>
      <c r="BE144" s="87"/>
      <c r="BF144" s="87"/>
      <c r="BG144" s="87"/>
      <c r="BH144" s="87"/>
      <c r="BI144" s="87">
        <v>0</v>
      </c>
      <c r="BJ144" s="87"/>
      <c r="BK144" s="87"/>
      <c r="BL144" s="87"/>
      <c r="BM144" s="87"/>
      <c r="BN144" s="88">
        <v>0</v>
      </c>
      <c r="BO144" s="89"/>
      <c r="BP144" s="90"/>
      <c r="BQ144" s="87">
        <f t="shared" ref="BQ144:BQ153" si="12">IF(ISNUMBER(BD144),BD144,0)+IF(ISNUMBER(BI144),BI144,0)</f>
        <v>0</v>
      </c>
      <c r="BR144" s="87"/>
      <c r="BS144" s="87"/>
      <c r="BT144" s="87"/>
      <c r="BU144" s="87"/>
      <c r="CA144" s="8" t="s">
        <v>34</v>
      </c>
    </row>
    <row r="145" spans="1:73" s="8" customFormat="1" ht="55.2" customHeight="1" x14ac:dyDescent="0.25">
      <c r="A145" s="62">
        <v>2</v>
      </c>
      <c r="B145" s="63"/>
      <c r="C145" s="63"/>
      <c r="D145" s="92" t="s">
        <v>235</v>
      </c>
      <c r="E145" s="93"/>
      <c r="F145" s="93"/>
      <c r="G145" s="93"/>
      <c r="H145" s="93"/>
      <c r="I145" s="93"/>
      <c r="J145" s="93"/>
      <c r="K145" s="93"/>
      <c r="L145" s="93"/>
      <c r="M145" s="93"/>
      <c r="N145" s="93"/>
      <c r="O145" s="93"/>
      <c r="P145" s="93"/>
      <c r="Q145" s="93"/>
      <c r="R145" s="93"/>
      <c r="S145" s="94"/>
      <c r="T145" s="87">
        <v>9881200</v>
      </c>
      <c r="U145" s="87"/>
      <c r="V145" s="87"/>
      <c r="W145" s="87"/>
      <c r="X145" s="87"/>
      <c r="Y145" s="87">
        <v>0</v>
      </c>
      <c r="Z145" s="87"/>
      <c r="AA145" s="87"/>
      <c r="AB145" s="87"/>
      <c r="AC145" s="87"/>
      <c r="AD145" s="88">
        <v>0</v>
      </c>
      <c r="AE145" s="89"/>
      <c r="AF145" s="90"/>
      <c r="AG145" s="87">
        <f t="shared" si="10"/>
        <v>9881200</v>
      </c>
      <c r="AH145" s="87"/>
      <c r="AI145" s="87"/>
      <c r="AJ145" s="87"/>
      <c r="AK145" s="87"/>
      <c r="AL145" s="87">
        <v>7692632</v>
      </c>
      <c r="AM145" s="87"/>
      <c r="AN145" s="87"/>
      <c r="AO145" s="87"/>
      <c r="AP145" s="87"/>
      <c r="AQ145" s="87">
        <v>0</v>
      </c>
      <c r="AR145" s="87"/>
      <c r="AS145" s="87"/>
      <c r="AT145" s="87"/>
      <c r="AU145" s="87"/>
      <c r="AV145" s="88">
        <v>0</v>
      </c>
      <c r="AW145" s="89"/>
      <c r="AX145" s="90"/>
      <c r="AY145" s="87">
        <f t="shared" si="11"/>
        <v>7692632</v>
      </c>
      <c r="AZ145" s="87"/>
      <c r="BA145" s="87"/>
      <c r="BB145" s="87"/>
      <c r="BC145" s="87"/>
      <c r="BD145" s="87">
        <v>0</v>
      </c>
      <c r="BE145" s="87"/>
      <c r="BF145" s="87"/>
      <c r="BG145" s="87"/>
      <c r="BH145" s="87"/>
      <c r="BI145" s="87">
        <v>0</v>
      </c>
      <c r="BJ145" s="87"/>
      <c r="BK145" s="87"/>
      <c r="BL145" s="87"/>
      <c r="BM145" s="87"/>
      <c r="BN145" s="88">
        <v>0</v>
      </c>
      <c r="BO145" s="89"/>
      <c r="BP145" s="90"/>
      <c r="BQ145" s="87">
        <f t="shared" si="12"/>
        <v>0</v>
      </c>
      <c r="BR145" s="87"/>
      <c r="BS145" s="87"/>
      <c r="BT145" s="87"/>
      <c r="BU145" s="87"/>
    </row>
    <row r="146" spans="1:73" s="8" customFormat="1" ht="26.4" customHeight="1" x14ac:dyDescent="0.25">
      <c r="A146" s="62">
        <v>3</v>
      </c>
      <c r="B146" s="63"/>
      <c r="C146" s="63"/>
      <c r="D146" s="92" t="s">
        <v>236</v>
      </c>
      <c r="E146" s="93"/>
      <c r="F146" s="93"/>
      <c r="G146" s="93"/>
      <c r="H146" s="93"/>
      <c r="I146" s="93"/>
      <c r="J146" s="93"/>
      <c r="K146" s="93"/>
      <c r="L146" s="93"/>
      <c r="M146" s="93"/>
      <c r="N146" s="93"/>
      <c r="O146" s="93"/>
      <c r="P146" s="93"/>
      <c r="Q146" s="93"/>
      <c r="R146" s="93"/>
      <c r="S146" s="94"/>
      <c r="T146" s="87">
        <v>12558700</v>
      </c>
      <c r="U146" s="87"/>
      <c r="V146" s="87"/>
      <c r="W146" s="87"/>
      <c r="X146" s="87"/>
      <c r="Y146" s="87">
        <v>76900</v>
      </c>
      <c r="Z146" s="87"/>
      <c r="AA146" s="87"/>
      <c r="AB146" s="87"/>
      <c r="AC146" s="87"/>
      <c r="AD146" s="88">
        <v>0</v>
      </c>
      <c r="AE146" s="89"/>
      <c r="AF146" s="90"/>
      <c r="AG146" s="87">
        <f t="shared" si="10"/>
        <v>12635600</v>
      </c>
      <c r="AH146" s="87"/>
      <c r="AI146" s="87"/>
      <c r="AJ146" s="87"/>
      <c r="AK146" s="87"/>
      <c r="AL146" s="87">
        <v>11646500</v>
      </c>
      <c r="AM146" s="87"/>
      <c r="AN146" s="87"/>
      <c r="AO146" s="87"/>
      <c r="AP146" s="87"/>
      <c r="AQ146" s="87">
        <v>75000</v>
      </c>
      <c r="AR146" s="87"/>
      <c r="AS146" s="87"/>
      <c r="AT146" s="87"/>
      <c r="AU146" s="87"/>
      <c r="AV146" s="88">
        <v>0</v>
      </c>
      <c r="AW146" s="89"/>
      <c r="AX146" s="90"/>
      <c r="AY146" s="87">
        <f t="shared" si="11"/>
        <v>11721500</v>
      </c>
      <c r="AZ146" s="87"/>
      <c r="BA146" s="87"/>
      <c r="BB146" s="87"/>
      <c r="BC146" s="87"/>
      <c r="BD146" s="87">
        <v>3660838</v>
      </c>
      <c r="BE146" s="87"/>
      <c r="BF146" s="87"/>
      <c r="BG146" s="87"/>
      <c r="BH146" s="87"/>
      <c r="BI146" s="87">
        <v>75000</v>
      </c>
      <c r="BJ146" s="87"/>
      <c r="BK146" s="87"/>
      <c r="BL146" s="87"/>
      <c r="BM146" s="87"/>
      <c r="BN146" s="88">
        <v>0</v>
      </c>
      <c r="BO146" s="89"/>
      <c r="BP146" s="90"/>
      <c r="BQ146" s="87">
        <f t="shared" si="12"/>
        <v>3735838</v>
      </c>
      <c r="BR146" s="87"/>
      <c r="BS146" s="87"/>
      <c r="BT146" s="87"/>
      <c r="BU146" s="87"/>
    </row>
    <row r="147" spans="1:73" s="8" customFormat="1" ht="26.4" customHeight="1" x14ac:dyDescent="0.25">
      <c r="A147" s="62">
        <v>4</v>
      </c>
      <c r="B147" s="63"/>
      <c r="C147" s="63"/>
      <c r="D147" s="92" t="s">
        <v>237</v>
      </c>
      <c r="E147" s="93"/>
      <c r="F147" s="93"/>
      <c r="G147" s="93"/>
      <c r="H147" s="93"/>
      <c r="I147" s="93"/>
      <c r="J147" s="93"/>
      <c r="K147" s="93"/>
      <c r="L147" s="93"/>
      <c r="M147" s="93"/>
      <c r="N147" s="93"/>
      <c r="O147" s="93"/>
      <c r="P147" s="93"/>
      <c r="Q147" s="93"/>
      <c r="R147" s="93"/>
      <c r="S147" s="94"/>
      <c r="T147" s="87">
        <v>116491726</v>
      </c>
      <c r="U147" s="87"/>
      <c r="V147" s="87"/>
      <c r="W147" s="87"/>
      <c r="X147" s="87"/>
      <c r="Y147" s="87">
        <v>7311844</v>
      </c>
      <c r="Z147" s="87"/>
      <c r="AA147" s="87"/>
      <c r="AB147" s="87"/>
      <c r="AC147" s="87"/>
      <c r="AD147" s="88">
        <v>0</v>
      </c>
      <c r="AE147" s="89"/>
      <c r="AF147" s="90"/>
      <c r="AG147" s="87">
        <f t="shared" si="10"/>
        <v>123803570</v>
      </c>
      <c r="AH147" s="87"/>
      <c r="AI147" s="87"/>
      <c r="AJ147" s="87"/>
      <c r="AK147" s="87"/>
      <c r="AL147" s="87">
        <v>111972556</v>
      </c>
      <c r="AM147" s="87"/>
      <c r="AN147" s="87"/>
      <c r="AO147" s="87"/>
      <c r="AP147" s="87"/>
      <c r="AQ147" s="87">
        <f>1217700+4545429</f>
        <v>5763129</v>
      </c>
      <c r="AR147" s="87"/>
      <c r="AS147" s="87"/>
      <c r="AT147" s="87"/>
      <c r="AU147" s="87"/>
      <c r="AV147" s="88">
        <v>0</v>
      </c>
      <c r="AW147" s="89"/>
      <c r="AX147" s="90"/>
      <c r="AY147" s="87">
        <f t="shared" si="11"/>
        <v>117735685</v>
      </c>
      <c r="AZ147" s="87"/>
      <c r="BA147" s="87"/>
      <c r="BB147" s="87"/>
      <c r="BC147" s="87"/>
      <c r="BD147" s="87">
        <f>BD153-BD146</f>
        <v>34079762</v>
      </c>
      <c r="BE147" s="87"/>
      <c r="BF147" s="87"/>
      <c r="BG147" s="87"/>
      <c r="BH147" s="87"/>
      <c r="BI147" s="87">
        <f>BI153-BI146</f>
        <v>1263000</v>
      </c>
      <c r="BJ147" s="87"/>
      <c r="BK147" s="87"/>
      <c r="BL147" s="87"/>
      <c r="BM147" s="87"/>
      <c r="BN147" s="88">
        <v>0</v>
      </c>
      <c r="BO147" s="89"/>
      <c r="BP147" s="90"/>
      <c r="BQ147" s="87">
        <f t="shared" si="12"/>
        <v>35342762</v>
      </c>
      <c r="BR147" s="87"/>
      <c r="BS147" s="87"/>
      <c r="BT147" s="87"/>
      <c r="BU147" s="87"/>
    </row>
    <row r="148" spans="1:73" s="8" customFormat="1" ht="39.6" customHeight="1" x14ac:dyDescent="0.25">
      <c r="A148" s="62">
        <v>5</v>
      </c>
      <c r="B148" s="63"/>
      <c r="C148" s="63"/>
      <c r="D148" s="92" t="s">
        <v>238</v>
      </c>
      <c r="E148" s="93"/>
      <c r="F148" s="93"/>
      <c r="G148" s="93"/>
      <c r="H148" s="93"/>
      <c r="I148" s="93"/>
      <c r="J148" s="93"/>
      <c r="K148" s="93"/>
      <c r="L148" s="93"/>
      <c r="M148" s="93"/>
      <c r="N148" s="93"/>
      <c r="O148" s="93"/>
      <c r="P148" s="93"/>
      <c r="Q148" s="93"/>
      <c r="R148" s="93"/>
      <c r="S148" s="94"/>
      <c r="T148" s="87">
        <v>330100</v>
      </c>
      <c r="U148" s="87"/>
      <c r="V148" s="87"/>
      <c r="W148" s="87"/>
      <c r="X148" s="87"/>
      <c r="Y148" s="87">
        <v>31000</v>
      </c>
      <c r="Z148" s="87"/>
      <c r="AA148" s="87"/>
      <c r="AB148" s="87"/>
      <c r="AC148" s="87"/>
      <c r="AD148" s="88">
        <v>31000</v>
      </c>
      <c r="AE148" s="89"/>
      <c r="AF148" s="90"/>
      <c r="AG148" s="87">
        <f t="shared" si="10"/>
        <v>361100</v>
      </c>
      <c r="AH148" s="87"/>
      <c r="AI148" s="87"/>
      <c r="AJ148" s="87"/>
      <c r="AK148" s="87"/>
      <c r="AL148" s="87">
        <v>0</v>
      </c>
      <c r="AM148" s="87"/>
      <c r="AN148" s="87"/>
      <c r="AO148" s="87"/>
      <c r="AP148" s="87"/>
      <c r="AQ148" s="87">
        <v>0</v>
      </c>
      <c r="AR148" s="87"/>
      <c r="AS148" s="87"/>
      <c r="AT148" s="87"/>
      <c r="AU148" s="87"/>
      <c r="AV148" s="88">
        <v>0</v>
      </c>
      <c r="AW148" s="89"/>
      <c r="AX148" s="90"/>
      <c r="AY148" s="87">
        <f t="shared" si="11"/>
        <v>0</v>
      </c>
      <c r="AZ148" s="87"/>
      <c r="BA148" s="87"/>
      <c r="BB148" s="87"/>
      <c r="BC148" s="87"/>
      <c r="BD148" s="87">
        <v>0</v>
      </c>
      <c r="BE148" s="87"/>
      <c r="BF148" s="87"/>
      <c r="BG148" s="87"/>
      <c r="BH148" s="87"/>
      <c r="BI148" s="87">
        <v>0</v>
      </c>
      <c r="BJ148" s="87"/>
      <c r="BK148" s="87"/>
      <c r="BL148" s="87"/>
      <c r="BM148" s="87"/>
      <c r="BN148" s="88">
        <v>0</v>
      </c>
      <c r="BO148" s="89"/>
      <c r="BP148" s="90"/>
      <c r="BQ148" s="87">
        <f t="shared" si="12"/>
        <v>0</v>
      </c>
      <c r="BR148" s="87"/>
      <c r="BS148" s="87"/>
      <c r="BT148" s="87"/>
      <c r="BU148" s="87"/>
    </row>
    <row r="149" spans="1:73" s="8" customFormat="1" ht="26.4" customHeight="1" x14ac:dyDescent="0.25">
      <c r="A149" s="62">
        <v>6</v>
      </c>
      <c r="B149" s="63"/>
      <c r="C149" s="63"/>
      <c r="D149" s="92" t="s">
        <v>239</v>
      </c>
      <c r="E149" s="93"/>
      <c r="F149" s="93"/>
      <c r="G149" s="93"/>
      <c r="H149" s="93"/>
      <c r="I149" s="93"/>
      <c r="J149" s="93"/>
      <c r="K149" s="93"/>
      <c r="L149" s="93"/>
      <c r="M149" s="93"/>
      <c r="N149" s="93"/>
      <c r="O149" s="93"/>
      <c r="P149" s="93"/>
      <c r="Q149" s="93"/>
      <c r="R149" s="93"/>
      <c r="S149" s="94"/>
      <c r="T149" s="87">
        <v>0</v>
      </c>
      <c r="U149" s="87"/>
      <c r="V149" s="87"/>
      <c r="W149" s="87"/>
      <c r="X149" s="87"/>
      <c r="Y149" s="87">
        <v>4400120</v>
      </c>
      <c r="Z149" s="87"/>
      <c r="AA149" s="87"/>
      <c r="AB149" s="87"/>
      <c r="AC149" s="87"/>
      <c r="AD149" s="88">
        <v>4400120</v>
      </c>
      <c r="AE149" s="89"/>
      <c r="AF149" s="90"/>
      <c r="AG149" s="87">
        <f t="shared" si="10"/>
        <v>4400120</v>
      </c>
      <c r="AH149" s="87"/>
      <c r="AI149" s="87"/>
      <c r="AJ149" s="87"/>
      <c r="AK149" s="87"/>
      <c r="AL149" s="87">
        <v>0</v>
      </c>
      <c r="AM149" s="87"/>
      <c r="AN149" s="87"/>
      <c r="AO149" s="87"/>
      <c r="AP149" s="87"/>
      <c r="AQ149" s="87">
        <v>378000</v>
      </c>
      <c r="AR149" s="87"/>
      <c r="AS149" s="87"/>
      <c r="AT149" s="87"/>
      <c r="AU149" s="87"/>
      <c r="AV149" s="88">
        <v>378000</v>
      </c>
      <c r="AW149" s="89"/>
      <c r="AX149" s="90"/>
      <c r="AY149" s="87">
        <f t="shared" si="11"/>
        <v>378000</v>
      </c>
      <c r="AZ149" s="87"/>
      <c r="BA149" s="87"/>
      <c r="BB149" s="87"/>
      <c r="BC149" s="87"/>
      <c r="BD149" s="87">
        <v>0</v>
      </c>
      <c r="BE149" s="87"/>
      <c r="BF149" s="87"/>
      <c r="BG149" s="87"/>
      <c r="BH149" s="87"/>
      <c r="BI149" s="87">
        <v>0</v>
      </c>
      <c r="BJ149" s="87"/>
      <c r="BK149" s="87"/>
      <c r="BL149" s="87"/>
      <c r="BM149" s="87"/>
      <c r="BN149" s="88">
        <v>0</v>
      </c>
      <c r="BO149" s="89"/>
      <c r="BP149" s="90"/>
      <c r="BQ149" s="87">
        <f t="shared" si="12"/>
        <v>0</v>
      </c>
      <c r="BR149" s="87"/>
      <c r="BS149" s="87"/>
      <c r="BT149" s="87"/>
      <c r="BU149" s="87"/>
    </row>
    <row r="150" spans="1:73" s="8" customFormat="1" ht="26.4" customHeight="1" x14ac:dyDescent="0.25">
      <c r="A150" s="62">
        <v>7</v>
      </c>
      <c r="B150" s="63"/>
      <c r="C150" s="63"/>
      <c r="D150" s="92" t="s">
        <v>240</v>
      </c>
      <c r="E150" s="93"/>
      <c r="F150" s="93"/>
      <c r="G150" s="93"/>
      <c r="H150" s="93"/>
      <c r="I150" s="93"/>
      <c r="J150" s="93"/>
      <c r="K150" s="93"/>
      <c r="L150" s="93"/>
      <c r="M150" s="93"/>
      <c r="N150" s="93"/>
      <c r="O150" s="93"/>
      <c r="P150" s="93"/>
      <c r="Q150" s="93"/>
      <c r="R150" s="93"/>
      <c r="S150" s="94"/>
      <c r="T150" s="87">
        <v>0</v>
      </c>
      <c r="U150" s="87"/>
      <c r="V150" s="87"/>
      <c r="W150" s="87"/>
      <c r="X150" s="87"/>
      <c r="Y150" s="87">
        <v>1815900</v>
      </c>
      <c r="Z150" s="87"/>
      <c r="AA150" s="87"/>
      <c r="AB150" s="87"/>
      <c r="AC150" s="87"/>
      <c r="AD150" s="88">
        <v>1815883</v>
      </c>
      <c r="AE150" s="89"/>
      <c r="AF150" s="90"/>
      <c r="AG150" s="87">
        <f t="shared" si="10"/>
        <v>1815900</v>
      </c>
      <c r="AH150" s="87"/>
      <c r="AI150" s="87"/>
      <c r="AJ150" s="87"/>
      <c r="AK150" s="87"/>
      <c r="AL150" s="87">
        <v>0</v>
      </c>
      <c r="AM150" s="87"/>
      <c r="AN150" s="87"/>
      <c r="AO150" s="87"/>
      <c r="AP150" s="87"/>
      <c r="AQ150" s="87">
        <v>825122</v>
      </c>
      <c r="AR150" s="87"/>
      <c r="AS150" s="87"/>
      <c r="AT150" s="87"/>
      <c r="AU150" s="87"/>
      <c r="AV150" s="88">
        <v>825122</v>
      </c>
      <c r="AW150" s="89"/>
      <c r="AX150" s="90"/>
      <c r="AY150" s="87">
        <f t="shared" si="11"/>
        <v>825122</v>
      </c>
      <c r="AZ150" s="87"/>
      <c r="BA150" s="87"/>
      <c r="BB150" s="87"/>
      <c r="BC150" s="87"/>
      <c r="BD150" s="87">
        <v>0</v>
      </c>
      <c r="BE150" s="87"/>
      <c r="BF150" s="87"/>
      <c r="BG150" s="87"/>
      <c r="BH150" s="87"/>
      <c r="BI150" s="87">
        <v>0</v>
      </c>
      <c r="BJ150" s="87"/>
      <c r="BK150" s="87"/>
      <c r="BL150" s="87"/>
      <c r="BM150" s="87"/>
      <c r="BN150" s="88">
        <v>0</v>
      </c>
      <c r="BO150" s="89"/>
      <c r="BP150" s="90"/>
      <c r="BQ150" s="87">
        <f t="shared" si="12"/>
        <v>0</v>
      </c>
      <c r="BR150" s="87"/>
      <c r="BS150" s="87"/>
      <c r="BT150" s="87"/>
      <c r="BU150" s="87"/>
    </row>
    <row r="151" spans="1:73" s="8" customFormat="1" ht="16.2" customHeight="1" x14ac:dyDescent="0.25">
      <c r="A151" s="62">
        <v>8</v>
      </c>
      <c r="B151" s="63"/>
      <c r="C151" s="63"/>
      <c r="D151" s="92" t="s">
        <v>241</v>
      </c>
      <c r="E151" s="93"/>
      <c r="F151" s="93"/>
      <c r="G151" s="93"/>
      <c r="H151" s="93"/>
      <c r="I151" s="93"/>
      <c r="J151" s="93"/>
      <c r="K151" s="93"/>
      <c r="L151" s="93"/>
      <c r="M151" s="93"/>
      <c r="N151" s="93"/>
      <c r="O151" s="93"/>
      <c r="P151" s="93"/>
      <c r="Q151" s="93"/>
      <c r="R151" s="93"/>
      <c r="S151" s="94"/>
      <c r="T151" s="87">
        <v>0</v>
      </c>
      <c r="U151" s="87"/>
      <c r="V151" s="87"/>
      <c r="W151" s="87"/>
      <c r="X151" s="87"/>
      <c r="Y151" s="87">
        <v>55600</v>
      </c>
      <c r="Z151" s="87"/>
      <c r="AA151" s="87"/>
      <c r="AB151" s="87"/>
      <c r="AC151" s="87"/>
      <c r="AD151" s="88">
        <v>55600</v>
      </c>
      <c r="AE151" s="89"/>
      <c r="AF151" s="90"/>
      <c r="AG151" s="87">
        <f t="shared" si="10"/>
        <v>55600</v>
      </c>
      <c r="AH151" s="87"/>
      <c r="AI151" s="87"/>
      <c r="AJ151" s="87"/>
      <c r="AK151" s="87"/>
      <c r="AL151" s="87">
        <v>0</v>
      </c>
      <c r="AM151" s="87"/>
      <c r="AN151" s="87"/>
      <c r="AO151" s="87"/>
      <c r="AP151" s="87"/>
      <c r="AQ151" s="87">
        <v>0</v>
      </c>
      <c r="AR151" s="87"/>
      <c r="AS151" s="87"/>
      <c r="AT151" s="87"/>
      <c r="AU151" s="87"/>
      <c r="AV151" s="88">
        <v>0</v>
      </c>
      <c r="AW151" s="89"/>
      <c r="AX151" s="90"/>
      <c r="AY151" s="87">
        <f t="shared" si="11"/>
        <v>0</v>
      </c>
      <c r="AZ151" s="87"/>
      <c r="BA151" s="87"/>
      <c r="BB151" s="87"/>
      <c r="BC151" s="87"/>
      <c r="BD151" s="87">
        <v>0</v>
      </c>
      <c r="BE151" s="87"/>
      <c r="BF151" s="87"/>
      <c r="BG151" s="87"/>
      <c r="BH151" s="87"/>
      <c r="BI151" s="87">
        <v>0</v>
      </c>
      <c r="BJ151" s="87"/>
      <c r="BK151" s="87"/>
      <c r="BL151" s="87"/>
      <c r="BM151" s="87"/>
      <c r="BN151" s="88">
        <v>0</v>
      </c>
      <c r="BO151" s="89"/>
      <c r="BP151" s="90"/>
      <c r="BQ151" s="87">
        <f t="shared" si="12"/>
        <v>0</v>
      </c>
      <c r="BR151" s="87"/>
      <c r="BS151" s="87"/>
      <c r="BT151" s="87"/>
      <c r="BU151" s="87"/>
    </row>
    <row r="152" spans="1:73" s="8" customFormat="1" ht="13.2" customHeight="1" x14ac:dyDescent="0.25">
      <c r="A152" s="62">
        <v>9</v>
      </c>
      <c r="B152" s="63"/>
      <c r="C152" s="63"/>
      <c r="D152" s="92" t="s">
        <v>242</v>
      </c>
      <c r="E152" s="93"/>
      <c r="F152" s="93"/>
      <c r="G152" s="93"/>
      <c r="H152" s="93"/>
      <c r="I152" s="93"/>
      <c r="J152" s="93"/>
      <c r="K152" s="93"/>
      <c r="L152" s="93"/>
      <c r="M152" s="93"/>
      <c r="N152" s="93"/>
      <c r="O152" s="93"/>
      <c r="P152" s="93"/>
      <c r="Q152" s="93"/>
      <c r="R152" s="93"/>
      <c r="S152" s="94"/>
      <c r="T152" s="87">
        <v>554600</v>
      </c>
      <c r="U152" s="87"/>
      <c r="V152" s="87"/>
      <c r="W152" s="87"/>
      <c r="X152" s="87"/>
      <c r="Y152" s="87">
        <v>0</v>
      </c>
      <c r="Z152" s="87"/>
      <c r="AA152" s="87"/>
      <c r="AB152" s="87"/>
      <c r="AC152" s="87"/>
      <c r="AD152" s="88">
        <v>0</v>
      </c>
      <c r="AE152" s="89"/>
      <c r="AF152" s="90"/>
      <c r="AG152" s="87">
        <f t="shared" si="10"/>
        <v>554600</v>
      </c>
      <c r="AH152" s="87"/>
      <c r="AI152" s="87"/>
      <c r="AJ152" s="87"/>
      <c r="AK152" s="87"/>
      <c r="AL152" s="87">
        <v>0</v>
      </c>
      <c r="AM152" s="87"/>
      <c r="AN152" s="87"/>
      <c r="AO152" s="87"/>
      <c r="AP152" s="87"/>
      <c r="AQ152" s="87">
        <v>0</v>
      </c>
      <c r="AR152" s="87"/>
      <c r="AS152" s="87"/>
      <c r="AT152" s="87"/>
      <c r="AU152" s="87"/>
      <c r="AV152" s="88">
        <v>0</v>
      </c>
      <c r="AW152" s="89"/>
      <c r="AX152" s="90"/>
      <c r="AY152" s="87">
        <f t="shared" si="11"/>
        <v>0</v>
      </c>
      <c r="AZ152" s="87"/>
      <c r="BA152" s="87"/>
      <c r="BB152" s="87"/>
      <c r="BC152" s="87"/>
      <c r="BD152" s="87">
        <v>0</v>
      </c>
      <c r="BE152" s="87"/>
      <c r="BF152" s="87"/>
      <c r="BG152" s="87"/>
      <c r="BH152" s="87"/>
      <c r="BI152" s="87">
        <v>0</v>
      </c>
      <c r="BJ152" s="87"/>
      <c r="BK152" s="87"/>
      <c r="BL152" s="87"/>
      <c r="BM152" s="87"/>
      <c r="BN152" s="88">
        <v>0</v>
      </c>
      <c r="BO152" s="89"/>
      <c r="BP152" s="90"/>
      <c r="BQ152" s="87">
        <f t="shared" si="12"/>
        <v>0</v>
      </c>
      <c r="BR152" s="87"/>
      <c r="BS152" s="87"/>
      <c r="BT152" s="87"/>
      <c r="BU152" s="87"/>
    </row>
    <row r="153" spans="1:73" s="9" customFormat="1" ht="12.75" customHeight="1" x14ac:dyDescent="0.25">
      <c r="A153" s="98"/>
      <c r="B153" s="99"/>
      <c r="C153" s="99"/>
      <c r="D153" s="101" t="s">
        <v>145</v>
      </c>
      <c r="E153" s="102"/>
      <c r="F153" s="102"/>
      <c r="G153" s="102"/>
      <c r="H153" s="102"/>
      <c r="I153" s="102"/>
      <c r="J153" s="102"/>
      <c r="K153" s="102"/>
      <c r="L153" s="102"/>
      <c r="M153" s="102"/>
      <c r="N153" s="102"/>
      <c r="O153" s="102"/>
      <c r="P153" s="102"/>
      <c r="Q153" s="102"/>
      <c r="R153" s="102"/>
      <c r="S153" s="103"/>
      <c r="T153" s="120">
        <v>140082926</v>
      </c>
      <c r="U153" s="120"/>
      <c r="V153" s="120"/>
      <c r="W153" s="120"/>
      <c r="X153" s="120"/>
      <c r="Y153" s="120">
        <v>13691364</v>
      </c>
      <c r="Z153" s="120"/>
      <c r="AA153" s="120"/>
      <c r="AB153" s="120"/>
      <c r="AC153" s="120"/>
      <c r="AD153" s="95">
        <v>6302603</v>
      </c>
      <c r="AE153" s="96"/>
      <c r="AF153" s="97"/>
      <c r="AG153" s="120">
        <f t="shared" si="10"/>
        <v>153774290</v>
      </c>
      <c r="AH153" s="120"/>
      <c r="AI153" s="120"/>
      <c r="AJ153" s="120"/>
      <c r="AK153" s="120"/>
      <c r="AL153" s="120">
        <v>131311688</v>
      </c>
      <c r="AM153" s="120"/>
      <c r="AN153" s="120"/>
      <c r="AO153" s="120"/>
      <c r="AP153" s="120"/>
      <c r="AQ153" s="120">
        <f>AQ144+AQ145+AQ146+AQ147+AQ148+AQ149+AQ150+AQ151+AQ152</f>
        <v>7041251</v>
      </c>
      <c r="AR153" s="120"/>
      <c r="AS153" s="120"/>
      <c r="AT153" s="120"/>
      <c r="AU153" s="120"/>
      <c r="AV153" s="95">
        <v>1203122</v>
      </c>
      <c r="AW153" s="96"/>
      <c r="AX153" s="97"/>
      <c r="AY153" s="120">
        <f t="shared" si="11"/>
        <v>138352939</v>
      </c>
      <c r="AZ153" s="120"/>
      <c r="BA153" s="120"/>
      <c r="BB153" s="120"/>
      <c r="BC153" s="120"/>
      <c r="BD153" s="120">
        <f>BH87</f>
        <v>37740600</v>
      </c>
      <c r="BE153" s="120"/>
      <c r="BF153" s="120"/>
      <c r="BG153" s="120"/>
      <c r="BH153" s="120"/>
      <c r="BI153" s="120">
        <f>BM87</f>
        <v>1338000</v>
      </c>
      <c r="BJ153" s="120"/>
      <c r="BK153" s="120"/>
      <c r="BL153" s="120"/>
      <c r="BM153" s="120"/>
      <c r="BN153" s="95">
        <v>0</v>
      </c>
      <c r="BO153" s="96"/>
      <c r="BP153" s="97"/>
      <c r="BQ153" s="120">
        <f t="shared" si="12"/>
        <v>39078600</v>
      </c>
      <c r="BR153" s="120"/>
      <c r="BS153" s="120"/>
      <c r="BT153" s="120"/>
      <c r="BU153" s="120"/>
    </row>
    <row r="154" spans="1:73" ht="6" customHeight="1" x14ac:dyDescent="0.25"/>
    <row r="155" spans="1:73" ht="14.25" customHeight="1" x14ac:dyDescent="0.25">
      <c r="A155" s="51" t="s">
        <v>415</v>
      </c>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row>
    <row r="156" spans="1:73" ht="15" customHeight="1" x14ac:dyDescent="0.25">
      <c r="A156" s="59" t="s">
        <v>192</v>
      </c>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row>
    <row r="157" spans="1:73" ht="5.4" customHeight="1" x14ac:dyDescent="0.25"/>
    <row r="158" spans="1:73" ht="15" customHeight="1" x14ac:dyDescent="0.25">
      <c r="A158" s="81" t="s">
        <v>6</v>
      </c>
      <c r="B158" s="82"/>
      <c r="C158" s="82"/>
      <c r="D158" s="81" t="s">
        <v>119</v>
      </c>
      <c r="E158" s="82"/>
      <c r="F158" s="82"/>
      <c r="G158" s="82"/>
      <c r="H158" s="82"/>
      <c r="I158" s="82"/>
      <c r="J158" s="82"/>
      <c r="K158" s="82"/>
      <c r="L158" s="82"/>
      <c r="M158" s="82"/>
      <c r="N158" s="82"/>
      <c r="O158" s="82"/>
      <c r="P158" s="82"/>
      <c r="Q158" s="82"/>
      <c r="R158" s="82"/>
      <c r="S158" s="83"/>
      <c r="T158" s="61" t="s">
        <v>204</v>
      </c>
      <c r="U158" s="61"/>
      <c r="V158" s="61"/>
      <c r="W158" s="61"/>
      <c r="X158" s="61"/>
      <c r="Y158" s="61"/>
      <c r="Z158" s="61"/>
      <c r="AA158" s="61"/>
      <c r="AB158" s="61"/>
      <c r="AC158" s="61"/>
      <c r="AD158" s="61"/>
      <c r="AE158" s="61"/>
      <c r="AF158" s="61"/>
      <c r="AG158" s="61"/>
      <c r="AH158" s="61"/>
      <c r="AI158" s="61"/>
      <c r="AJ158" s="61"/>
      <c r="AK158" s="61"/>
      <c r="AL158" s="61" t="s">
        <v>208</v>
      </c>
      <c r="AM158" s="61"/>
      <c r="AN158" s="61"/>
      <c r="AO158" s="61"/>
      <c r="AP158" s="61"/>
      <c r="AQ158" s="61"/>
      <c r="AR158" s="61"/>
      <c r="AS158" s="61"/>
      <c r="AT158" s="61"/>
      <c r="AU158" s="61"/>
      <c r="AV158" s="61"/>
      <c r="AW158" s="61"/>
      <c r="AX158" s="61"/>
      <c r="AY158" s="61"/>
      <c r="AZ158" s="61"/>
      <c r="BA158" s="61"/>
      <c r="BB158" s="61"/>
      <c r="BC158" s="61"/>
    </row>
    <row r="159" spans="1:73" ht="54" customHeight="1" x14ac:dyDescent="0.25">
      <c r="A159" s="84"/>
      <c r="B159" s="85"/>
      <c r="C159" s="85"/>
      <c r="D159" s="84"/>
      <c r="E159" s="85"/>
      <c r="F159" s="85"/>
      <c r="G159" s="85"/>
      <c r="H159" s="85"/>
      <c r="I159" s="85"/>
      <c r="J159" s="85"/>
      <c r="K159" s="85"/>
      <c r="L159" s="85"/>
      <c r="M159" s="85"/>
      <c r="N159" s="85"/>
      <c r="O159" s="85"/>
      <c r="P159" s="85"/>
      <c r="Q159" s="85"/>
      <c r="R159" s="85"/>
      <c r="S159" s="86"/>
      <c r="T159" s="61" t="s">
        <v>4</v>
      </c>
      <c r="U159" s="61"/>
      <c r="V159" s="61"/>
      <c r="W159" s="61"/>
      <c r="X159" s="61"/>
      <c r="Y159" s="61" t="s">
        <v>3</v>
      </c>
      <c r="Z159" s="61"/>
      <c r="AA159" s="61"/>
      <c r="AB159" s="61"/>
      <c r="AC159" s="61"/>
      <c r="AD159" s="62" t="s">
        <v>116</v>
      </c>
      <c r="AE159" s="63"/>
      <c r="AF159" s="64"/>
      <c r="AG159" s="61" t="s">
        <v>5</v>
      </c>
      <c r="AH159" s="61"/>
      <c r="AI159" s="61"/>
      <c r="AJ159" s="61"/>
      <c r="AK159" s="61"/>
      <c r="AL159" s="61" t="s">
        <v>4</v>
      </c>
      <c r="AM159" s="61"/>
      <c r="AN159" s="61"/>
      <c r="AO159" s="61"/>
      <c r="AP159" s="61"/>
      <c r="AQ159" s="61" t="s">
        <v>3</v>
      </c>
      <c r="AR159" s="61"/>
      <c r="AS159" s="61"/>
      <c r="AT159" s="61"/>
      <c r="AU159" s="61"/>
      <c r="AV159" s="62" t="s">
        <v>116</v>
      </c>
      <c r="AW159" s="63"/>
      <c r="AX159" s="64"/>
      <c r="AY159" s="61" t="s">
        <v>96</v>
      </c>
      <c r="AZ159" s="61"/>
      <c r="BA159" s="61"/>
      <c r="BB159" s="61"/>
      <c r="BC159" s="61"/>
    </row>
    <row r="160" spans="1:73" ht="15" customHeight="1" x14ac:dyDescent="0.25">
      <c r="A160" s="77">
        <v>1</v>
      </c>
      <c r="B160" s="78"/>
      <c r="C160" s="78"/>
      <c r="D160" s="77">
        <v>2</v>
      </c>
      <c r="E160" s="78"/>
      <c r="F160" s="78"/>
      <c r="G160" s="78"/>
      <c r="H160" s="78"/>
      <c r="I160" s="78"/>
      <c r="J160" s="78"/>
      <c r="K160" s="78"/>
      <c r="L160" s="78"/>
      <c r="M160" s="78"/>
      <c r="N160" s="78"/>
      <c r="O160" s="78"/>
      <c r="P160" s="78"/>
      <c r="Q160" s="78"/>
      <c r="R160" s="78"/>
      <c r="S160" s="79"/>
      <c r="T160" s="61">
        <v>3</v>
      </c>
      <c r="U160" s="61"/>
      <c r="V160" s="61"/>
      <c r="W160" s="61"/>
      <c r="X160" s="61"/>
      <c r="Y160" s="61">
        <v>4</v>
      </c>
      <c r="Z160" s="61"/>
      <c r="AA160" s="61"/>
      <c r="AB160" s="61"/>
      <c r="AC160" s="61"/>
      <c r="AD160" s="77">
        <v>5</v>
      </c>
      <c r="AE160" s="78"/>
      <c r="AF160" s="79"/>
      <c r="AG160" s="61">
        <v>6</v>
      </c>
      <c r="AH160" s="61"/>
      <c r="AI160" s="61"/>
      <c r="AJ160" s="61"/>
      <c r="AK160" s="61"/>
      <c r="AL160" s="61">
        <v>7</v>
      </c>
      <c r="AM160" s="61"/>
      <c r="AN160" s="61"/>
      <c r="AO160" s="61"/>
      <c r="AP160" s="61"/>
      <c r="AQ160" s="61">
        <v>8</v>
      </c>
      <c r="AR160" s="61"/>
      <c r="AS160" s="61"/>
      <c r="AT160" s="61"/>
      <c r="AU160" s="61"/>
      <c r="AV160" s="77">
        <v>9</v>
      </c>
      <c r="AW160" s="78"/>
      <c r="AX160" s="79"/>
      <c r="AY160" s="61">
        <v>10</v>
      </c>
      <c r="AZ160" s="61"/>
      <c r="BA160" s="61"/>
      <c r="BB160" s="61"/>
      <c r="BC160" s="61"/>
    </row>
    <row r="161" spans="1:79" ht="10.5" hidden="1" customHeight="1" x14ac:dyDescent="0.25">
      <c r="A161" s="62" t="s">
        <v>69</v>
      </c>
      <c r="B161" s="63"/>
      <c r="C161" s="63"/>
      <c r="D161" s="62" t="s">
        <v>57</v>
      </c>
      <c r="E161" s="63"/>
      <c r="F161" s="63"/>
      <c r="G161" s="63"/>
      <c r="H161" s="63"/>
      <c r="I161" s="63"/>
      <c r="J161" s="63"/>
      <c r="K161" s="63"/>
      <c r="L161" s="63"/>
      <c r="M161" s="63"/>
      <c r="N161" s="63"/>
      <c r="O161" s="63"/>
      <c r="P161" s="63"/>
      <c r="Q161" s="63"/>
      <c r="R161" s="63"/>
      <c r="S161" s="64"/>
      <c r="T161" s="80" t="s">
        <v>60</v>
      </c>
      <c r="U161" s="80"/>
      <c r="V161" s="80"/>
      <c r="W161" s="80"/>
      <c r="X161" s="80"/>
      <c r="Y161" s="80" t="s">
        <v>61</v>
      </c>
      <c r="Z161" s="80"/>
      <c r="AA161" s="80"/>
      <c r="AB161" s="80"/>
      <c r="AC161" s="80"/>
      <c r="AD161" s="62" t="s">
        <v>94</v>
      </c>
      <c r="AE161" s="63"/>
      <c r="AF161" s="64"/>
      <c r="AG161" s="91" t="s">
        <v>99</v>
      </c>
      <c r="AH161" s="91"/>
      <c r="AI161" s="91"/>
      <c r="AJ161" s="91"/>
      <c r="AK161" s="91"/>
      <c r="AL161" s="80" t="s">
        <v>62</v>
      </c>
      <c r="AM161" s="80"/>
      <c r="AN161" s="80"/>
      <c r="AO161" s="80"/>
      <c r="AP161" s="80"/>
      <c r="AQ161" s="80" t="s">
        <v>63</v>
      </c>
      <c r="AR161" s="80"/>
      <c r="AS161" s="80"/>
      <c r="AT161" s="80"/>
      <c r="AU161" s="80"/>
      <c r="AV161" s="62" t="s">
        <v>95</v>
      </c>
      <c r="AW161" s="63"/>
      <c r="AX161" s="64"/>
      <c r="AY161" s="91" t="s">
        <v>99</v>
      </c>
      <c r="AZ161" s="91"/>
      <c r="BA161" s="91"/>
      <c r="BB161" s="91"/>
      <c r="BC161" s="91"/>
      <c r="CA161" s="1" t="s">
        <v>35</v>
      </c>
    </row>
    <row r="162" spans="1:79" s="8" customFormat="1" ht="54" hidden="1" customHeight="1" x14ac:dyDescent="0.25">
      <c r="A162" s="62">
        <v>1</v>
      </c>
      <c r="B162" s="63"/>
      <c r="C162" s="63"/>
      <c r="D162" s="218" t="s">
        <v>234</v>
      </c>
      <c r="E162" s="219"/>
      <c r="F162" s="219"/>
      <c r="G162" s="219"/>
      <c r="H162" s="219"/>
      <c r="I162" s="219"/>
      <c r="J162" s="219"/>
      <c r="K162" s="219"/>
      <c r="L162" s="219"/>
      <c r="M162" s="219"/>
      <c r="N162" s="219"/>
      <c r="O162" s="219"/>
      <c r="P162" s="219"/>
      <c r="Q162" s="219"/>
      <c r="R162" s="219"/>
      <c r="S162" s="220"/>
      <c r="T162" s="214">
        <v>0</v>
      </c>
      <c r="U162" s="214"/>
      <c r="V162" s="214"/>
      <c r="W162" s="214"/>
      <c r="X162" s="214"/>
      <c r="Y162" s="214">
        <v>0</v>
      </c>
      <c r="Z162" s="214"/>
      <c r="AA162" s="214"/>
      <c r="AB162" s="214"/>
      <c r="AC162" s="214"/>
      <c r="AD162" s="215">
        <v>0</v>
      </c>
      <c r="AE162" s="216"/>
      <c r="AF162" s="217"/>
      <c r="AG162" s="214">
        <f t="shared" ref="AG162:AG171" si="13">IF(ISNUMBER(T162),T162,0)+IF(ISNUMBER(Y162),Y162,0)</f>
        <v>0</v>
      </c>
      <c r="AH162" s="214"/>
      <c r="AI162" s="214"/>
      <c r="AJ162" s="214"/>
      <c r="AK162" s="214"/>
      <c r="AL162" s="214">
        <v>0</v>
      </c>
      <c r="AM162" s="214"/>
      <c r="AN162" s="214"/>
      <c r="AO162" s="214"/>
      <c r="AP162" s="214"/>
      <c r="AQ162" s="214">
        <v>0</v>
      </c>
      <c r="AR162" s="214"/>
      <c r="AS162" s="214"/>
      <c r="AT162" s="214"/>
      <c r="AU162" s="214"/>
      <c r="AV162" s="215">
        <v>0</v>
      </c>
      <c r="AW162" s="216"/>
      <c r="AX162" s="217"/>
      <c r="AY162" s="214">
        <f t="shared" ref="AY162:AY171" si="14">IF(ISNUMBER(AL162),AL162,0)+IF(ISNUMBER(AQ162),AQ162,0)</f>
        <v>0</v>
      </c>
      <c r="AZ162" s="214"/>
      <c r="BA162" s="214"/>
      <c r="BB162" s="214"/>
      <c r="BC162" s="214"/>
      <c r="CA162" s="8" t="s">
        <v>36</v>
      </c>
    </row>
    <row r="163" spans="1:79" s="8" customFormat="1" ht="54" hidden="1" customHeight="1" x14ac:dyDescent="0.25">
      <c r="A163" s="62">
        <v>2</v>
      </c>
      <c r="B163" s="63"/>
      <c r="C163" s="63"/>
      <c r="D163" s="218" t="s">
        <v>235</v>
      </c>
      <c r="E163" s="219"/>
      <c r="F163" s="219"/>
      <c r="G163" s="219"/>
      <c r="H163" s="219"/>
      <c r="I163" s="219"/>
      <c r="J163" s="219"/>
      <c r="K163" s="219"/>
      <c r="L163" s="219"/>
      <c r="M163" s="219"/>
      <c r="N163" s="219"/>
      <c r="O163" s="219"/>
      <c r="P163" s="219"/>
      <c r="Q163" s="219"/>
      <c r="R163" s="219"/>
      <c r="S163" s="220"/>
      <c r="T163" s="214">
        <v>0</v>
      </c>
      <c r="U163" s="214"/>
      <c r="V163" s="214"/>
      <c r="W163" s="214"/>
      <c r="X163" s="214"/>
      <c r="Y163" s="214">
        <v>0</v>
      </c>
      <c r="Z163" s="214"/>
      <c r="AA163" s="214"/>
      <c r="AB163" s="214"/>
      <c r="AC163" s="214"/>
      <c r="AD163" s="215">
        <v>0</v>
      </c>
      <c r="AE163" s="216"/>
      <c r="AF163" s="217"/>
      <c r="AG163" s="214">
        <f t="shared" si="13"/>
        <v>0</v>
      </c>
      <c r="AH163" s="214"/>
      <c r="AI163" s="214"/>
      <c r="AJ163" s="214"/>
      <c r="AK163" s="214"/>
      <c r="AL163" s="214">
        <v>0</v>
      </c>
      <c r="AM163" s="214"/>
      <c r="AN163" s="214"/>
      <c r="AO163" s="214"/>
      <c r="AP163" s="214"/>
      <c r="AQ163" s="214">
        <v>0</v>
      </c>
      <c r="AR163" s="214"/>
      <c r="AS163" s="214"/>
      <c r="AT163" s="214"/>
      <c r="AU163" s="214"/>
      <c r="AV163" s="215">
        <v>0</v>
      </c>
      <c r="AW163" s="216"/>
      <c r="AX163" s="217"/>
      <c r="AY163" s="214">
        <f t="shared" si="14"/>
        <v>0</v>
      </c>
      <c r="AZ163" s="214"/>
      <c r="BA163" s="214"/>
      <c r="BB163" s="214"/>
      <c r="BC163" s="214"/>
    </row>
    <row r="164" spans="1:79" s="8" customFormat="1" ht="26.4" customHeight="1" x14ac:dyDescent="0.25">
      <c r="A164" s="62">
        <v>3</v>
      </c>
      <c r="B164" s="63"/>
      <c r="C164" s="63"/>
      <c r="D164" s="92" t="s">
        <v>236</v>
      </c>
      <c r="E164" s="93"/>
      <c r="F164" s="93"/>
      <c r="G164" s="93"/>
      <c r="H164" s="93"/>
      <c r="I164" s="93"/>
      <c r="J164" s="93"/>
      <c r="K164" s="93"/>
      <c r="L164" s="93"/>
      <c r="M164" s="93"/>
      <c r="N164" s="93"/>
      <c r="O164" s="93"/>
      <c r="P164" s="93"/>
      <c r="Q164" s="93"/>
      <c r="R164" s="93"/>
      <c r="S164" s="94"/>
      <c r="T164" s="87">
        <f>ROUND((582400+150000+336400)*1.057,0)</f>
        <v>1129722</v>
      </c>
      <c r="U164" s="87"/>
      <c r="V164" s="87"/>
      <c r="W164" s="87"/>
      <c r="X164" s="87"/>
      <c r="Y164" s="87">
        <v>79275</v>
      </c>
      <c r="Z164" s="87"/>
      <c r="AA164" s="87"/>
      <c r="AB164" s="87"/>
      <c r="AC164" s="87"/>
      <c r="AD164" s="88">
        <v>0</v>
      </c>
      <c r="AE164" s="89"/>
      <c r="AF164" s="90"/>
      <c r="AG164" s="87">
        <f t="shared" si="13"/>
        <v>1208997</v>
      </c>
      <c r="AH164" s="87"/>
      <c r="AI164" s="87"/>
      <c r="AJ164" s="87"/>
      <c r="AK164" s="87"/>
      <c r="AL164" s="87">
        <f>ROUND(T164*1.053,0)</f>
        <v>1189597</v>
      </c>
      <c r="AM164" s="87"/>
      <c r="AN164" s="87"/>
      <c r="AO164" s="87"/>
      <c r="AP164" s="87"/>
      <c r="AQ164" s="87">
        <v>83477</v>
      </c>
      <c r="AR164" s="87"/>
      <c r="AS164" s="87"/>
      <c r="AT164" s="87"/>
      <c r="AU164" s="87"/>
      <c r="AV164" s="88">
        <v>0</v>
      </c>
      <c r="AW164" s="89"/>
      <c r="AX164" s="90"/>
      <c r="AY164" s="87">
        <f t="shared" si="14"/>
        <v>1273074</v>
      </c>
      <c r="AZ164" s="87"/>
      <c r="BA164" s="87"/>
      <c r="BB164" s="87"/>
      <c r="BC164" s="87"/>
    </row>
    <row r="165" spans="1:79" s="8" customFormat="1" ht="26.4" customHeight="1" x14ac:dyDescent="0.25">
      <c r="A165" s="62">
        <v>4</v>
      </c>
      <c r="B165" s="63"/>
      <c r="C165" s="63"/>
      <c r="D165" s="92" t="s">
        <v>237</v>
      </c>
      <c r="E165" s="93"/>
      <c r="F165" s="93"/>
      <c r="G165" s="93"/>
      <c r="H165" s="93"/>
      <c r="I165" s="93"/>
      <c r="J165" s="93"/>
      <c r="K165" s="93"/>
      <c r="L165" s="93"/>
      <c r="M165" s="93"/>
      <c r="N165" s="93"/>
      <c r="O165" s="93"/>
      <c r="P165" s="93"/>
      <c r="Q165" s="93"/>
      <c r="R165" s="93"/>
      <c r="S165" s="94"/>
      <c r="T165" s="87">
        <f>T171-T164</f>
        <v>12547435</v>
      </c>
      <c r="U165" s="87"/>
      <c r="V165" s="87"/>
      <c r="W165" s="87"/>
      <c r="X165" s="87"/>
      <c r="Y165" s="87">
        <v>1334991</v>
      </c>
      <c r="Z165" s="87"/>
      <c r="AA165" s="87"/>
      <c r="AB165" s="87"/>
      <c r="AC165" s="87"/>
      <c r="AD165" s="88">
        <v>0</v>
      </c>
      <c r="AE165" s="89"/>
      <c r="AF165" s="90"/>
      <c r="AG165" s="87">
        <f t="shared" si="13"/>
        <v>13882426</v>
      </c>
      <c r="AH165" s="87"/>
      <c r="AI165" s="87"/>
      <c r="AJ165" s="87"/>
      <c r="AK165" s="87"/>
      <c r="AL165" s="87">
        <f>AL171-AL164</f>
        <v>13236732</v>
      </c>
      <c r="AM165" s="87"/>
      <c r="AN165" s="87"/>
      <c r="AO165" s="87"/>
      <c r="AP165" s="87"/>
      <c r="AQ165" s="87">
        <v>1405745</v>
      </c>
      <c r="AR165" s="87"/>
      <c r="AS165" s="87"/>
      <c r="AT165" s="87"/>
      <c r="AU165" s="87"/>
      <c r="AV165" s="88">
        <v>0</v>
      </c>
      <c r="AW165" s="89"/>
      <c r="AX165" s="90"/>
      <c r="AY165" s="87">
        <f t="shared" si="14"/>
        <v>14642477</v>
      </c>
      <c r="AZ165" s="87"/>
      <c r="BA165" s="87"/>
      <c r="BB165" s="87"/>
      <c r="BC165" s="87"/>
    </row>
    <row r="166" spans="1:79" s="8" customFormat="1" ht="39.6" hidden="1" customHeight="1" x14ac:dyDescent="0.25">
      <c r="A166" s="62">
        <v>5</v>
      </c>
      <c r="B166" s="63"/>
      <c r="C166" s="63"/>
      <c r="D166" s="218" t="s">
        <v>238</v>
      </c>
      <c r="E166" s="219"/>
      <c r="F166" s="219"/>
      <c r="G166" s="219"/>
      <c r="H166" s="219"/>
      <c r="I166" s="219"/>
      <c r="J166" s="219"/>
      <c r="K166" s="219"/>
      <c r="L166" s="219"/>
      <c r="M166" s="219"/>
      <c r="N166" s="219"/>
      <c r="O166" s="219"/>
      <c r="P166" s="219"/>
      <c r="Q166" s="219"/>
      <c r="R166" s="219"/>
      <c r="S166" s="220"/>
      <c r="T166" s="87">
        <v>0</v>
      </c>
      <c r="U166" s="87"/>
      <c r="V166" s="87"/>
      <c r="W166" s="87"/>
      <c r="X166" s="87"/>
      <c r="Y166" s="87">
        <v>0</v>
      </c>
      <c r="Z166" s="87"/>
      <c r="AA166" s="87"/>
      <c r="AB166" s="87"/>
      <c r="AC166" s="87"/>
      <c r="AD166" s="88">
        <v>0</v>
      </c>
      <c r="AE166" s="89"/>
      <c r="AF166" s="90"/>
      <c r="AG166" s="87">
        <f t="shared" si="13"/>
        <v>0</v>
      </c>
      <c r="AH166" s="87"/>
      <c r="AI166" s="87"/>
      <c r="AJ166" s="87"/>
      <c r="AK166" s="87"/>
      <c r="AL166" s="87">
        <v>0</v>
      </c>
      <c r="AM166" s="87"/>
      <c r="AN166" s="87"/>
      <c r="AO166" s="87"/>
      <c r="AP166" s="87"/>
      <c r="AQ166" s="87">
        <v>0</v>
      </c>
      <c r="AR166" s="87"/>
      <c r="AS166" s="87"/>
      <c r="AT166" s="87"/>
      <c r="AU166" s="87"/>
      <c r="AV166" s="88">
        <v>0</v>
      </c>
      <c r="AW166" s="89"/>
      <c r="AX166" s="90"/>
      <c r="AY166" s="87">
        <f t="shared" si="14"/>
        <v>0</v>
      </c>
      <c r="AZ166" s="87"/>
      <c r="BA166" s="87"/>
      <c r="BB166" s="87"/>
      <c r="BC166" s="87"/>
    </row>
    <row r="167" spans="1:79" s="8" customFormat="1" ht="26.4" hidden="1" customHeight="1" x14ac:dyDescent="0.25">
      <c r="A167" s="62">
        <v>6</v>
      </c>
      <c r="B167" s="63"/>
      <c r="C167" s="63"/>
      <c r="D167" s="218" t="s">
        <v>239</v>
      </c>
      <c r="E167" s="219"/>
      <c r="F167" s="219"/>
      <c r="G167" s="219"/>
      <c r="H167" s="219"/>
      <c r="I167" s="219"/>
      <c r="J167" s="219"/>
      <c r="K167" s="219"/>
      <c r="L167" s="219"/>
      <c r="M167" s="219"/>
      <c r="N167" s="219"/>
      <c r="O167" s="219"/>
      <c r="P167" s="219"/>
      <c r="Q167" s="219"/>
      <c r="R167" s="219"/>
      <c r="S167" s="220"/>
      <c r="T167" s="87">
        <v>0</v>
      </c>
      <c r="U167" s="87"/>
      <c r="V167" s="87"/>
      <c r="W167" s="87"/>
      <c r="X167" s="87"/>
      <c r="Y167" s="87">
        <v>0</v>
      </c>
      <c r="Z167" s="87"/>
      <c r="AA167" s="87"/>
      <c r="AB167" s="87"/>
      <c r="AC167" s="87"/>
      <c r="AD167" s="88">
        <v>0</v>
      </c>
      <c r="AE167" s="89"/>
      <c r="AF167" s="90"/>
      <c r="AG167" s="87">
        <f t="shared" si="13"/>
        <v>0</v>
      </c>
      <c r="AH167" s="87"/>
      <c r="AI167" s="87"/>
      <c r="AJ167" s="87"/>
      <c r="AK167" s="87"/>
      <c r="AL167" s="87">
        <v>0</v>
      </c>
      <c r="AM167" s="87"/>
      <c r="AN167" s="87"/>
      <c r="AO167" s="87"/>
      <c r="AP167" s="87"/>
      <c r="AQ167" s="87">
        <v>0</v>
      </c>
      <c r="AR167" s="87"/>
      <c r="AS167" s="87"/>
      <c r="AT167" s="87"/>
      <c r="AU167" s="87"/>
      <c r="AV167" s="88">
        <v>0</v>
      </c>
      <c r="AW167" s="89"/>
      <c r="AX167" s="90"/>
      <c r="AY167" s="87">
        <f t="shared" si="14"/>
        <v>0</v>
      </c>
      <c r="AZ167" s="87"/>
      <c r="BA167" s="87"/>
      <c r="BB167" s="87"/>
      <c r="BC167" s="87"/>
    </row>
    <row r="168" spans="1:79" s="8" customFormat="1" ht="26.4" hidden="1" customHeight="1" x14ac:dyDescent="0.25">
      <c r="A168" s="62">
        <v>7</v>
      </c>
      <c r="B168" s="63"/>
      <c r="C168" s="63"/>
      <c r="D168" s="218" t="s">
        <v>240</v>
      </c>
      <c r="E168" s="219"/>
      <c r="F168" s="219"/>
      <c r="G168" s="219"/>
      <c r="H168" s="219"/>
      <c r="I168" s="219"/>
      <c r="J168" s="219"/>
      <c r="K168" s="219"/>
      <c r="L168" s="219"/>
      <c r="M168" s="219"/>
      <c r="N168" s="219"/>
      <c r="O168" s="219"/>
      <c r="P168" s="219"/>
      <c r="Q168" s="219"/>
      <c r="R168" s="219"/>
      <c r="S168" s="220"/>
      <c r="T168" s="87">
        <v>0</v>
      </c>
      <c r="U168" s="87"/>
      <c r="V168" s="87"/>
      <c r="W168" s="87"/>
      <c r="X168" s="87"/>
      <c r="Y168" s="87">
        <v>0</v>
      </c>
      <c r="Z168" s="87"/>
      <c r="AA168" s="87"/>
      <c r="AB168" s="87"/>
      <c r="AC168" s="87"/>
      <c r="AD168" s="88">
        <v>0</v>
      </c>
      <c r="AE168" s="89"/>
      <c r="AF168" s="90"/>
      <c r="AG168" s="87">
        <f t="shared" si="13"/>
        <v>0</v>
      </c>
      <c r="AH168" s="87"/>
      <c r="AI168" s="87"/>
      <c r="AJ168" s="87"/>
      <c r="AK168" s="87"/>
      <c r="AL168" s="87">
        <v>0</v>
      </c>
      <c r="AM168" s="87"/>
      <c r="AN168" s="87"/>
      <c r="AO168" s="87"/>
      <c r="AP168" s="87"/>
      <c r="AQ168" s="87">
        <v>0</v>
      </c>
      <c r="AR168" s="87"/>
      <c r="AS168" s="87"/>
      <c r="AT168" s="87"/>
      <c r="AU168" s="87"/>
      <c r="AV168" s="88">
        <v>0</v>
      </c>
      <c r="AW168" s="89"/>
      <c r="AX168" s="90"/>
      <c r="AY168" s="87">
        <f t="shared" si="14"/>
        <v>0</v>
      </c>
      <c r="AZ168" s="87"/>
      <c r="BA168" s="87"/>
      <c r="BB168" s="87"/>
      <c r="BC168" s="87"/>
    </row>
    <row r="169" spans="1:79" s="8" customFormat="1" ht="16.2" hidden="1" customHeight="1" x14ac:dyDescent="0.25">
      <c r="A169" s="62">
        <v>8</v>
      </c>
      <c r="B169" s="63"/>
      <c r="C169" s="63"/>
      <c r="D169" s="218" t="s">
        <v>241</v>
      </c>
      <c r="E169" s="219"/>
      <c r="F169" s="219"/>
      <c r="G169" s="219"/>
      <c r="H169" s="219"/>
      <c r="I169" s="219"/>
      <c r="J169" s="219"/>
      <c r="K169" s="219"/>
      <c r="L169" s="219"/>
      <c r="M169" s="219"/>
      <c r="N169" s="219"/>
      <c r="O169" s="219"/>
      <c r="P169" s="219"/>
      <c r="Q169" s="219"/>
      <c r="R169" s="219"/>
      <c r="S169" s="220"/>
      <c r="T169" s="87">
        <v>0</v>
      </c>
      <c r="U169" s="87"/>
      <c r="V169" s="87"/>
      <c r="W169" s="87"/>
      <c r="X169" s="87"/>
      <c r="Y169" s="87">
        <v>0</v>
      </c>
      <c r="Z169" s="87"/>
      <c r="AA169" s="87"/>
      <c r="AB169" s="87"/>
      <c r="AC169" s="87"/>
      <c r="AD169" s="88">
        <v>0</v>
      </c>
      <c r="AE169" s="89"/>
      <c r="AF169" s="90"/>
      <c r="AG169" s="87">
        <f t="shared" si="13"/>
        <v>0</v>
      </c>
      <c r="AH169" s="87"/>
      <c r="AI169" s="87"/>
      <c r="AJ169" s="87"/>
      <c r="AK169" s="87"/>
      <c r="AL169" s="87">
        <v>0</v>
      </c>
      <c r="AM169" s="87"/>
      <c r="AN169" s="87"/>
      <c r="AO169" s="87"/>
      <c r="AP169" s="87"/>
      <c r="AQ169" s="87">
        <v>0</v>
      </c>
      <c r="AR169" s="87"/>
      <c r="AS169" s="87"/>
      <c r="AT169" s="87"/>
      <c r="AU169" s="87"/>
      <c r="AV169" s="88">
        <v>0</v>
      </c>
      <c r="AW169" s="89"/>
      <c r="AX169" s="90"/>
      <c r="AY169" s="87">
        <f t="shared" si="14"/>
        <v>0</v>
      </c>
      <c r="AZ169" s="87"/>
      <c r="BA169" s="87"/>
      <c r="BB169" s="87"/>
      <c r="BC169" s="87"/>
    </row>
    <row r="170" spans="1:79" s="8" customFormat="1" ht="13.2" hidden="1" customHeight="1" x14ac:dyDescent="0.25">
      <c r="A170" s="62">
        <v>9</v>
      </c>
      <c r="B170" s="63"/>
      <c r="C170" s="63"/>
      <c r="D170" s="218" t="s">
        <v>242</v>
      </c>
      <c r="E170" s="219"/>
      <c r="F170" s="219"/>
      <c r="G170" s="219"/>
      <c r="H170" s="219"/>
      <c r="I170" s="219"/>
      <c r="J170" s="219"/>
      <c r="K170" s="219"/>
      <c r="L170" s="219"/>
      <c r="M170" s="219"/>
      <c r="N170" s="219"/>
      <c r="O170" s="219"/>
      <c r="P170" s="219"/>
      <c r="Q170" s="219"/>
      <c r="R170" s="219"/>
      <c r="S170" s="220"/>
      <c r="T170" s="87">
        <v>0</v>
      </c>
      <c r="U170" s="87"/>
      <c r="V170" s="87"/>
      <c r="W170" s="87"/>
      <c r="X170" s="87"/>
      <c r="Y170" s="87">
        <v>0</v>
      </c>
      <c r="Z170" s="87"/>
      <c r="AA170" s="87"/>
      <c r="AB170" s="87"/>
      <c r="AC170" s="87"/>
      <c r="AD170" s="88">
        <v>0</v>
      </c>
      <c r="AE170" s="89"/>
      <c r="AF170" s="90"/>
      <c r="AG170" s="87">
        <f t="shared" si="13"/>
        <v>0</v>
      </c>
      <c r="AH170" s="87"/>
      <c r="AI170" s="87"/>
      <c r="AJ170" s="87"/>
      <c r="AK170" s="87"/>
      <c r="AL170" s="87">
        <v>0</v>
      </c>
      <c r="AM170" s="87"/>
      <c r="AN170" s="87"/>
      <c r="AO170" s="87"/>
      <c r="AP170" s="87"/>
      <c r="AQ170" s="87">
        <v>0</v>
      </c>
      <c r="AR170" s="87"/>
      <c r="AS170" s="87"/>
      <c r="AT170" s="87"/>
      <c r="AU170" s="87"/>
      <c r="AV170" s="88">
        <v>0</v>
      </c>
      <c r="AW170" s="89"/>
      <c r="AX170" s="90"/>
      <c r="AY170" s="87">
        <f t="shared" si="14"/>
        <v>0</v>
      </c>
      <c r="AZ170" s="87"/>
      <c r="BA170" s="87"/>
      <c r="BB170" s="87"/>
      <c r="BC170" s="87"/>
    </row>
    <row r="171" spans="1:79" s="9" customFormat="1" ht="12.75" customHeight="1" x14ac:dyDescent="0.25">
      <c r="A171" s="98"/>
      <c r="B171" s="99"/>
      <c r="C171" s="99"/>
      <c r="D171" s="101" t="s">
        <v>145</v>
      </c>
      <c r="E171" s="102"/>
      <c r="F171" s="102"/>
      <c r="G171" s="102"/>
      <c r="H171" s="102"/>
      <c r="I171" s="102"/>
      <c r="J171" s="102"/>
      <c r="K171" s="102"/>
      <c r="L171" s="102"/>
      <c r="M171" s="102"/>
      <c r="N171" s="102"/>
      <c r="O171" s="102"/>
      <c r="P171" s="102"/>
      <c r="Q171" s="102"/>
      <c r="R171" s="102"/>
      <c r="S171" s="103"/>
      <c r="T171" s="120">
        <f>X124</f>
        <v>13677157</v>
      </c>
      <c r="U171" s="120"/>
      <c r="V171" s="120"/>
      <c r="W171" s="120"/>
      <c r="X171" s="120"/>
      <c r="Y171" s="120">
        <v>1414266</v>
      </c>
      <c r="Z171" s="120"/>
      <c r="AA171" s="120"/>
      <c r="AB171" s="120"/>
      <c r="AC171" s="120"/>
      <c r="AD171" s="95">
        <v>0</v>
      </c>
      <c r="AE171" s="96"/>
      <c r="AF171" s="97"/>
      <c r="AG171" s="120">
        <f t="shared" si="13"/>
        <v>15091423</v>
      </c>
      <c r="AH171" s="120"/>
      <c r="AI171" s="120"/>
      <c r="AJ171" s="120"/>
      <c r="AK171" s="120"/>
      <c r="AL171" s="120">
        <f>AP124</f>
        <v>14426329</v>
      </c>
      <c r="AM171" s="120"/>
      <c r="AN171" s="120"/>
      <c r="AO171" s="120"/>
      <c r="AP171" s="120"/>
      <c r="AQ171" s="120">
        <v>1489222</v>
      </c>
      <c r="AR171" s="120"/>
      <c r="AS171" s="120"/>
      <c r="AT171" s="120"/>
      <c r="AU171" s="120"/>
      <c r="AV171" s="95">
        <v>0</v>
      </c>
      <c r="AW171" s="96"/>
      <c r="AX171" s="97"/>
      <c r="AY171" s="120">
        <f t="shared" si="14"/>
        <v>15915551</v>
      </c>
      <c r="AZ171" s="120"/>
      <c r="BA171" s="120"/>
      <c r="BB171" s="120"/>
      <c r="BC171" s="120"/>
    </row>
    <row r="172" spans="1:79" ht="8.4" customHeight="1" x14ac:dyDescent="0.25"/>
    <row r="173" spans="1:79" ht="14.25" customHeight="1" x14ac:dyDescent="0.25">
      <c r="A173" s="51" t="s">
        <v>147</v>
      </c>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row>
    <row r="174" spans="1:79" ht="9" customHeight="1" x14ac:dyDescent="0.25"/>
    <row r="175" spans="1:79" ht="14.25" customHeight="1" x14ac:dyDescent="0.25">
      <c r="A175" s="51" t="s">
        <v>416</v>
      </c>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row>
    <row r="176" spans="1:79" ht="8.4" customHeight="1" x14ac:dyDescent="0.25"/>
    <row r="177" spans="1:79" ht="14.4" customHeight="1" x14ac:dyDescent="0.25">
      <c r="A177" s="81" t="s">
        <v>6</v>
      </c>
      <c r="B177" s="82"/>
      <c r="C177" s="82"/>
      <c r="D177" s="61" t="s">
        <v>9</v>
      </c>
      <c r="E177" s="61"/>
      <c r="F177" s="61"/>
      <c r="G177" s="61"/>
      <c r="H177" s="61"/>
      <c r="I177" s="61"/>
      <c r="J177" s="61"/>
      <c r="K177" s="61"/>
      <c r="L177" s="61"/>
      <c r="M177" s="61"/>
      <c r="N177" s="61"/>
      <c r="O177" s="61"/>
      <c r="P177" s="61"/>
      <c r="Q177" s="61" t="s">
        <v>8</v>
      </c>
      <c r="R177" s="61"/>
      <c r="S177" s="61"/>
      <c r="T177" s="61"/>
      <c r="U177" s="61"/>
      <c r="V177" s="61" t="s">
        <v>7</v>
      </c>
      <c r="W177" s="61"/>
      <c r="X177" s="61"/>
      <c r="Y177" s="61"/>
      <c r="Z177" s="61"/>
      <c r="AA177" s="61"/>
      <c r="AB177" s="61"/>
      <c r="AC177" s="61"/>
      <c r="AD177" s="61"/>
      <c r="AE177" s="61"/>
      <c r="AF177" s="77" t="s">
        <v>193</v>
      </c>
      <c r="AG177" s="78"/>
      <c r="AH177" s="78"/>
      <c r="AI177" s="78"/>
      <c r="AJ177" s="78"/>
      <c r="AK177" s="78"/>
      <c r="AL177" s="78"/>
      <c r="AM177" s="78"/>
      <c r="AN177" s="78"/>
      <c r="AO177" s="78"/>
      <c r="AP177" s="78"/>
      <c r="AQ177" s="78"/>
      <c r="AR177" s="78"/>
      <c r="AS177" s="78"/>
      <c r="AT177" s="79"/>
      <c r="AU177" s="77" t="s">
        <v>195</v>
      </c>
      <c r="AV177" s="78"/>
      <c r="AW177" s="78"/>
      <c r="AX177" s="78"/>
      <c r="AY177" s="78"/>
      <c r="AZ177" s="78"/>
      <c r="BA177" s="78"/>
      <c r="BB177" s="78"/>
      <c r="BC177" s="78"/>
      <c r="BD177" s="78"/>
      <c r="BE177" s="78"/>
      <c r="BF177" s="78"/>
      <c r="BG177" s="78"/>
      <c r="BH177" s="78"/>
      <c r="BI177" s="79"/>
      <c r="BJ177" s="77" t="s">
        <v>200</v>
      </c>
      <c r="BK177" s="78"/>
      <c r="BL177" s="78"/>
      <c r="BM177" s="78"/>
      <c r="BN177" s="78"/>
      <c r="BO177" s="78"/>
      <c r="BP177" s="78"/>
      <c r="BQ177" s="78"/>
      <c r="BR177" s="78"/>
      <c r="BS177" s="78"/>
      <c r="BT177" s="78"/>
      <c r="BU177" s="78"/>
      <c r="BV177" s="78"/>
      <c r="BW177" s="78"/>
      <c r="BX177" s="79"/>
    </row>
    <row r="178" spans="1:79" ht="32.25" customHeight="1" x14ac:dyDescent="0.25">
      <c r="A178" s="84"/>
      <c r="B178" s="85"/>
      <c r="C178" s="85"/>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t="s">
        <v>4</v>
      </c>
      <c r="AG178" s="61"/>
      <c r="AH178" s="61"/>
      <c r="AI178" s="61"/>
      <c r="AJ178" s="61"/>
      <c r="AK178" s="61" t="s">
        <v>3</v>
      </c>
      <c r="AL178" s="61"/>
      <c r="AM178" s="61"/>
      <c r="AN178" s="61"/>
      <c r="AO178" s="61"/>
      <c r="AP178" s="61" t="s">
        <v>121</v>
      </c>
      <c r="AQ178" s="61"/>
      <c r="AR178" s="61"/>
      <c r="AS178" s="61"/>
      <c r="AT178" s="61"/>
      <c r="AU178" s="61" t="s">
        <v>4</v>
      </c>
      <c r="AV178" s="61"/>
      <c r="AW178" s="61"/>
      <c r="AX178" s="61"/>
      <c r="AY178" s="61"/>
      <c r="AZ178" s="61" t="s">
        <v>3</v>
      </c>
      <c r="BA178" s="61"/>
      <c r="BB178" s="61"/>
      <c r="BC178" s="61"/>
      <c r="BD178" s="61"/>
      <c r="BE178" s="61" t="s">
        <v>90</v>
      </c>
      <c r="BF178" s="61"/>
      <c r="BG178" s="61"/>
      <c r="BH178" s="61"/>
      <c r="BI178" s="61"/>
      <c r="BJ178" s="61" t="s">
        <v>4</v>
      </c>
      <c r="BK178" s="61"/>
      <c r="BL178" s="61"/>
      <c r="BM178" s="61"/>
      <c r="BN178" s="61"/>
      <c r="BO178" s="61" t="s">
        <v>3</v>
      </c>
      <c r="BP178" s="61"/>
      <c r="BQ178" s="61"/>
      <c r="BR178" s="61"/>
      <c r="BS178" s="61"/>
      <c r="BT178" s="61" t="s">
        <v>97</v>
      </c>
      <c r="BU178" s="61"/>
      <c r="BV178" s="61"/>
      <c r="BW178" s="61"/>
      <c r="BX178" s="61"/>
    </row>
    <row r="179" spans="1:79" ht="15" customHeight="1" x14ac:dyDescent="0.25">
      <c r="A179" s="77">
        <v>1</v>
      </c>
      <c r="B179" s="78"/>
      <c r="C179" s="78"/>
      <c r="D179" s="61">
        <v>2</v>
      </c>
      <c r="E179" s="61"/>
      <c r="F179" s="61"/>
      <c r="G179" s="61"/>
      <c r="H179" s="61"/>
      <c r="I179" s="61"/>
      <c r="J179" s="61"/>
      <c r="K179" s="61"/>
      <c r="L179" s="61"/>
      <c r="M179" s="61"/>
      <c r="N179" s="61"/>
      <c r="O179" s="61"/>
      <c r="P179" s="61"/>
      <c r="Q179" s="61">
        <v>3</v>
      </c>
      <c r="R179" s="61"/>
      <c r="S179" s="61"/>
      <c r="T179" s="61"/>
      <c r="U179" s="61"/>
      <c r="V179" s="61">
        <v>4</v>
      </c>
      <c r="W179" s="61"/>
      <c r="X179" s="61"/>
      <c r="Y179" s="61"/>
      <c r="Z179" s="61"/>
      <c r="AA179" s="61"/>
      <c r="AB179" s="61"/>
      <c r="AC179" s="61"/>
      <c r="AD179" s="61"/>
      <c r="AE179" s="61"/>
      <c r="AF179" s="61">
        <v>5</v>
      </c>
      <c r="AG179" s="61"/>
      <c r="AH179" s="61"/>
      <c r="AI179" s="61"/>
      <c r="AJ179" s="61"/>
      <c r="AK179" s="61">
        <v>6</v>
      </c>
      <c r="AL179" s="61"/>
      <c r="AM179" s="61"/>
      <c r="AN179" s="61"/>
      <c r="AO179" s="61"/>
      <c r="AP179" s="61">
        <v>7</v>
      </c>
      <c r="AQ179" s="61"/>
      <c r="AR179" s="61"/>
      <c r="AS179" s="61"/>
      <c r="AT179" s="61"/>
      <c r="AU179" s="61">
        <v>8</v>
      </c>
      <c r="AV179" s="61"/>
      <c r="AW179" s="61"/>
      <c r="AX179" s="61"/>
      <c r="AY179" s="61"/>
      <c r="AZ179" s="61">
        <v>9</v>
      </c>
      <c r="BA179" s="61"/>
      <c r="BB179" s="61"/>
      <c r="BC179" s="61"/>
      <c r="BD179" s="61"/>
      <c r="BE179" s="61">
        <v>10</v>
      </c>
      <c r="BF179" s="61"/>
      <c r="BG179" s="61"/>
      <c r="BH179" s="61"/>
      <c r="BI179" s="61"/>
      <c r="BJ179" s="61">
        <v>11</v>
      </c>
      <c r="BK179" s="61"/>
      <c r="BL179" s="61"/>
      <c r="BM179" s="61"/>
      <c r="BN179" s="61"/>
      <c r="BO179" s="61">
        <v>12</v>
      </c>
      <c r="BP179" s="61"/>
      <c r="BQ179" s="61"/>
      <c r="BR179" s="61"/>
      <c r="BS179" s="61"/>
      <c r="BT179" s="61">
        <v>13</v>
      </c>
      <c r="BU179" s="61"/>
      <c r="BV179" s="61"/>
      <c r="BW179" s="61"/>
      <c r="BX179" s="61"/>
    </row>
    <row r="180" spans="1:79" ht="10.5" hidden="1" customHeight="1" x14ac:dyDescent="0.25">
      <c r="A180" s="62" t="s">
        <v>149</v>
      </c>
      <c r="B180" s="63"/>
      <c r="C180" s="63"/>
      <c r="D180" s="61" t="s">
        <v>57</v>
      </c>
      <c r="E180" s="61"/>
      <c r="F180" s="61"/>
      <c r="G180" s="61"/>
      <c r="H180" s="61"/>
      <c r="I180" s="61"/>
      <c r="J180" s="61"/>
      <c r="K180" s="61"/>
      <c r="L180" s="61"/>
      <c r="M180" s="61"/>
      <c r="N180" s="61"/>
      <c r="O180" s="61"/>
      <c r="P180" s="61"/>
      <c r="Q180" s="61" t="s">
        <v>70</v>
      </c>
      <c r="R180" s="61"/>
      <c r="S180" s="61"/>
      <c r="T180" s="61"/>
      <c r="U180" s="61"/>
      <c r="V180" s="61" t="s">
        <v>71</v>
      </c>
      <c r="W180" s="61"/>
      <c r="X180" s="61"/>
      <c r="Y180" s="61"/>
      <c r="Z180" s="61"/>
      <c r="AA180" s="61"/>
      <c r="AB180" s="61"/>
      <c r="AC180" s="61"/>
      <c r="AD180" s="61"/>
      <c r="AE180" s="61"/>
      <c r="AF180" s="80" t="s">
        <v>112</v>
      </c>
      <c r="AG180" s="80"/>
      <c r="AH180" s="80"/>
      <c r="AI180" s="80"/>
      <c r="AJ180" s="80"/>
      <c r="AK180" s="122" t="s">
        <v>113</v>
      </c>
      <c r="AL180" s="122"/>
      <c r="AM180" s="122"/>
      <c r="AN180" s="122"/>
      <c r="AO180" s="122"/>
      <c r="AP180" s="91" t="s">
        <v>120</v>
      </c>
      <c r="AQ180" s="91"/>
      <c r="AR180" s="91"/>
      <c r="AS180" s="91"/>
      <c r="AT180" s="91"/>
      <c r="AU180" s="80" t="s">
        <v>114</v>
      </c>
      <c r="AV180" s="80"/>
      <c r="AW180" s="80"/>
      <c r="AX180" s="80"/>
      <c r="AY180" s="80"/>
      <c r="AZ180" s="122" t="s">
        <v>115</v>
      </c>
      <c r="BA180" s="122"/>
      <c r="BB180" s="122"/>
      <c r="BC180" s="122"/>
      <c r="BD180" s="122"/>
      <c r="BE180" s="91" t="s">
        <v>120</v>
      </c>
      <c r="BF180" s="91"/>
      <c r="BG180" s="91"/>
      <c r="BH180" s="91"/>
      <c r="BI180" s="91"/>
      <c r="BJ180" s="80" t="s">
        <v>106</v>
      </c>
      <c r="BK180" s="80"/>
      <c r="BL180" s="80"/>
      <c r="BM180" s="80"/>
      <c r="BN180" s="80"/>
      <c r="BO180" s="122" t="s">
        <v>107</v>
      </c>
      <c r="BP180" s="122"/>
      <c r="BQ180" s="122"/>
      <c r="BR180" s="122"/>
      <c r="BS180" s="122"/>
      <c r="BT180" s="91" t="s">
        <v>120</v>
      </c>
      <c r="BU180" s="91"/>
      <c r="BV180" s="91"/>
      <c r="BW180" s="91"/>
      <c r="BX180" s="91"/>
      <c r="CA180" s="1" t="s">
        <v>37</v>
      </c>
    </row>
    <row r="181" spans="1:79" s="9" customFormat="1" ht="15" customHeight="1" x14ac:dyDescent="0.25">
      <c r="A181" s="98">
        <v>0</v>
      </c>
      <c r="B181" s="99"/>
      <c r="C181" s="99"/>
      <c r="D181" s="124" t="s">
        <v>161</v>
      </c>
      <c r="E181" s="124"/>
      <c r="F181" s="124"/>
      <c r="G181" s="124"/>
      <c r="H181" s="124"/>
      <c r="I181" s="124"/>
      <c r="J181" s="124"/>
      <c r="K181" s="124"/>
      <c r="L181" s="124"/>
      <c r="M181" s="124"/>
      <c r="N181" s="124"/>
      <c r="O181" s="124"/>
      <c r="P181" s="124"/>
      <c r="Q181" s="123"/>
      <c r="R181" s="123"/>
      <c r="S181" s="123"/>
      <c r="T181" s="123"/>
      <c r="U181" s="123"/>
      <c r="V181" s="123"/>
      <c r="W181" s="123"/>
      <c r="X181" s="123"/>
      <c r="Y181" s="123"/>
      <c r="Z181" s="123"/>
      <c r="AA181" s="123"/>
      <c r="AB181" s="123"/>
      <c r="AC181" s="123"/>
      <c r="AD181" s="123"/>
      <c r="AE181" s="123"/>
      <c r="AF181" s="121"/>
      <c r="AG181" s="121"/>
      <c r="AH181" s="121"/>
      <c r="AI181" s="121"/>
      <c r="AJ181" s="121"/>
      <c r="AK181" s="121"/>
      <c r="AL181" s="121"/>
      <c r="AM181" s="121"/>
      <c r="AN181" s="121"/>
      <c r="AO181" s="121"/>
      <c r="AP181" s="121">
        <f t="shared" ref="AP181:AP204" si="15">IF(ISNUMBER(AF181),AF181,0)+IF(ISNUMBER(AK181),AK181,0)</f>
        <v>0</v>
      </c>
      <c r="AQ181" s="121"/>
      <c r="AR181" s="121"/>
      <c r="AS181" s="121"/>
      <c r="AT181" s="121"/>
      <c r="AU181" s="121"/>
      <c r="AV181" s="121"/>
      <c r="AW181" s="121"/>
      <c r="AX181" s="121"/>
      <c r="AY181" s="121"/>
      <c r="AZ181" s="121"/>
      <c r="BA181" s="121"/>
      <c r="BB181" s="121"/>
      <c r="BC181" s="121"/>
      <c r="BD181" s="121"/>
      <c r="BE181" s="121">
        <f t="shared" ref="BE181:BE204" si="16">IF(ISNUMBER(AU181),AU181,0)+IF(ISNUMBER(AZ181),AZ181,0)</f>
        <v>0</v>
      </c>
      <c r="BF181" s="121"/>
      <c r="BG181" s="121"/>
      <c r="BH181" s="121"/>
      <c r="BI181" s="121"/>
      <c r="BJ181" s="121"/>
      <c r="BK181" s="121"/>
      <c r="BL181" s="121"/>
      <c r="BM181" s="121"/>
      <c r="BN181" s="121"/>
      <c r="BO181" s="121"/>
      <c r="BP181" s="121"/>
      <c r="BQ181" s="121"/>
      <c r="BR181" s="121"/>
      <c r="BS181" s="121"/>
      <c r="BT181" s="121">
        <f t="shared" ref="BT181:BT204" si="17">IF(ISNUMBER(BJ181),BJ181,0)+IF(ISNUMBER(BO181),BO181,0)</f>
        <v>0</v>
      </c>
      <c r="BU181" s="121"/>
      <c r="BV181" s="121"/>
      <c r="BW181" s="121"/>
      <c r="BX181" s="121"/>
      <c r="CA181" s="9" t="s">
        <v>38</v>
      </c>
    </row>
    <row r="182" spans="1:79" s="8" customFormat="1" ht="16.2" customHeight="1" x14ac:dyDescent="0.25">
      <c r="A182" s="62">
        <v>1</v>
      </c>
      <c r="B182" s="63"/>
      <c r="C182" s="63"/>
      <c r="D182" s="126" t="s">
        <v>243</v>
      </c>
      <c r="E182" s="93"/>
      <c r="F182" s="93"/>
      <c r="G182" s="93"/>
      <c r="H182" s="93"/>
      <c r="I182" s="93"/>
      <c r="J182" s="93"/>
      <c r="K182" s="93"/>
      <c r="L182" s="93"/>
      <c r="M182" s="93"/>
      <c r="N182" s="93"/>
      <c r="O182" s="93"/>
      <c r="P182" s="94"/>
      <c r="Q182" s="61" t="s">
        <v>163</v>
      </c>
      <c r="R182" s="61"/>
      <c r="S182" s="61"/>
      <c r="T182" s="61"/>
      <c r="U182" s="61"/>
      <c r="V182" s="126" t="s">
        <v>578</v>
      </c>
      <c r="W182" s="93"/>
      <c r="X182" s="93"/>
      <c r="Y182" s="93"/>
      <c r="Z182" s="93"/>
      <c r="AA182" s="93"/>
      <c r="AB182" s="93"/>
      <c r="AC182" s="93"/>
      <c r="AD182" s="93"/>
      <c r="AE182" s="94"/>
      <c r="AF182" s="125">
        <v>4</v>
      </c>
      <c r="AG182" s="125"/>
      <c r="AH182" s="125"/>
      <c r="AI182" s="125"/>
      <c r="AJ182" s="125"/>
      <c r="AK182" s="125">
        <v>0</v>
      </c>
      <c r="AL182" s="125"/>
      <c r="AM182" s="125"/>
      <c r="AN182" s="125"/>
      <c r="AO182" s="125"/>
      <c r="AP182" s="125">
        <f t="shared" si="15"/>
        <v>4</v>
      </c>
      <c r="AQ182" s="125"/>
      <c r="AR182" s="125"/>
      <c r="AS182" s="125"/>
      <c r="AT182" s="125"/>
      <c r="AU182" s="125">
        <v>4</v>
      </c>
      <c r="AV182" s="125"/>
      <c r="AW182" s="125"/>
      <c r="AX182" s="125"/>
      <c r="AY182" s="125"/>
      <c r="AZ182" s="125">
        <v>0</v>
      </c>
      <c r="BA182" s="125"/>
      <c r="BB182" s="125"/>
      <c r="BC182" s="125"/>
      <c r="BD182" s="125"/>
      <c r="BE182" s="125">
        <f t="shared" si="16"/>
        <v>4</v>
      </c>
      <c r="BF182" s="125"/>
      <c r="BG182" s="125"/>
      <c r="BH182" s="125"/>
      <c r="BI182" s="125"/>
      <c r="BJ182" s="125">
        <v>4</v>
      </c>
      <c r="BK182" s="125"/>
      <c r="BL182" s="125"/>
      <c r="BM182" s="125"/>
      <c r="BN182" s="125"/>
      <c r="BO182" s="125">
        <v>0</v>
      </c>
      <c r="BP182" s="125"/>
      <c r="BQ182" s="125"/>
      <c r="BR182" s="125"/>
      <c r="BS182" s="125"/>
      <c r="BT182" s="125">
        <f t="shared" si="17"/>
        <v>4</v>
      </c>
      <c r="BU182" s="125"/>
      <c r="BV182" s="125"/>
      <c r="BW182" s="125"/>
      <c r="BX182" s="125"/>
    </row>
    <row r="183" spans="1:79" s="8" customFormat="1" ht="15" customHeight="1" x14ac:dyDescent="0.25">
      <c r="A183" s="62">
        <v>2</v>
      </c>
      <c r="B183" s="63"/>
      <c r="C183" s="63"/>
      <c r="D183" s="126" t="s">
        <v>162</v>
      </c>
      <c r="E183" s="93"/>
      <c r="F183" s="93"/>
      <c r="G183" s="93"/>
      <c r="H183" s="93"/>
      <c r="I183" s="93"/>
      <c r="J183" s="93"/>
      <c r="K183" s="93"/>
      <c r="L183" s="93"/>
      <c r="M183" s="93"/>
      <c r="N183" s="93"/>
      <c r="O183" s="93"/>
      <c r="P183" s="94"/>
      <c r="Q183" s="61" t="s">
        <v>163</v>
      </c>
      <c r="R183" s="61"/>
      <c r="S183" s="61"/>
      <c r="T183" s="61"/>
      <c r="U183" s="61"/>
      <c r="V183" s="126" t="s">
        <v>569</v>
      </c>
      <c r="W183" s="93"/>
      <c r="X183" s="93"/>
      <c r="Y183" s="93"/>
      <c r="Z183" s="93"/>
      <c r="AA183" s="93"/>
      <c r="AB183" s="93"/>
      <c r="AC183" s="93"/>
      <c r="AD183" s="93"/>
      <c r="AE183" s="94"/>
      <c r="AF183" s="125">
        <v>1633.25</v>
      </c>
      <c r="AG183" s="125"/>
      <c r="AH183" s="125"/>
      <c r="AI183" s="125"/>
      <c r="AJ183" s="125"/>
      <c r="AK183" s="125">
        <v>0</v>
      </c>
      <c r="AL183" s="125"/>
      <c r="AM183" s="125"/>
      <c r="AN183" s="125"/>
      <c r="AO183" s="125"/>
      <c r="AP183" s="125">
        <f t="shared" si="15"/>
        <v>1633.25</v>
      </c>
      <c r="AQ183" s="125"/>
      <c r="AR183" s="125"/>
      <c r="AS183" s="125"/>
      <c r="AT183" s="125"/>
      <c r="AU183" s="125">
        <v>1705</v>
      </c>
      <c r="AV183" s="125"/>
      <c r="AW183" s="125"/>
      <c r="AX183" s="125"/>
      <c r="AY183" s="125"/>
      <c r="AZ183" s="125">
        <v>0</v>
      </c>
      <c r="BA183" s="125"/>
      <c r="BB183" s="125"/>
      <c r="BC183" s="125"/>
      <c r="BD183" s="125"/>
      <c r="BE183" s="125">
        <f t="shared" si="16"/>
        <v>1705</v>
      </c>
      <c r="BF183" s="125"/>
      <c r="BG183" s="125"/>
      <c r="BH183" s="125"/>
      <c r="BI183" s="125"/>
      <c r="BJ183" s="125">
        <v>1692.75</v>
      </c>
      <c r="BK183" s="125"/>
      <c r="BL183" s="125"/>
      <c r="BM183" s="125"/>
      <c r="BN183" s="125"/>
      <c r="BO183" s="125">
        <v>0</v>
      </c>
      <c r="BP183" s="125"/>
      <c r="BQ183" s="125"/>
      <c r="BR183" s="125"/>
      <c r="BS183" s="125"/>
      <c r="BT183" s="125">
        <f t="shared" si="17"/>
        <v>1692.75</v>
      </c>
      <c r="BU183" s="125"/>
      <c r="BV183" s="125"/>
      <c r="BW183" s="125"/>
      <c r="BX183" s="125"/>
    </row>
    <row r="184" spans="1:79" s="8" customFormat="1" ht="15" customHeight="1" x14ac:dyDescent="0.25">
      <c r="A184" s="62">
        <v>3</v>
      </c>
      <c r="B184" s="63"/>
      <c r="C184" s="63"/>
      <c r="D184" s="126" t="s">
        <v>245</v>
      </c>
      <c r="E184" s="93"/>
      <c r="F184" s="93"/>
      <c r="G184" s="93"/>
      <c r="H184" s="93"/>
      <c r="I184" s="93"/>
      <c r="J184" s="93"/>
      <c r="K184" s="93"/>
      <c r="L184" s="93"/>
      <c r="M184" s="93"/>
      <c r="N184" s="93"/>
      <c r="O184" s="93"/>
      <c r="P184" s="94"/>
      <c r="Q184" s="61" t="s">
        <v>163</v>
      </c>
      <c r="R184" s="61"/>
      <c r="S184" s="61"/>
      <c r="T184" s="61"/>
      <c r="U184" s="61"/>
      <c r="V184" s="126" t="s">
        <v>569</v>
      </c>
      <c r="W184" s="93"/>
      <c r="X184" s="93"/>
      <c r="Y184" s="93"/>
      <c r="Z184" s="93"/>
      <c r="AA184" s="93"/>
      <c r="AB184" s="93"/>
      <c r="AC184" s="93"/>
      <c r="AD184" s="93"/>
      <c r="AE184" s="94"/>
      <c r="AF184" s="125">
        <v>251.25</v>
      </c>
      <c r="AG184" s="125"/>
      <c r="AH184" s="125"/>
      <c r="AI184" s="125"/>
      <c r="AJ184" s="125"/>
      <c r="AK184" s="125">
        <v>0</v>
      </c>
      <c r="AL184" s="125"/>
      <c r="AM184" s="125"/>
      <c r="AN184" s="125"/>
      <c r="AO184" s="125"/>
      <c r="AP184" s="125">
        <f t="shared" si="15"/>
        <v>251.25</v>
      </c>
      <c r="AQ184" s="125"/>
      <c r="AR184" s="125"/>
      <c r="AS184" s="125"/>
      <c r="AT184" s="125"/>
      <c r="AU184" s="125">
        <v>249.5</v>
      </c>
      <c r="AV184" s="125"/>
      <c r="AW184" s="125"/>
      <c r="AX184" s="125"/>
      <c r="AY184" s="125"/>
      <c r="AZ184" s="125">
        <v>0</v>
      </c>
      <c r="BA184" s="125"/>
      <c r="BB184" s="125"/>
      <c r="BC184" s="125"/>
      <c r="BD184" s="125"/>
      <c r="BE184" s="125">
        <f t="shared" si="16"/>
        <v>249.5</v>
      </c>
      <c r="BF184" s="125"/>
      <c r="BG184" s="125"/>
      <c r="BH184" s="125"/>
      <c r="BI184" s="125"/>
      <c r="BJ184" s="125">
        <v>261.5</v>
      </c>
      <c r="BK184" s="125"/>
      <c r="BL184" s="125"/>
      <c r="BM184" s="125"/>
      <c r="BN184" s="125"/>
      <c r="BO184" s="125">
        <v>0</v>
      </c>
      <c r="BP184" s="125"/>
      <c r="BQ184" s="125"/>
      <c r="BR184" s="125"/>
      <c r="BS184" s="125"/>
      <c r="BT184" s="125">
        <f t="shared" si="17"/>
        <v>261.5</v>
      </c>
      <c r="BU184" s="125"/>
      <c r="BV184" s="125"/>
      <c r="BW184" s="125"/>
      <c r="BX184" s="125"/>
    </row>
    <row r="185" spans="1:79" s="8" customFormat="1" ht="31.2" customHeight="1" x14ac:dyDescent="0.25">
      <c r="A185" s="62">
        <v>4</v>
      </c>
      <c r="B185" s="63"/>
      <c r="C185" s="63"/>
      <c r="D185" s="126" t="s">
        <v>247</v>
      </c>
      <c r="E185" s="93"/>
      <c r="F185" s="93"/>
      <c r="G185" s="93"/>
      <c r="H185" s="93"/>
      <c r="I185" s="93"/>
      <c r="J185" s="93"/>
      <c r="K185" s="93"/>
      <c r="L185" s="93"/>
      <c r="M185" s="93"/>
      <c r="N185" s="93"/>
      <c r="O185" s="93"/>
      <c r="P185" s="94"/>
      <c r="Q185" s="61" t="s">
        <v>163</v>
      </c>
      <c r="R185" s="61"/>
      <c r="S185" s="61"/>
      <c r="T185" s="61"/>
      <c r="U185" s="61"/>
      <c r="V185" s="126" t="s">
        <v>577</v>
      </c>
      <c r="W185" s="93"/>
      <c r="X185" s="93"/>
      <c r="Y185" s="93"/>
      <c r="Z185" s="93"/>
      <c r="AA185" s="93"/>
      <c r="AB185" s="93"/>
      <c r="AC185" s="93"/>
      <c r="AD185" s="93"/>
      <c r="AE185" s="94"/>
      <c r="AF185" s="125">
        <v>820</v>
      </c>
      <c r="AG185" s="125"/>
      <c r="AH185" s="125"/>
      <c r="AI185" s="125"/>
      <c r="AJ185" s="125"/>
      <c r="AK185" s="125">
        <v>0</v>
      </c>
      <c r="AL185" s="125"/>
      <c r="AM185" s="125"/>
      <c r="AN185" s="125"/>
      <c r="AO185" s="125"/>
      <c r="AP185" s="125">
        <f t="shared" si="15"/>
        <v>820</v>
      </c>
      <c r="AQ185" s="125"/>
      <c r="AR185" s="125"/>
      <c r="AS185" s="125"/>
      <c r="AT185" s="125"/>
      <c r="AU185" s="125">
        <v>820</v>
      </c>
      <c r="AV185" s="125"/>
      <c r="AW185" s="125"/>
      <c r="AX185" s="125"/>
      <c r="AY185" s="125"/>
      <c r="AZ185" s="125">
        <v>0</v>
      </c>
      <c r="BA185" s="125"/>
      <c r="BB185" s="125"/>
      <c r="BC185" s="125"/>
      <c r="BD185" s="125"/>
      <c r="BE185" s="125">
        <f t="shared" si="16"/>
        <v>820</v>
      </c>
      <c r="BF185" s="125"/>
      <c r="BG185" s="125"/>
      <c r="BH185" s="125"/>
      <c r="BI185" s="125"/>
      <c r="BJ185" s="125">
        <v>830</v>
      </c>
      <c r="BK185" s="125"/>
      <c r="BL185" s="125"/>
      <c r="BM185" s="125"/>
      <c r="BN185" s="125"/>
      <c r="BO185" s="125">
        <v>0</v>
      </c>
      <c r="BP185" s="125"/>
      <c r="BQ185" s="125"/>
      <c r="BR185" s="125"/>
      <c r="BS185" s="125"/>
      <c r="BT185" s="125">
        <f t="shared" si="17"/>
        <v>830</v>
      </c>
      <c r="BU185" s="125"/>
      <c r="BV185" s="125"/>
      <c r="BW185" s="125"/>
      <c r="BX185" s="125"/>
    </row>
    <row r="186" spans="1:79" s="8" customFormat="1" ht="29.4" customHeight="1" x14ac:dyDescent="0.25">
      <c r="A186" s="62">
        <v>5</v>
      </c>
      <c r="B186" s="63"/>
      <c r="C186" s="63"/>
      <c r="D186" s="126" t="s">
        <v>248</v>
      </c>
      <c r="E186" s="93"/>
      <c r="F186" s="93"/>
      <c r="G186" s="93"/>
      <c r="H186" s="93"/>
      <c r="I186" s="93"/>
      <c r="J186" s="93"/>
      <c r="K186" s="93"/>
      <c r="L186" s="93"/>
      <c r="M186" s="93"/>
      <c r="N186" s="93"/>
      <c r="O186" s="93"/>
      <c r="P186" s="94"/>
      <c r="Q186" s="61" t="s">
        <v>163</v>
      </c>
      <c r="R186" s="61"/>
      <c r="S186" s="61"/>
      <c r="T186" s="61"/>
      <c r="U186" s="61"/>
      <c r="V186" s="126" t="s">
        <v>575</v>
      </c>
      <c r="W186" s="93"/>
      <c r="X186" s="93"/>
      <c r="Y186" s="93"/>
      <c r="Z186" s="93"/>
      <c r="AA186" s="93"/>
      <c r="AB186" s="93"/>
      <c r="AC186" s="93"/>
      <c r="AD186" s="93"/>
      <c r="AE186" s="94"/>
      <c r="AF186" s="125">
        <v>146</v>
      </c>
      <c r="AG186" s="125"/>
      <c r="AH186" s="125"/>
      <c r="AI186" s="125"/>
      <c r="AJ186" s="125"/>
      <c r="AK186" s="125">
        <v>0</v>
      </c>
      <c r="AL186" s="125"/>
      <c r="AM186" s="125"/>
      <c r="AN186" s="125"/>
      <c r="AO186" s="125"/>
      <c r="AP186" s="125">
        <f t="shared" si="15"/>
        <v>146</v>
      </c>
      <c r="AQ186" s="125"/>
      <c r="AR186" s="125"/>
      <c r="AS186" s="125"/>
      <c r="AT186" s="125"/>
      <c r="AU186" s="125">
        <v>146</v>
      </c>
      <c r="AV186" s="125"/>
      <c r="AW186" s="125"/>
      <c r="AX186" s="125"/>
      <c r="AY186" s="125"/>
      <c r="AZ186" s="125">
        <v>0</v>
      </c>
      <c r="BA186" s="125"/>
      <c r="BB186" s="125"/>
      <c r="BC186" s="125"/>
      <c r="BD186" s="125"/>
      <c r="BE186" s="125">
        <f t="shared" si="16"/>
        <v>146</v>
      </c>
      <c r="BF186" s="125"/>
      <c r="BG186" s="125"/>
      <c r="BH186" s="125"/>
      <c r="BI186" s="125"/>
      <c r="BJ186" s="125">
        <v>166</v>
      </c>
      <c r="BK186" s="125"/>
      <c r="BL186" s="125"/>
      <c r="BM186" s="125"/>
      <c r="BN186" s="125"/>
      <c r="BO186" s="125">
        <v>0</v>
      </c>
      <c r="BP186" s="125"/>
      <c r="BQ186" s="125"/>
      <c r="BR186" s="125"/>
      <c r="BS186" s="125"/>
      <c r="BT186" s="125">
        <f t="shared" si="17"/>
        <v>166</v>
      </c>
      <c r="BU186" s="125"/>
      <c r="BV186" s="125"/>
      <c r="BW186" s="125"/>
      <c r="BX186" s="125"/>
    </row>
    <row r="187" spans="1:79" s="8" customFormat="1" ht="28.95" customHeight="1" x14ac:dyDescent="0.25">
      <c r="A187" s="62">
        <v>6</v>
      </c>
      <c r="B187" s="63"/>
      <c r="C187" s="63"/>
      <c r="D187" s="126" t="s">
        <v>571</v>
      </c>
      <c r="E187" s="93"/>
      <c r="F187" s="93"/>
      <c r="G187" s="93"/>
      <c r="H187" s="93"/>
      <c r="I187" s="93"/>
      <c r="J187" s="93"/>
      <c r="K187" s="93"/>
      <c r="L187" s="93"/>
      <c r="M187" s="93"/>
      <c r="N187" s="93"/>
      <c r="O187" s="93"/>
      <c r="P187" s="94"/>
      <c r="Q187" s="61" t="s">
        <v>343</v>
      </c>
      <c r="R187" s="61"/>
      <c r="S187" s="61"/>
      <c r="T187" s="61"/>
      <c r="U187" s="61"/>
      <c r="V187" s="126" t="s">
        <v>570</v>
      </c>
      <c r="W187" s="93"/>
      <c r="X187" s="93"/>
      <c r="Y187" s="93"/>
      <c r="Z187" s="93"/>
      <c r="AA187" s="93"/>
      <c r="AB187" s="93"/>
      <c r="AC187" s="93"/>
      <c r="AD187" s="93"/>
      <c r="AE187" s="94"/>
      <c r="AF187" s="87">
        <f>X75+X76+X77+X78</f>
        <v>12125988</v>
      </c>
      <c r="AG187" s="125"/>
      <c r="AH187" s="125"/>
      <c r="AI187" s="125"/>
      <c r="AJ187" s="125"/>
      <c r="AK187" s="125">
        <v>0</v>
      </c>
      <c r="AL187" s="125"/>
      <c r="AM187" s="125"/>
      <c r="AN187" s="125"/>
      <c r="AO187" s="125"/>
      <c r="AP187" s="125">
        <f t="shared" si="15"/>
        <v>12125988</v>
      </c>
      <c r="AQ187" s="125"/>
      <c r="AR187" s="125"/>
      <c r="AS187" s="125"/>
      <c r="AT187" s="125"/>
      <c r="AU187" s="87">
        <f>AP75+AP76+AP77+AP78</f>
        <v>8206181</v>
      </c>
      <c r="AV187" s="125"/>
      <c r="AW187" s="125"/>
      <c r="AX187" s="125"/>
      <c r="AY187" s="125"/>
      <c r="AZ187" s="125">
        <v>0</v>
      </c>
      <c r="BA187" s="125"/>
      <c r="BB187" s="125"/>
      <c r="BC187" s="125"/>
      <c r="BD187" s="125"/>
      <c r="BE187" s="125">
        <f t="shared" si="16"/>
        <v>8206181</v>
      </c>
      <c r="BF187" s="125"/>
      <c r="BG187" s="125"/>
      <c r="BH187" s="125"/>
      <c r="BI187" s="125"/>
      <c r="BJ187" s="87">
        <f>BH75+BH76+BH77+BH78</f>
        <v>12939600</v>
      </c>
      <c r="BK187" s="125"/>
      <c r="BL187" s="125"/>
      <c r="BM187" s="125"/>
      <c r="BN187" s="125"/>
      <c r="BO187" s="125">
        <v>0</v>
      </c>
      <c r="BP187" s="125"/>
      <c r="BQ187" s="125"/>
      <c r="BR187" s="125"/>
      <c r="BS187" s="125"/>
      <c r="BT187" s="125">
        <f t="shared" si="17"/>
        <v>12939600</v>
      </c>
      <c r="BU187" s="125"/>
      <c r="BV187" s="125"/>
      <c r="BW187" s="125"/>
      <c r="BX187" s="125"/>
    </row>
    <row r="188" spans="1:79" s="9" customFormat="1" ht="15" customHeight="1" x14ac:dyDescent="0.25">
      <c r="A188" s="98">
        <v>0</v>
      </c>
      <c r="B188" s="99"/>
      <c r="C188" s="99"/>
      <c r="D188" s="155" t="s">
        <v>165</v>
      </c>
      <c r="E188" s="156"/>
      <c r="F188" s="156"/>
      <c r="G188" s="156"/>
      <c r="H188" s="156"/>
      <c r="I188" s="156"/>
      <c r="J188" s="156"/>
      <c r="K188" s="156"/>
      <c r="L188" s="156"/>
      <c r="M188" s="156"/>
      <c r="N188" s="156"/>
      <c r="O188" s="156"/>
      <c r="P188" s="157"/>
      <c r="Q188" s="123"/>
      <c r="R188" s="123"/>
      <c r="S188" s="123"/>
      <c r="T188" s="123"/>
      <c r="U188" s="123"/>
      <c r="V188" s="155"/>
      <c r="W188" s="156"/>
      <c r="X188" s="156"/>
      <c r="Y188" s="156"/>
      <c r="Z188" s="156"/>
      <c r="AA188" s="156"/>
      <c r="AB188" s="156"/>
      <c r="AC188" s="156"/>
      <c r="AD188" s="156"/>
      <c r="AE188" s="157"/>
      <c r="AF188" s="128"/>
      <c r="AG188" s="128"/>
      <c r="AH188" s="128"/>
      <c r="AI188" s="128"/>
      <c r="AJ188" s="128"/>
      <c r="AK188" s="128"/>
      <c r="AL188" s="128"/>
      <c r="AM188" s="128"/>
      <c r="AN188" s="128"/>
      <c r="AO188" s="128"/>
      <c r="AP188" s="128">
        <f t="shared" si="15"/>
        <v>0</v>
      </c>
      <c r="AQ188" s="128"/>
      <c r="AR188" s="128"/>
      <c r="AS188" s="128"/>
      <c r="AT188" s="128"/>
      <c r="AU188" s="128"/>
      <c r="AV188" s="128"/>
      <c r="AW188" s="128"/>
      <c r="AX188" s="128"/>
      <c r="AY188" s="128"/>
      <c r="AZ188" s="128"/>
      <c r="BA188" s="128"/>
      <c r="BB188" s="128"/>
      <c r="BC188" s="128"/>
      <c r="BD188" s="128"/>
      <c r="BE188" s="128">
        <f t="shared" si="16"/>
        <v>0</v>
      </c>
      <c r="BF188" s="128"/>
      <c r="BG188" s="128"/>
      <c r="BH188" s="128"/>
      <c r="BI188" s="128"/>
      <c r="BJ188" s="128"/>
      <c r="BK188" s="128"/>
      <c r="BL188" s="128"/>
      <c r="BM188" s="128"/>
      <c r="BN188" s="128"/>
      <c r="BO188" s="128"/>
      <c r="BP188" s="128"/>
      <c r="BQ188" s="128"/>
      <c r="BR188" s="128"/>
      <c r="BS188" s="128"/>
      <c r="BT188" s="128">
        <f t="shared" si="17"/>
        <v>0</v>
      </c>
      <c r="BU188" s="128"/>
      <c r="BV188" s="128"/>
      <c r="BW188" s="128"/>
      <c r="BX188" s="128"/>
    </row>
    <row r="189" spans="1:79" s="8" customFormat="1" ht="27.6" customHeight="1" x14ac:dyDescent="0.25">
      <c r="A189" s="62">
        <v>1</v>
      </c>
      <c r="B189" s="63"/>
      <c r="C189" s="63"/>
      <c r="D189" s="126" t="s">
        <v>249</v>
      </c>
      <c r="E189" s="93"/>
      <c r="F189" s="93"/>
      <c r="G189" s="93"/>
      <c r="H189" s="93"/>
      <c r="I189" s="93"/>
      <c r="J189" s="93"/>
      <c r="K189" s="93"/>
      <c r="L189" s="93"/>
      <c r="M189" s="93"/>
      <c r="N189" s="93"/>
      <c r="O189" s="93"/>
      <c r="P189" s="94"/>
      <c r="Q189" s="61" t="s">
        <v>163</v>
      </c>
      <c r="R189" s="61"/>
      <c r="S189" s="61"/>
      <c r="T189" s="61"/>
      <c r="U189" s="61"/>
      <c r="V189" s="126" t="s">
        <v>577</v>
      </c>
      <c r="W189" s="93"/>
      <c r="X189" s="93"/>
      <c r="Y189" s="93"/>
      <c r="Z189" s="93"/>
      <c r="AA189" s="93"/>
      <c r="AB189" s="93"/>
      <c r="AC189" s="93"/>
      <c r="AD189" s="93"/>
      <c r="AE189" s="94"/>
      <c r="AF189" s="125">
        <v>275899</v>
      </c>
      <c r="AG189" s="125"/>
      <c r="AH189" s="125"/>
      <c r="AI189" s="125"/>
      <c r="AJ189" s="125"/>
      <c r="AK189" s="125">
        <v>0</v>
      </c>
      <c r="AL189" s="125"/>
      <c r="AM189" s="125"/>
      <c r="AN189" s="125"/>
      <c r="AO189" s="125"/>
      <c r="AP189" s="125">
        <f t="shared" si="15"/>
        <v>275899</v>
      </c>
      <c r="AQ189" s="125"/>
      <c r="AR189" s="125"/>
      <c r="AS189" s="125"/>
      <c r="AT189" s="125"/>
      <c r="AU189" s="125">
        <v>278800</v>
      </c>
      <c r="AV189" s="125"/>
      <c r="AW189" s="125"/>
      <c r="AX189" s="125"/>
      <c r="AY189" s="125"/>
      <c r="AZ189" s="125">
        <v>0</v>
      </c>
      <c r="BA189" s="125"/>
      <c r="BB189" s="125"/>
      <c r="BC189" s="125"/>
      <c r="BD189" s="125"/>
      <c r="BE189" s="125">
        <f t="shared" si="16"/>
        <v>278800</v>
      </c>
      <c r="BF189" s="125"/>
      <c r="BG189" s="125"/>
      <c r="BH189" s="125"/>
      <c r="BI189" s="125"/>
      <c r="BJ189" s="125">
        <v>282200</v>
      </c>
      <c r="BK189" s="125"/>
      <c r="BL189" s="125"/>
      <c r="BM189" s="125"/>
      <c r="BN189" s="125"/>
      <c r="BO189" s="125">
        <v>0</v>
      </c>
      <c r="BP189" s="125"/>
      <c r="BQ189" s="125"/>
      <c r="BR189" s="125"/>
      <c r="BS189" s="125"/>
      <c r="BT189" s="125">
        <f t="shared" si="17"/>
        <v>282200</v>
      </c>
      <c r="BU189" s="125"/>
      <c r="BV189" s="125"/>
      <c r="BW189" s="125"/>
      <c r="BX189" s="125"/>
    </row>
    <row r="190" spans="1:79" s="8" customFormat="1" ht="27.6" customHeight="1" x14ac:dyDescent="0.25">
      <c r="A190" s="62">
        <v>2</v>
      </c>
      <c r="B190" s="63"/>
      <c r="C190" s="63"/>
      <c r="D190" s="126" t="s">
        <v>250</v>
      </c>
      <c r="E190" s="93"/>
      <c r="F190" s="93"/>
      <c r="G190" s="93"/>
      <c r="H190" s="93"/>
      <c r="I190" s="93"/>
      <c r="J190" s="93"/>
      <c r="K190" s="93"/>
      <c r="L190" s="93"/>
      <c r="M190" s="93"/>
      <c r="N190" s="93"/>
      <c r="O190" s="93"/>
      <c r="P190" s="94"/>
      <c r="Q190" s="61" t="s">
        <v>251</v>
      </c>
      <c r="R190" s="61"/>
      <c r="S190" s="61"/>
      <c r="T190" s="61"/>
      <c r="U190" s="61"/>
      <c r="V190" s="126" t="s">
        <v>252</v>
      </c>
      <c r="W190" s="93"/>
      <c r="X190" s="93"/>
      <c r="Y190" s="93"/>
      <c r="Z190" s="93"/>
      <c r="AA190" s="93"/>
      <c r="AB190" s="93"/>
      <c r="AC190" s="93"/>
      <c r="AD190" s="93"/>
      <c r="AE190" s="94"/>
      <c r="AF190" s="125">
        <v>28089</v>
      </c>
      <c r="AG190" s="125"/>
      <c r="AH190" s="125"/>
      <c r="AI190" s="125"/>
      <c r="AJ190" s="125"/>
      <c r="AK190" s="125">
        <v>0</v>
      </c>
      <c r="AL190" s="125"/>
      <c r="AM190" s="125"/>
      <c r="AN190" s="125"/>
      <c r="AO190" s="125"/>
      <c r="AP190" s="125">
        <f t="shared" si="15"/>
        <v>28089</v>
      </c>
      <c r="AQ190" s="125"/>
      <c r="AR190" s="125"/>
      <c r="AS190" s="125"/>
      <c r="AT190" s="125"/>
      <c r="AU190" s="125">
        <v>29150</v>
      </c>
      <c r="AV190" s="125"/>
      <c r="AW190" s="125"/>
      <c r="AX190" s="125"/>
      <c r="AY190" s="125"/>
      <c r="AZ190" s="125">
        <v>0</v>
      </c>
      <c r="BA190" s="125"/>
      <c r="BB190" s="125"/>
      <c r="BC190" s="125"/>
      <c r="BD190" s="125"/>
      <c r="BE190" s="125">
        <f t="shared" si="16"/>
        <v>29150</v>
      </c>
      <c r="BF190" s="125"/>
      <c r="BG190" s="125"/>
      <c r="BH190" s="125"/>
      <c r="BI190" s="125"/>
      <c r="BJ190" s="125">
        <v>29150</v>
      </c>
      <c r="BK190" s="125"/>
      <c r="BL190" s="125"/>
      <c r="BM190" s="125"/>
      <c r="BN190" s="125"/>
      <c r="BO190" s="125">
        <v>0</v>
      </c>
      <c r="BP190" s="125"/>
      <c r="BQ190" s="125"/>
      <c r="BR190" s="125"/>
      <c r="BS190" s="125"/>
      <c r="BT190" s="125">
        <f t="shared" si="17"/>
        <v>29150</v>
      </c>
      <c r="BU190" s="125"/>
      <c r="BV190" s="125"/>
      <c r="BW190" s="125"/>
      <c r="BX190" s="125"/>
    </row>
    <row r="191" spans="1:79" s="8" customFormat="1" ht="30.6" customHeight="1" x14ac:dyDescent="0.25">
      <c r="A191" s="62">
        <v>3</v>
      </c>
      <c r="B191" s="63"/>
      <c r="C191" s="63"/>
      <c r="D191" s="126" t="s">
        <v>253</v>
      </c>
      <c r="E191" s="93"/>
      <c r="F191" s="93"/>
      <c r="G191" s="93"/>
      <c r="H191" s="93"/>
      <c r="I191" s="93"/>
      <c r="J191" s="93"/>
      <c r="K191" s="93"/>
      <c r="L191" s="93"/>
      <c r="M191" s="93"/>
      <c r="N191" s="93"/>
      <c r="O191" s="93"/>
      <c r="P191" s="94"/>
      <c r="Q191" s="61" t="s">
        <v>163</v>
      </c>
      <c r="R191" s="61"/>
      <c r="S191" s="61"/>
      <c r="T191" s="61"/>
      <c r="U191" s="61"/>
      <c r="V191" s="126" t="s">
        <v>575</v>
      </c>
      <c r="W191" s="93"/>
      <c r="X191" s="93"/>
      <c r="Y191" s="93"/>
      <c r="Z191" s="93"/>
      <c r="AA191" s="93"/>
      <c r="AB191" s="93"/>
      <c r="AC191" s="93"/>
      <c r="AD191" s="93"/>
      <c r="AE191" s="94"/>
      <c r="AF191" s="125">
        <v>36436</v>
      </c>
      <c r="AG191" s="125"/>
      <c r="AH191" s="125"/>
      <c r="AI191" s="125"/>
      <c r="AJ191" s="125"/>
      <c r="AK191" s="125">
        <v>0</v>
      </c>
      <c r="AL191" s="125"/>
      <c r="AM191" s="125"/>
      <c r="AN191" s="125"/>
      <c r="AO191" s="125"/>
      <c r="AP191" s="125">
        <f t="shared" si="15"/>
        <v>36436</v>
      </c>
      <c r="AQ191" s="125"/>
      <c r="AR191" s="125"/>
      <c r="AS191" s="125"/>
      <c r="AT191" s="125"/>
      <c r="AU191" s="125">
        <v>36500</v>
      </c>
      <c r="AV191" s="125"/>
      <c r="AW191" s="125"/>
      <c r="AX191" s="125"/>
      <c r="AY191" s="125"/>
      <c r="AZ191" s="125">
        <v>0</v>
      </c>
      <c r="BA191" s="125"/>
      <c r="BB191" s="125"/>
      <c r="BC191" s="125"/>
      <c r="BD191" s="125"/>
      <c r="BE191" s="125">
        <f t="shared" si="16"/>
        <v>36500</v>
      </c>
      <c r="BF191" s="125"/>
      <c r="BG191" s="125"/>
      <c r="BH191" s="125"/>
      <c r="BI191" s="125"/>
      <c r="BJ191" s="125">
        <v>39840</v>
      </c>
      <c r="BK191" s="125"/>
      <c r="BL191" s="125"/>
      <c r="BM191" s="125"/>
      <c r="BN191" s="125"/>
      <c r="BO191" s="125">
        <v>0</v>
      </c>
      <c r="BP191" s="125"/>
      <c r="BQ191" s="125"/>
      <c r="BR191" s="125"/>
      <c r="BS191" s="125"/>
      <c r="BT191" s="125">
        <f t="shared" si="17"/>
        <v>39840</v>
      </c>
      <c r="BU191" s="125"/>
      <c r="BV191" s="125"/>
      <c r="BW191" s="125"/>
      <c r="BX191" s="125"/>
    </row>
    <row r="192" spans="1:79" s="8" customFormat="1" ht="27.6" customHeight="1" x14ac:dyDescent="0.25">
      <c r="A192" s="62">
        <v>4</v>
      </c>
      <c r="B192" s="63"/>
      <c r="C192" s="63"/>
      <c r="D192" s="126" t="s">
        <v>254</v>
      </c>
      <c r="E192" s="93"/>
      <c r="F192" s="93"/>
      <c r="G192" s="93"/>
      <c r="H192" s="93"/>
      <c r="I192" s="93"/>
      <c r="J192" s="93"/>
      <c r="K192" s="93"/>
      <c r="L192" s="93"/>
      <c r="M192" s="93"/>
      <c r="N192" s="93"/>
      <c r="O192" s="93"/>
      <c r="P192" s="94"/>
      <c r="Q192" s="61" t="s">
        <v>251</v>
      </c>
      <c r="R192" s="61"/>
      <c r="S192" s="61"/>
      <c r="T192" s="61"/>
      <c r="U192" s="61"/>
      <c r="V192" s="126" t="s">
        <v>252</v>
      </c>
      <c r="W192" s="93"/>
      <c r="X192" s="93"/>
      <c r="Y192" s="93"/>
      <c r="Z192" s="93"/>
      <c r="AA192" s="93"/>
      <c r="AB192" s="93"/>
      <c r="AC192" s="93"/>
      <c r="AD192" s="93"/>
      <c r="AE192" s="94"/>
      <c r="AF192" s="125">
        <v>3560</v>
      </c>
      <c r="AG192" s="125"/>
      <c r="AH192" s="125"/>
      <c r="AI192" s="125"/>
      <c r="AJ192" s="125"/>
      <c r="AK192" s="125">
        <v>0</v>
      </c>
      <c r="AL192" s="125"/>
      <c r="AM192" s="125"/>
      <c r="AN192" s="125"/>
      <c r="AO192" s="125"/>
      <c r="AP192" s="125">
        <f t="shared" si="15"/>
        <v>3560</v>
      </c>
      <c r="AQ192" s="125"/>
      <c r="AR192" s="125"/>
      <c r="AS192" s="125"/>
      <c r="AT192" s="125"/>
      <c r="AU192" s="125">
        <v>3000</v>
      </c>
      <c r="AV192" s="125"/>
      <c r="AW192" s="125"/>
      <c r="AX192" s="125"/>
      <c r="AY192" s="125"/>
      <c r="AZ192" s="125">
        <v>0</v>
      </c>
      <c r="BA192" s="125"/>
      <c r="BB192" s="125"/>
      <c r="BC192" s="125"/>
      <c r="BD192" s="125"/>
      <c r="BE192" s="125">
        <f t="shared" si="16"/>
        <v>3000</v>
      </c>
      <c r="BF192" s="125"/>
      <c r="BG192" s="125"/>
      <c r="BH192" s="125"/>
      <c r="BI192" s="125"/>
      <c r="BJ192" s="125">
        <v>3740</v>
      </c>
      <c r="BK192" s="125"/>
      <c r="BL192" s="125"/>
      <c r="BM192" s="125"/>
      <c r="BN192" s="125"/>
      <c r="BO192" s="125">
        <v>0</v>
      </c>
      <c r="BP192" s="125"/>
      <c r="BQ192" s="125"/>
      <c r="BR192" s="125"/>
      <c r="BS192" s="125"/>
      <c r="BT192" s="125">
        <f t="shared" si="17"/>
        <v>3740</v>
      </c>
      <c r="BU192" s="125"/>
      <c r="BV192" s="125"/>
      <c r="BW192" s="125"/>
      <c r="BX192" s="125"/>
    </row>
    <row r="193" spans="1:76" s="8" customFormat="1" ht="27.6" customHeight="1" x14ac:dyDescent="0.25">
      <c r="A193" s="62">
        <v>5</v>
      </c>
      <c r="B193" s="63"/>
      <c r="C193" s="63"/>
      <c r="D193" s="126" t="s">
        <v>255</v>
      </c>
      <c r="E193" s="93"/>
      <c r="F193" s="93"/>
      <c r="G193" s="93"/>
      <c r="H193" s="93"/>
      <c r="I193" s="93"/>
      <c r="J193" s="93"/>
      <c r="K193" s="93"/>
      <c r="L193" s="93"/>
      <c r="M193" s="93"/>
      <c r="N193" s="93"/>
      <c r="O193" s="93"/>
      <c r="P193" s="94"/>
      <c r="Q193" s="61" t="s">
        <v>251</v>
      </c>
      <c r="R193" s="61"/>
      <c r="S193" s="61"/>
      <c r="T193" s="61"/>
      <c r="U193" s="61"/>
      <c r="V193" s="126" t="s">
        <v>252</v>
      </c>
      <c r="W193" s="93"/>
      <c r="X193" s="93"/>
      <c r="Y193" s="93"/>
      <c r="Z193" s="93"/>
      <c r="AA193" s="93"/>
      <c r="AB193" s="93"/>
      <c r="AC193" s="93"/>
      <c r="AD193" s="93"/>
      <c r="AE193" s="94"/>
      <c r="AF193" s="125">
        <v>192724</v>
      </c>
      <c r="AG193" s="125"/>
      <c r="AH193" s="125"/>
      <c r="AI193" s="125"/>
      <c r="AJ193" s="125"/>
      <c r="AK193" s="125">
        <v>0</v>
      </c>
      <c r="AL193" s="125"/>
      <c r="AM193" s="125"/>
      <c r="AN193" s="125"/>
      <c r="AO193" s="125"/>
      <c r="AP193" s="125">
        <f t="shared" si="15"/>
        <v>192724</v>
      </c>
      <c r="AQ193" s="125"/>
      <c r="AR193" s="125"/>
      <c r="AS193" s="125"/>
      <c r="AT193" s="125"/>
      <c r="AU193" s="125">
        <v>201757</v>
      </c>
      <c r="AV193" s="125"/>
      <c r="AW193" s="125"/>
      <c r="AX193" s="125"/>
      <c r="AY193" s="125"/>
      <c r="AZ193" s="125">
        <v>0</v>
      </c>
      <c r="BA193" s="125"/>
      <c r="BB193" s="125"/>
      <c r="BC193" s="125"/>
      <c r="BD193" s="125"/>
      <c r="BE193" s="125">
        <f t="shared" si="16"/>
        <v>201757</v>
      </c>
      <c r="BF193" s="125"/>
      <c r="BG193" s="125"/>
      <c r="BH193" s="125"/>
      <c r="BI193" s="125"/>
      <c r="BJ193" s="125">
        <f>185281</f>
        <v>185281</v>
      </c>
      <c r="BK193" s="125"/>
      <c r="BL193" s="125"/>
      <c r="BM193" s="125"/>
      <c r="BN193" s="125"/>
      <c r="BO193" s="125">
        <v>0</v>
      </c>
      <c r="BP193" s="125"/>
      <c r="BQ193" s="125"/>
      <c r="BR193" s="125"/>
      <c r="BS193" s="125"/>
      <c r="BT193" s="125">
        <f t="shared" si="17"/>
        <v>185281</v>
      </c>
      <c r="BU193" s="125"/>
      <c r="BV193" s="125"/>
      <c r="BW193" s="125"/>
      <c r="BX193" s="125"/>
    </row>
    <row r="194" spans="1:76" s="9" customFormat="1" ht="15" customHeight="1" x14ac:dyDescent="0.25">
      <c r="A194" s="98">
        <v>0</v>
      </c>
      <c r="B194" s="99"/>
      <c r="C194" s="99"/>
      <c r="D194" s="155" t="s">
        <v>170</v>
      </c>
      <c r="E194" s="156"/>
      <c r="F194" s="156"/>
      <c r="G194" s="156"/>
      <c r="H194" s="156"/>
      <c r="I194" s="156"/>
      <c r="J194" s="156"/>
      <c r="K194" s="156"/>
      <c r="L194" s="156"/>
      <c r="M194" s="156"/>
      <c r="N194" s="156"/>
      <c r="O194" s="156"/>
      <c r="P194" s="157"/>
      <c r="Q194" s="123"/>
      <c r="R194" s="123"/>
      <c r="S194" s="123"/>
      <c r="T194" s="123"/>
      <c r="U194" s="123"/>
      <c r="V194" s="155"/>
      <c r="W194" s="156"/>
      <c r="X194" s="156"/>
      <c r="Y194" s="156"/>
      <c r="Z194" s="156"/>
      <c r="AA194" s="156"/>
      <c r="AB194" s="156"/>
      <c r="AC194" s="156"/>
      <c r="AD194" s="156"/>
      <c r="AE194" s="157"/>
      <c r="AF194" s="128"/>
      <c r="AG194" s="128"/>
      <c r="AH194" s="128"/>
      <c r="AI194" s="128"/>
      <c r="AJ194" s="128"/>
      <c r="AK194" s="128"/>
      <c r="AL194" s="128"/>
      <c r="AM194" s="128"/>
      <c r="AN194" s="128"/>
      <c r="AO194" s="128"/>
      <c r="AP194" s="128">
        <f t="shared" si="15"/>
        <v>0</v>
      </c>
      <c r="AQ194" s="128"/>
      <c r="AR194" s="128"/>
      <c r="AS194" s="128"/>
      <c r="AT194" s="128"/>
      <c r="AU194" s="128"/>
      <c r="AV194" s="128"/>
      <c r="AW194" s="128"/>
      <c r="AX194" s="128"/>
      <c r="AY194" s="128"/>
      <c r="AZ194" s="128"/>
      <c r="BA194" s="128"/>
      <c r="BB194" s="128"/>
      <c r="BC194" s="128"/>
      <c r="BD194" s="128"/>
      <c r="BE194" s="128">
        <f t="shared" si="16"/>
        <v>0</v>
      </c>
      <c r="BF194" s="128"/>
      <c r="BG194" s="128"/>
      <c r="BH194" s="128"/>
      <c r="BI194" s="128"/>
      <c r="BJ194" s="128"/>
      <c r="BK194" s="128"/>
      <c r="BL194" s="128"/>
      <c r="BM194" s="128"/>
      <c r="BN194" s="128"/>
      <c r="BO194" s="128"/>
      <c r="BP194" s="128"/>
      <c r="BQ194" s="128"/>
      <c r="BR194" s="128"/>
      <c r="BS194" s="128"/>
      <c r="BT194" s="128">
        <f t="shared" si="17"/>
        <v>0</v>
      </c>
      <c r="BU194" s="128"/>
      <c r="BV194" s="128"/>
      <c r="BW194" s="128"/>
      <c r="BX194" s="128"/>
    </row>
    <row r="195" spans="1:76" s="8" customFormat="1" ht="27.6" customHeight="1" x14ac:dyDescent="0.25">
      <c r="A195" s="62">
        <v>1</v>
      </c>
      <c r="B195" s="63"/>
      <c r="C195" s="63"/>
      <c r="D195" s="126" t="s">
        <v>256</v>
      </c>
      <c r="E195" s="93"/>
      <c r="F195" s="93"/>
      <c r="G195" s="93"/>
      <c r="H195" s="93"/>
      <c r="I195" s="93"/>
      <c r="J195" s="93"/>
      <c r="K195" s="93"/>
      <c r="L195" s="93"/>
      <c r="M195" s="93"/>
      <c r="N195" s="93"/>
      <c r="O195" s="93"/>
      <c r="P195" s="94"/>
      <c r="Q195" s="61" t="s">
        <v>257</v>
      </c>
      <c r="R195" s="61"/>
      <c r="S195" s="61"/>
      <c r="T195" s="61"/>
      <c r="U195" s="61"/>
      <c r="V195" s="126" t="s">
        <v>172</v>
      </c>
      <c r="W195" s="93"/>
      <c r="X195" s="93"/>
      <c r="Y195" s="93"/>
      <c r="Z195" s="93"/>
      <c r="AA195" s="93"/>
      <c r="AB195" s="93"/>
      <c r="AC195" s="93"/>
      <c r="AD195" s="93"/>
      <c r="AE195" s="94"/>
      <c r="AF195" s="125">
        <v>336</v>
      </c>
      <c r="AG195" s="125"/>
      <c r="AH195" s="125"/>
      <c r="AI195" s="125"/>
      <c r="AJ195" s="125"/>
      <c r="AK195" s="125">
        <v>0</v>
      </c>
      <c r="AL195" s="125"/>
      <c r="AM195" s="125"/>
      <c r="AN195" s="125"/>
      <c r="AO195" s="125"/>
      <c r="AP195" s="125">
        <f t="shared" si="15"/>
        <v>336</v>
      </c>
      <c r="AQ195" s="125"/>
      <c r="AR195" s="125"/>
      <c r="AS195" s="125"/>
      <c r="AT195" s="125"/>
      <c r="AU195" s="125">
        <v>340</v>
      </c>
      <c r="AV195" s="125"/>
      <c r="AW195" s="125"/>
      <c r="AX195" s="125"/>
      <c r="AY195" s="125"/>
      <c r="AZ195" s="125">
        <v>0</v>
      </c>
      <c r="BA195" s="125"/>
      <c r="BB195" s="125"/>
      <c r="BC195" s="125"/>
      <c r="BD195" s="125"/>
      <c r="BE195" s="125">
        <f t="shared" si="16"/>
        <v>340</v>
      </c>
      <c r="BF195" s="125"/>
      <c r="BG195" s="125"/>
      <c r="BH195" s="125"/>
      <c r="BI195" s="125"/>
      <c r="BJ195" s="125">
        <v>340</v>
      </c>
      <c r="BK195" s="125"/>
      <c r="BL195" s="125"/>
      <c r="BM195" s="125"/>
      <c r="BN195" s="125"/>
      <c r="BO195" s="125">
        <v>0</v>
      </c>
      <c r="BP195" s="125"/>
      <c r="BQ195" s="125"/>
      <c r="BR195" s="125"/>
      <c r="BS195" s="125"/>
      <c r="BT195" s="125">
        <f t="shared" si="17"/>
        <v>340</v>
      </c>
      <c r="BU195" s="125"/>
      <c r="BV195" s="125"/>
      <c r="BW195" s="125"/>
      <c r="BX195" s="125"/>
    </row>
    <row r="196" spans="1:76" s="8" customFormat="1" ht="27.6" customHeight="1" x14ac:dyDescent="0.25">
      <c r="A196" s="62">
        <v>2</v>
      </c>
      <c r="B196" s="63"/>
      <c r="C196" s="63"/>
      <c r="D196" s="126" t="s">
        <v>258</v>
      </c>
      <c r="E196" s="93"/>
      <c r="F196" s="93"/>
      <c r="G196" s="93"/>
      <c r="H196" s="93"/>
      <c r="I196" s="93"/>
      <c r="J196" s="93"/>
      <c r="K196" s="93"/>
      <c r="L196" s="93"/>
      <c r="M196" s="93"/>
      <c r="N196" s="93"/>
      <c r="O196" s="93"/>
      <c r="P196" s="94"/>
      <c r="Q196" s="61" t="s">
        <v>257</v>
      </c>
      <c r="R196" s="61"/>
      <c r="S196" s="61"/>
      <c r="T196" s="61"/>
      <c r="U196" s="61"/>
      <c r="V196" s="126" t="s">
        <v>172</v>
      </c>
      <c r="W196" s="93"/>
      <c r="X196" s="93"/>
      <c r="Y196" s="93"/>
      <c r="Z196" s="93"/>
      <c r="AA196" s="93"/>
      <c r="AB196" s="93"/>
      <c r="AC196" s="93"/>
      <c r="AD196" s="93"/>
      <c r="AE196" s="94"/>
      <c r="AF196" s="125">
        <v>10</v>
      </c>
      <c r="AG196" s="125"/>
      <c r="AH196" s="125"/>
      <c r="AI196" s="125"/>
      <c r="AJ196" s="125"/>
      <c r="AK196" s="125">
        <v>0</v>
      </c>
      <c r="AL196" s="125"/>
      <c r="AM196" s="125"/>
      <c r="AN196" s="125"/>
      <c r="AO196" s="125"/>
      <c r="AP196" s="125">
        <f t="shared" si="15"/>
        <v>10</v>
      </c>
      <c r="AQ196" s="125"/>
      <c r="AR196" s="125"/>
      <c r="AS196" s="125"/>
      <c r="AT196" s="125"/>
      <c r="AU196" s="125">
        <v>10</v>
      </c>
      <c r="AV196" s="125"/>
      <c r="AW196" s="125"/>
      <c r="AX196" s="125"/>
      <c r="AY196" s="125"/>
      <c r="AZ196" s="125">
        <v>0</v>
      </c>
      <c r="BA196" s="125"/>
      <c r="BB196" s="125"/>
      <c r="BC196" s="125"/>
      <c r="BD196" s="125"/>
      <c r="BE196" s="125">
        <f t="shared" si="16"/>
        <v>10</v>
      </c>
      <c r="BF196" s="125"/>
      <c r="BG196" s="125"/>
      <c r="BH196" s="125"/>
      <c r="BI196" s="125"/>
      <c r="BJ196" s="125">
        <v>10</v>
      </c>
      <c r="BK196" s="125"/>
      <c r="BL196" s="125"/>
      <c r="BM196" s="125"/>
      <c r="BN196" s="125"/>
      <c r="BO196" s="125">
        <v>0</v>
      </c>
      <c r="BP196" s="125"/>
      <c r="BQ196" s="125"/>
      <c r="BR196" s="125"/>
      <c r="BS196" s="125"/>
      <c r="BT196" s="125">
        <f t="shared" si="17"/>
        <v>10</v>
      </c>
      <c r="BU196" s="125"/>
      <c r="BV196" s="125"/>
      <c r="BW196" s="125"/>
      <c r="BX196" s="125"/>
    </row>
    <row r="197" spans="1:76" s="8" customFormat="1" ht="27.6" customHeight="1" x14ac:dyDescent="0.25">
      <c r="A197" s="62">
        <v>3</v>
      </c>
      <c r="B197" s="63"/>
      <c r="C197" s="63"/>
      <c r="D197" s="126" t="s">
        <v>259</v>
      </c>
      <c r="E197" s="93"/>
      <c r="F197" s="93"/>
      <c r="G197" s="93"/>
      <c r="H197" s="93"/>
      <c r="I197" s="93"/>
      <c r="J197" s="93"/>
      <c r="K197" s="93"/>
      <c r="L197" s="93"/>
      <c r="M197" s="93"/>
      <c r="N197" s="93"/>
      <c r="O197" s="93"/>
      <c r="P197" s="94"/>
      <c r="Q197" s="61" t="s">
        <v>257</v>
      </c>
      <c r="R197" s="61"/>
      <c r="S197" s="61"/>
      <c r="T197" s="61"/>
      <c r="U197" s="61"/>
      <c r="V197" s="126" t="s">
        <v>172</v>
      </c>
      <c r="W197" s="93"/>
      <c r="X197" s="93"/>
      <c r="Y197" s="93"/>
      <c r="Z197" s="93"/>
      <c r="AA197" s="93"/>
      <c r="AB197" s="93"/>
      <c r="AC197" s="93"/>
      <c r="AD197" s="93"/>
      <c r="AE197" s="94"/>
      <c r="AF197" s="125">
        <v>250</v>
      </c>
      <c r="AG197" s="125"/>
      <c r="AH197" s="125"/>
      <c r="AI197" s="125"/>
      <c r="AJ197" s="125"/>
      <c r="AK197" s="125">
        <v>0</v>
      </c>
      <c r="AL197" s="125"/>
      <c r="AM197" s="125"/>
      <c r="AN197" s="125"/>
      <c r="AO197" s="125"/>
      <c r="AP197" s="125">
        <f t="shared" si="15"/>
        <v>250</v>
      </c>
      <c r="AQ197" s="125"/>
      <c r="AR197" s="125"/>
      <c r="AS197" s="125"/>
      <c r="AT197" s="125"/>
      <c r="AU197" s="125">
        <v>250</v>
      </c>
      <c r="AV197" s="125"/>
      <c r="AW197" s="125"/>
      <c r="AX197" s="125"/>
      <c r="AY197" s="125"/>
      <c r="AZ197" s="125">
        <v>0</v>
      </c>
      <c r="BA197" s="125"/>
      <c r="BB197" s="125"/>
      <c r="BC197" s="125"/>
      <c r="BD197" s="125"/>
      <c r="BE197" s="125">
        <f t="shared" si="16"/>
        <v>250</v>
      </c>
      <c r="BF197" s="125"/>
      <c r="BG197" s="125"/>
      <c r="BH197" s="125"/>
      <c r="BI197" s="125"/>
      <c r="BJ197" s="125">
        <v>250</v>
      </c>
      <c r="BK197" s="125"/>
      <c r="BL197" s="125"/>
      <c r="BM197" s="125"/>
      <c r="BN197" s="125"/>
      <c r="BO197" s="125">
        <v>0</v>
      </c>
      <c r="BP197" s="125"/>
      <c r="BQ197" s="125"/>
      <c r="BR197" s="125"/>
      <c r="BS197" s="125"/>
      <c r="BT197" s="125">
        <f t="shared" si="17"/>
        <v>250</v>
      </c>
      <c r="BU197" s="125"/>
      <c r="BV197" s="125"/>
      <c r="BW197" s="125"/>
      <c r="BX197" s="125"/>
    </row>
    <row r="198" spans="1:76" s="8" customFormat="1" ht="44.4" customHeight="1" x14ac:dyDescent="0.25">
      <c r="A198" s="62">
        <v>3</v>
      </c>
      <c r="B198" s="63"/>
      <c r="C198" s="63"/>
      <c r="D198" s="126" t="s">
        <v>573</v>
      </c>
      <c r="E198" s="93"/>
      <c r="F198" s="93"/>
      <c r="G198" s="93"/>
      <c r="H198" s="93"/>
      <c r="I198" s="93"/>
      <c r="J198" s="93"/>
      <c r="K198" s="93"/>
      <c r="L198" s="93"/>
      <c r="M198" s="93"/>
      <c r="N198" s="93"/>
      <c r="O198" s="93"/>
      <c r="P198" s="94"/>
      <c r="Q198" s="61" t="s">
        <v>343</v>
      </c>
      <c r="R198" s="61"/>
      <c r="S198" s="61"/>
      <c r="T198" s="61"/>
      <c r="U198" s="61"/>
      <c r="V198" s="126" t="s">
        <v>172</v>
      </c>
      <c r="W198" s="93"/>
      <c r="X198" s="93"/>
      <c r="Y198" s="93"/>
      <c r="Z198" s="93"/>
      <c r="AA198" s="93"/>
      <c r="AB198" s="93"/>
      <c r="AC198" s="93"/>
      <c r="AD198" s="93"/>
      <c r="AE198" s="94"/>
      <c r="AF198" s="158">
        <f>AF187*0.917/AF190</f>
        <v>395.86781288048707</v>
      </c>
      <c r="AG198" s="158"/>
      <c r="AH198" s="158"/>
      <c r="AI198" s="158"/>
      <c r="AJ198" s="158"/>
      <c r="AK198" s="125">
        <v>0</v>
      </c>
      <c r="AL198" s="125"/>
      <c r="AM198" s="125"/>
      <c r="AN198" s="125"/>
      <c r="AO198" s="125"/>
      <c r="AP198" s="158">
        <f t="shared" si="15"/>
        <v>395.86781288048707</v>
      </c>
      <c r="AQ198" s="158"/>
      <c r="AR198" s="158"/>
      <c r="AS198" s="158"/>
      <c r="AT198" s="158"/>
      <c r="AU198" s="158">
        <f>AU187*0.917/AU190</f>
        <v>258.14984483704973</v>
      </c>
      <c r="AV198" s="158"/>
      <c r="AW198" s="158"/>
      <c r="AX198" s="158"/>
      <c r="AY198" s="158"/>
      <c r="AZ198" s="125">
        <v>0</v>
      </c>
      <c r="BA198" s="125"/>
      <c r="BB198" s="125"/>
      <c r="BC198" s="125"/>
      <c r="BD198" s="125"/>
      <c r="BE198" s="158">
        <f t="shared" si="16"/>
        <v>258.14984483704973</v>
      </c>
      <c r="BF198" s="158"/>
      <c r="BG198" s="158"/>
      <c r="BH198" s="158"/>
      <c r="BI198" s="158"/>
      <c r="BJ198" s="158">
        <f>(BJ187-106880)/BJ190</f>
        <v>440.23053173241851</v>
      </c>
      <c r="BK198" s="158"/>
      <c r="BL198" s="158"/>
      <c r="BM198" s="158"/>
      <c r="BN198" s="158"/>
      <c r="BO198" s="158">
        <v>0</v>
      </c>
      <c r="BP198" s="158"/>
      <c r="BQ198" s="158"/>
      <c r="BR198" s="158"/>
      <c r="BS198" s="158"/>
      <c r="BT198" s="158">
        <f t="shared" si="17"/>
        <v>440.23053173241851</v>
      </c>
      <c r="BU198" s="158"/>
      <c r="BV198" s="158"/>
      <c r="BW198" s="158"/>
      <c r="BX198" s="158"/>
    </row>
    <row r="199" spans="1:76" s="8" customFormat="1" ht="42" customHeight="1" x14ac:dyDescent="0.25">
      <c r="A199" s="62">
        <v>4</v>
      </c>
      <c r="B199" s="63"/>
      <c r="C199" s="63"/>
      <c r="D199" s="126" t="s">
        <v>572</v>
      </c>
      <c r="E199" s="93"/>
      <c r="F199" s="93"/>
      <c r="G199" s="93"/>
      <c r="H199" s="93"/>
      <c r="I199" s="93"/>
      <c r="J199" s="93"/>
      <c r="K199" s="93"/>
      <c r="L199" s="93"/>
      <c r="M199" s="93"/>
      <c r="N199" s="93"/>
      <c r="O199" s="93"/>
      <c r="P199" s="94"/>
      <c r="Q199" s="61" t="s">
        <v>343</v>
      </c>
      <c r="R199" s="61"/>
      <c r="S199" s="61"/>
      <c r="T199" s="61"/>
      <c r="U199" s="61"/>
      <c r="V199" s="126" t="s">
        <v>172</v>
      </c>
      <c r="W199" s="93"/>
      <c r="X199" s="93"/>
      <c r="Y199" s="93"/>
      <c r="Z199" s="93"/>
      <c r="AA199" s="93"/>
      <c r="AB199" s="93"/>
      <c r="AC199" s="93"/>
      <c r="AD199" s="93"/>
      <c r="AE199" s="94"/>
      <c r="AF199" s="158">
        <f>AF187*0.083/AF193</f>
        <v>5.2222712480023246</v>
      </c>
      <c r="AG199" s="158"/>
      <c r="AH199" s="158"/>
      <c r="AI199" s="158"/>
      <c r="AJ199" s="158"/>
      <c r="AK199" s="125">
        <v>0</v>
      </c>
      <c r="AL199" s="125"/>
      <c r="AM199" s="125"/>
      <c r="AN199" s="125"/>
      <c r="AO199" s="125"/>
      <c r="AP199" s="158">
        <f t="shared" ref="AP199" si="18">IF(ISNUMBER(AF199),AF199,0)+IF(ISNUMBER(AK199),AK199,0)</f>
        <v>5.2222712480023246</v>
      </c>
      <c r="AQ199" s="158"/>
      <c r="AR199" s="158"/>
      <c r="AS199" s="158"/>
      <c r="AT199" s="158"/>
      <c r="AU199" s="158">
        <f>AU187*0.083/AU193</f>
        <v>3.375907765281998</v>
      </c>
      <c r="AV199" s="158"/>
      <c r="AW199" s="158"/>
      <c r="AX199" s="158"/>
      <c r="AY199" s="158"/>
      <c r="AZ199" s="125">
        <v>0</v>
      </c>
      <c r="BA199" s="125"/>
      <c r="BB199" s="125"/>
      <c r="BC199" s="125"/>
      <c r="BD199" s="125"/>
      <c r="BE199" s="158">
        <f t="shared" ref="BE199" si="19">IF(ISNUMBER(AU199),AU199,0)+IF(ISNUMBER(AZ199),AZ199,0)</f>
        <v>3.375907765281998</v>
      </c>
      <c r="BF199" s="158"/>
      <c r="BG199" s="158"/>
      <c r="BH199" s="158"/>
      <c r="BI199" s="158"/>
      <c r="BJ199" s="158">
        <f>1068800/BJ193</f>
        <v>5.7685353598048366</v>
      </c>
      <c r="BK199" s="158"/>
      <c r="BL199" s="158"/>
      <c r="BM199" s="158"/>
      <c r="BN199" s="158"/>
      <c r="BO199" s="158">
        <v>0</v>
      </c>
      <c r="BP199" s="158"/>
      <c r="BQ199" s="158"/>
      <c r="BR199" s="158"/>
      <c r="BS199" s="158"/>
      <c r="BT199" s="158">
        <f t="shared" ref="BT199" si="20">IF(ISNUMBER(BJ199),BJ199,0)+IF(ISNUMBER(BO199),BO199,0)</f>
        <v>5.7685353598048366</v>
      </c>
      <c r="BU199" s="158"/>
      <c r="BV199" s="158"/>
      <c r="BW199" s="158"/>
      <c r="BX199" s="158"/>
    </row>
    <row r="200" spans="1:76" s="9" customFormat="1" ht="15" customHeight="1" x14ac:dyDescent="0.25">
      <c r="A200" s="98">
        <v>0</v>
      </c>
      <c r="B200" s="99"/>
      <c r="C200" s="99"/>
      <c r="D200" s="155" t="s">
        <v>260</v>
      </c>
      <c r="E200" s="156"/>
      <c r="F200" s="156"/>
      <c r="G200" s="156"/>
      <c r="H200" s="156"/>
      <c r="I200" s="156"/>
      <c r="J200" s="156"/>
      <c r="K200" s="156"/>
      <c r="L200" s="156"/>
      <c r="M200" s="156"/>
      <c r="N200" s="156"/>
      <c r="O200" s="156"/>
      <c r="P200" s="157"/>
      <c r="Q200" s="123"/>
      <c r="R200" s="123"/>
      <c r="S200" s="123"/>
      <c r="T200" s="123"/>
      <c r="U200" s="123"/>
      <c r="V200" s="155"/>
      <c r="W200" s="156"/>
      <c r="X200" s="156"/>
      <c r="Y200" s="156"/>
      <c r="Z200" s="156"/>
      <c r="AA200" s="156"/>
      <c r="AB200" s="156"/>
      <c r="AC200" s="156"/>
      <c r="AD200" s="156"/>
      <c r="AE200" s="157"/>
      <c r="AF200" s="128"/>
      <c r="AG200" s="128"/>
      <c r="AH200" s="128"/>
      <c r="AI200" s="128"/>
      <c r="AJ200" s="128"/>
      <c r="AK200" s="128"/>
      <c r="AL200" s="128"/>
      <c r="AM200" s="128"/>
      <c r="AN200" s="128"/>
      <c r="AO200" s="128"/>
      <c r="AP200" s="128">
        <f t="shared" si="15"/>
        <v>0</v>
      </c>
      <c r="AQ200" s="128"/>
      <c r="AR200" s="128"/>
      <c r="AS200" s="128"/>
      <c r="AT200" s="128"/>
      <c r="AU200" s="128"/>
      <c r="AV200" s="128"/>
      <c r="AW200" s="128"/>
      <c r="AX200" s="128"/>
      <c r="AY200" s="128"/>
      <c r="AZ200" s="128"/>
      <c r="BA200" s="128"/>
      <c r="BB200" s="128"/>
      <c r="BC200" s="128"/>
      <c r="BD200" s="128"/>
      <c r="BE200" s="128">
        <f t="shared" si="16"/>
        <v>0</v>
      </c>
      <c r="BF200" s="128"/>
      <c r="BG200" s="128"/>
      <c r="BH200" s="128"/>
      <c r="BI200" s="128"/>
      <c r="BJ200" s="128"/>
      <c r="BK200" s="128"/>
      <c r="BL200" s="128"/>
      <c r="BM200" s="128"/>
      <c r="BN200" s="128"/>
      <c r="BO200" s="128"/>
      <c r="BP200" s="128"/>
      <c r="BQ200" s="128"/>
      <c r="BR200" s="128"/>
      <c r="BS200" s="128"/>
      <c r="BT200" s="128">
        <f t="shared" si="17"/>
        <v>0</v>
      </c>
      <c r="BU200" s="128"/>
      <c r="BV200" s="128"/>
      <c r="BW200" s="128"/>
      <c r="BX200" s="128"/>
    </row>
    <row r="201" spans="1:76" s="8" customFormat="1" ht="15" customHeight="1" x14ac:dyDescent="0.25">
      <c r="A201" s="62">
        <v>1</v>
      </c>
      <c r="B201" s="63"/>
      <c r="C201" s="63"/>
      <c r="D201" s="126" t="s">
        <v>261</v>
      </c>
      <c r="E201" s="93"/>
      <c r="F201" s="93"/>
      <c r="G201" s="93"/>
      <c r="H201" s="93"/>
      <c r="I201" s="93"/>
      <c r="J201" s="93"/>
      <c r="K201" s="93"/>
      <c r="L201" s="93"/>
      <c r="M201" s="93"/>
      <c r="N201" s="93"/>
      <c r="O201" s="93"/>
      <c r="P201" s="94"/>
      <c r="Q201" s="61" t="s">
        <v>262</v>
      </c>
      <c r="R201" s="61"/>
      <c r="S201" s="61"/>
      <c r="T201" s="61"/>
      <c r="U201" s="61"/>
      <c r="V201" s="126" t="s">
        <v>172</v>
      </c>
      <c r="W201" s="93"/>
      <c r="X201" s="93"/>
      <c r="Y201" s="93"/>
      <c r="Z201" s="93"/>
      <c r="AA201" s="93"/>
      <c r="AB201" s="93"/>
      <c r="AC201" s="93"/>
      <c r="AD201" s="93"/>
      <c r="AE201" s="94"/>
      <c r="AF201" s="125">
        <v>-9.9</v>
      </c>
      <c r="AG201" s="125"/>
      <c r="AH201" s="125"/>
      <c r="AI201" s="125"/>
      <c r="AJ201" s="125"/>
      <c r="AK201" s="125">
        <v>0</v>
      </c>
      <c r="AL201" s="125"/>
      <c r="AM201" s="125"/>
      <c r="AN201" s="125"/>
      <c r="AO201" s="125"/>
      <c r="AP201" s="125">
        <f t="shared" si="15"/>
        <v>-9.9</v>
      </c>
      <c r="AQ201" s="125"/>
      <c r="AR201" s="125"/>
      <c r="AS201" s="125"/>
      <c r="AT201" s="125"/>
      <c r="AU201" s="125">
        <v>1.7</v>
      </c>
      <c r="AV201" s="125"/>
      <c r="AW201" s="125"/>
      <c r="AX201" s="125"/>
      <c r="AY201" s="125"/>
      <c r="AZ201" s="125">
        <v>0</v>
      </c>
      <c r="BA201" s="125"/>
      <c r="BB201" s="125"/>
      <c r="BC201" s="125"/>
      <c r="BD201" s="125"/>
      <c r="BE201" s="125">
        <f t="shared" si="16"/>
        <v>1.7</v>
      </c>
      <c r="BF201" s="125"/>
      <c r="BG201" s="125"/>
      <c r="BH201" s="125"/>
      <c r="BI201" s="125"/>
      <c r="BJ201" s="125">
        <v>1.7</v>
      </c>
      <c r="BK201" s="125"/>
      <c r="BL201" s="125"/>
      <c r="BM201" s="125"/>
      <c r="BN201" s="125"/>
      <c r="BO201" s="125">
        <v>0</v>
      </c>
      <c r="BP201" s="125"/>
      <c r="BQ201" s="125"/>
      <c r="BR201" s="125"/>
      <c r="BS201" s="125"/>
      <c r="BT201" s="125">
        <f t="shared" si="17"/>
        <v>1.7</v>
      </c>
      <c r="BU201" s="125"/>
      <c r="BV201" s="125"/>
      <c r="BW201" s="125"/>
      <c r="BX201" s="125"/>
    </row>
    <row r="202" spans="1:76" s="8" customFormat="1" ht="30.6" customHeight="1" x14ac:dyDescent="0.25">
      <c r="A202" s="62">
        <v>2</v>
      </c>
      <c r="B202" s="63"/>
      <c r="C202" s="63"/>
      <c r="D202" s="126" t="s">
        <v>263</v>
      </c>
      <c r="E202" s="93"/>
      <c r="F202" s="93"/>
      <c r="G202" s="93"/>
      <c r="H202" s="93"/>
      <c r="I202" s="93"/>
      <c r="J202" s="93"/>
      <c r="K202" s="93"/>
      <c r="L202" s="93"/>
      <c r="M202" s="93"/>
      <c r="N202" s="93"/>
      <c r="O202" s="93"/>
      <c r="P202" s="94"/>
      <c r="Q202" s="61" t="s">
        <v>262</v>
      </c>
      <c r="R202" s="61"/>
      <c r="S202" s="61"/>
      <c r="T202" s="61"/>
      <c r="U202" s="61"/>
      <c r="V202" s="126" t="s">
        <v>172</v>
      </c>
      <c r="W202" s="93"/>
      <c r="X202" s="93"/>
      <c r="Y202" s="93"/>
      <c r="Z202" s="93"/>
      <c r="AA202" s="93"/>
      <c r="AB202" s="93"/>
      <c r="AC202" s="93"/>
      <c r="AD202" s="93"/>
      <c r="AE202" s="94"/>
      <c r="AF202" s="125">
        <v>-21.2</v>
      </c>
      <c r="AG202" s="125"/>
      <c r="AH202" s="125"/>
      <c r="AI202" s="125"/>
      <c r="AJ202" s="125"/>
      <c r="AK202" s="125">
        <v>0</v>
      </c>
      <c r="AL202" s="125"/>
      <c r="AM202" s="125"/>
      <c r="AN202" s="125"/>
      <c r="AO202" s="125"/>
      <c r="AP202" s="125">
        <f t="shared" si="15"/>
        <v>-21.2</v>
      </c>
      <c r="AQ202" s="125"/>
      <c r="AR202" s="125"/>
      <c r="AS202" s="125"/>
      <c r="AT202" s="125"/>
      <c r="AU202" s="125">
        <v>1</v>
      </c>
      <c r="AV202" s="125"/>
      <c r="AW202" s="125"/>
      <c r="AX202" s="125"/>
      <c r="AY202" s="125"/>
      <c r="AZ202" s="125">
        <v>0</v>
      </c>
      <c r="BA202" s="125"/>
      <c r="BB202" s="125"/>
      <c r="BC202" s="125"/>
      <c r="BD202" s="125"/>
      <c r="BE202" s="125">
        <f t="shared" si="16"/>
        <v>1</v>
      </c>
      <c r="BF202" s="125"/>
      <c r="BG202" s="125"/>
      <c r="BH202" s="125"/>
      <c r="BI202" s="125"/>
      <c r="BJ202" s="125">
        <v>1</v>
      </c>
      <c r="BK202" s="125"/>
      <c r="BL202" s="125"/>
      <c r="BM202" s="125"/>
      <c r="BN202" s="125"/>
      <c r="BO202" s="125">
        <v>0</v>
      </c>
      <c r="BP202" s="125"/>
      <c r="BQ202" s="125"/>
      <c r="BR202" s="125"/>
      <c r="BS202" s="125"/>
      <c r="BT202" s="125">
        <f t="shared" si="17"/>
        <v>1</v>
      </c>
      <c r="BU202" s="125"/>
      <c r="BV202" s="125"/>
      <c r="BW202" s="125"/>
      <c r="BX202" s="125"/>
    </row>
    <row r="203" spans="1:76" s="8" customFormat="1" ht="31.95" customHeight="1" x14ac:dyDescent="0.25">
      <c r="A203" s="62">
        <v>3</v>
      </c>
      <c r="B203" s="63"/>
      <c r="C203" s="63"/>
      <c r="D203" s="126" t="s">
        <v>264</v>
      </c>
      <c r="E203" s="93"/>
      <c r="F203" s="93"/>
      <c r="G203" s="93"/>
      <c r="H203" s="93"/>
      <c r="I203" s="93"/>
      <c r="J203" s="93"/>
      <c r="K203" s="93"/>
      <c r="L203" s="93"/>
      <c r="M203" s="93"/>
      <c r="N203" s="93"/>
      <c r="O203" s="93"/>
      <c r="P203" s="94"/>
      <c r="Q203" s="61" t="s">
        <v>262</v>
      </c>
      <c r="R203" s="61"/>
      <c r="S203" s="61"/>
      <c r="T203" s="61"/>
      <c r="U203" s="61"/>
      <c r="V203" s="126" t="s">
        <v>172</v>
      </c>
      <c r="W203" s="93"/>
      <c r="X203" s="93"/>
      <c r="Y203" s="93"/>
      <c r="Z203" s="93"/>
      <c r="AA203" s="93"/>
      <c r="AB203" s="93"/>
      <c r="AC203" s="93"/>
      <c r="AD203" s="93"/>
      <c r="AE203" s="94"/>
      <c r="AF203" s="125">
        <v>2.8</v>
      </c>
      <c r="AG203" s="125"/>
      <c r="AH203" s="125"/>
      <c r="AI203" s="125"/>
      <c r="AJ203" s="125"/>
      <c r="AK203" s="125">
        <v>0</v>
      </c>
      <c r="AL203" s="125"/>
      <c r="AM203" s="125"/>
      <c r="AN203" s="125"/>
      <c r="AO203" s="125"/>
      <c r="AP203" s="125">
        <f t="shared" si="15"/>
        <v>2.8</v>
      </c>
      <c r="AQ203" s="125"/>
      <c r="AR203" s="125"/>
      <c r="AS203" s="125"/>
      <c r="AT203" s="125"/>
      <c r="AU203" s="125">
        <v>1.5</v>
      </c>
      <c r="AV203" s="125"/>
      <c r="AW203" s="125"/>
      <c r="AX203" s="125"/>
      <c r="AY203" s="125"/>
      <c r="AZ203" s="125">
        <v>0</v>
      </c>
      <c r="BA203" s="125"/>
      <c r="BB203" s="125"/>
      <c r="BC203" s="125"/>
      <c r="BD203" s="125"/>
      <c r="BE203" s="125">
        <f t="shared" si="16"/>
        <v>1.5</v>
      </c>
      <c r="BF203" s="125"/>
      <c r="BG203" s="125"/>
      <c r="BH203" s="125"/>
      <c r="BI203" s="125"/>
      <c r="BJ203" s="125">
        <v>1.5</v>
      </c>
      <c r="BK203" s="125"/>
      <c r="BL203" s="125"/>
      <c r="BM203" s="125"/>
      <c r="BN203" s="125"/>
      <c r="BO203" s="125">
        <v>0</v>
      </c>
      <c r="BP203" s="125"/>
      <c r="BQ203" s="125"/>
      <c r="BR203" s="125"/>
      <c r="BS203" s="125"/>
      <c r="BT203" s="125">
        <f t="shared" si="17"/>
        <v>1.5</v>
      </c>
      <c r="BU203" s="125"/>
      <c r="BV203" s="125"/>
      <c r="BW203" s="125"/>
      <c r="BX203" s="125"/>
    </row>
    <row r="204" spans="1:76" s="8" customFormat="1" ht="32.4" customHeight="1" x14ac:dyDescent="0.25">
      <c r="A204" s="62">
        <v>4</v>
      </c>
      <c r="B204" s="63"/>
      <c r="C204" s="63"/>
      <c r="D204" s="126" t="s">
        <v>643</v>
      </c>
      <c r="E204" s="93"/>
      <c r="F204" s="93"/>
      <c r="G204" s="93"/>
      <c r="H204" s="93"/>
      <c r="I204" s="93"/>
      <c r="J204" s="93"/>
      <c r="K204" s="93"/>
      <c r="L204" s="93"/>
      <c r="M204" s="93"/>
      <c r="N204" s="93"/>
      <c r="O204" s="93"/>
      <c r="P204" s="94"/>
      <c r="Q204" s="61" t="s">
        <v>262</v>
      </c>
      <c r="R204" s="61"/>
      <c r="S204" s="61"/>
      <c r="T204" s="61"/>
      <c r="U204" s="61"/>
      <c r="V204" s="126" t="s">
        <v>172</v>
      </c>
      <c r="W204" s="93"/>
      <c r="X204" s="93"/>
      <c r="Y204" s="93"/>
      <c r="Z204" s="93"/>
      <c r="AA204" s="93"/>
      <c r="AB204" s="93"/>
      <c r="AC204" s="93"/>
      <c r="AD204" s="93"/>
      <c r="AE204" s="94"/>
      <c r="AF204" s="125"/>
      <c r="AG204" s="125"/>
      <c r="AH204" s="125"/>
      <c r="AI204" s="125"/>
      <c r="AJ204" s="125"/>
      <c r="AK204" s="125"/>
      <c r="AL204" s="125"/>
      <c r="AM204" s="125"/>
      <c r="AN204" s="125"/>
      <c r="AO204" s="125"/>
      <c r="AP204" s="125">
        <f t="shared" si="15"/>
        <v>0</v>
      </c>
      <c r="AQ204" s="125"/>
      <c r="AR204" s="125"/>
      <c r="AS204" s="125"/>
      <c r="AT204" s="125"/>
      <c r="AU204" s="125">
        <v>82</v>
      </c>
      <c r="AV204" s="125"/>
      <c r="AW204" s="125"/>
      <c r="AX204" s="125"/>
      <c r="AY204" s="125"/>
      <c r="AZ204" s="125">
        <v>0</v>
      </c>
      <c r="BA204" s="125"/>
      <c r="BB204" s="125"/>
      <c r="BC204" s="125"/>
      <c r="BD204" s="125"/>
      <c r="BE204" s="125">
        <f t="shared" si="16"/>
        <v>82</v>
      </c>
      <c r="BF204" s="125"/>
      <c r="BG204" s="125"/>
      <c r="BH204" s="125"/>
      <c r="BI204" s="125"/>
      <c r="BJ204" s="125">
        <v>82</v>
      </c>
      <c r="BK204" s="125"/>
      <c r="BL204" s="125"/>
      <c r="BM204" s="125"/>
      <c r="BN204" s="125"/>
      <c r="BO204" s="125">
        <v>0</v>
      </c>
      <c r="BP204" s="125"/>
      <c r="BQ204" s="125"/>
      <c r="BR204" s="125"/>
      <c r="BS204" s="125"/>
      <c r="BT204" s="125">
        <f t="shared" si="17"/>
        <v>82</v>
      </c>
      <c r="BU204" s="125"/>
      <c r="BV204" s="125"/>
      <c r="BW204" s="125"/>
      <c r="BX204" s="125"/>
    </row>
    <row r="205" spans="1:76" s="8" customFormat="1" ht="31.95" customHeight="1" x14ac:dyDescent="0.25">
      <c r="A205" s="62">
        <v>5</v>
      </c>
      <c r="B205" s="63"/>
      <c r="C205" s="63"/>
      <c r="D205" s="126" t="s">
        <v>642</v>
      </c>
      <c r="E205" s="93"/>
      <c r="F205" s="93"/>
      <c r="G205" s="93"/>
      <c r="H205" s="93"/>
      <c r="I205" s="93"/>
      <c r="J205" s="93"/>
      <c r="K205" s="93"/>
      <c r="L205" s="93"/>
      <c r="M205" s="93"/>
      <c r="N205" s="93"/>
      <c r="O205" s="93"/>
      <c r="P205" s="94"/>
      <c r="Q205" s="61" t="s">
        <v>262</v>
      </c>
      <c r="R205" s="61"/>
      <c r="S205" s="61"/>
      <c r="T205" s="61"/>
      <c r="U205" s="61"/>
      <c r="V205" s="126" t="s">
        <v>172</v>
      </c>
      <c r="W205" s="93"/>
      <c r="X205" s="93"/>
      <c r="Y205" s="93"/>
      <c r="Z205" s="93"/>
      <c r="AA205" s="93"/>
      <c r="AB205" s="93"/>
      <c r="AC205" s="93"/>
      <c r="AD205" s="93"/>
      <c r="AE205" s="94"/>
      <c r="AF205" s="125"/>
      <c r="AG205" s="125"/>
      <c r="AH205" s="125"/>
      <c r="AI205" s="125"/>
      <c r="AJ205" s="125"/>
      <c r="AK205" s="125"/>
      <c r="AL205" s="125"/>
      <c r="AM205" s="125"/>
      <c r="AN205" s="125"/>
      <c r="AO205" s="125"/>
      <c r="AP205" s="125">
        <f t="shared" ref="AP205" si="21">IF(ISNUMBER(AF205),AF205,0)+IF(ISNUMBER(AK205),AK205,0)</f>
        <v>0</v>
      </c>
      <c r="AQ205" s="125"/>
      <c r="AR205" s="125"/>
      <c r="AS205" s="125"/>
      <c r="AT205" s="125"/>
      <c r="AU205" s="125">
        <v>82</v>
      </c>
      <c r="AV205" s="125"/>
      <c r="AW205" s="125"/>
      <c r="AX205" s="125"/>
      <c r="AY205" s="125"/>
      <c r="AZ205" s="125">
        <v>0</v>
      </c>
      <c r="BA205" s="125"/>
      <c r="BB205" s="125"/>
      <c r="BC205" s="125"/>
      <c r="BD205" s="125"/>
      <c r="BE205" s="125">
        <f t="shared" ref="BE205" si="22">IF(ISNUMBER(AU205),AU205,0)+IF(ISNUMBER(AZ205),AZ205,0)</f>
        <v>82</v>
      </c>
      <c r="BF205" s="125"/>
      <c r="BG205" s="125"/>
      <c r="BH205" s="125"/>
      <c r="BI205" s="125"/>
      <c r="BJ205" s="125">
        <v>82</v>
      </c>
      <c r="BK205" s="125"/>
      <c r="BL205" s="125"/>
      <c r="BM205" s="125"/>
      <c r="BN205" s="125"/>
      <c r="BO205" s="125">
        <v>0</v>
      </c>
      <c r="BP205" s="125"/>
      <c r="BQ205" s="125"/>
      <c r="BR205" s="125"/>
      <c r="BS205" s="125"/>
      <c r="BT205" s="125">
        <f t="shared" ref="BT205" si="23">IF(ISNUMBER(BJ205),BJ205,0)+IF(ISNUMBER(BO205),BO205,0)</f>
        <v>82</v>
      </c>
      <c r="BU205" s="125"/>
      <c r="BV205" s="125"/>
      <c r="BW205" s="125"/>
      <c r="BX205" s="125"/>
    </row>
    <row r="206" spans="1:76" ht="5.4" customHeight="1" x14ac:dyDescent="0.25"/>
    <row r="207" spans="1:76" ht="14.25" customHeight="1" x14ac:dyDescent="0.25">
      <c r="A207" s="51" t="s">
        <v>417</v>
      </c>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row>
    <row r="208" spans="1:76" ht="6.6" customHeight="1" x14ac:dyDescent="0.25"/>
    <row r="209" spans="1:79" ht="16.2" customHeight="1" x14ac:dyDescent="0.25">
      <c r="A209" s="81" t="s">
        <v>6</v>
      </c>
      <c r="B209" s="82"/>
      <c r="C209" s="82"/>
      <c r="D209" s="61" t="s">
        <v>9</v>
      </c>
      <c r="E209" s="61"/>
      <c r="F209" s="61"/>
      <c r="G209" s="61"/>
      <c r="H209" s="61"/>
      <c r="I209" s="61"/>
      <c r="J209" s="61"/>
      <c r="K209" s="61"/>
      <c r="L209" s="61"/>
      <c r="M209" s="61"/>
      <c r="N209" s="61"/>
      <c r="O209" s="61"/>
      <c r="P209" s="61"/>
      <c r="Q209" s="61" t="s">
        <v>8</v>
      </c>
      <c r="R209" s="61"/>
      <c r="S209" s="61"/>
      <c r="T209" s="61"/>
      <c r="U209" s="61"/>
      <c r="V209" s="61" t="s">
        <v>7</v>
      </c>
      <c r="W209" s="61"/>
      <c r="X209" s="61"/>
      <c r="Y209" s="61"/>
      <c r="Z209" s="61"/>
      <c r="AA209" s="61"/>
      <c r="AB209" s="61"/>
      <c r="AC209" s="61"/>
      <c r="AD209" s="61"/>
      <c r="AE209" s="61"/>
      <c r="AF209" s="77" t="s">
        <v>204</v>
      </c>
      <c r="AG209" s="78"/>
      <c r="AH209" s="78"/>
      <c r="AI209" s="78"/>
      <c r="AJ209" s="78"/>
      <c r="AK209" s="78"/>
      <c r="AL209" s="78"/>
      <c r="AM209" s="78"/>
      <c r="AN209" s="78"/>
      <c r="AO209" s="78"/>
      <c r="AP209" s="78"/>
      <c r="AQ209" s="78"/>
      <c r="AR209" s="78"/>
      <c r="AS209" s="78"/>
      <c r="AT209" s="79"/>
      <c r="AU209" s="77" t="s">
        <v>208</v>
      </c>
      <c r="AV209" s="78"/>
      <c r="AW209" s="78"/>
      <c r="AX209" s="78"/>
      <c r="AY209" s="78"/>
      <c r="AZ209" s="78"/>
      <c r="BA209" s="78"/>
      <c r="BB209" s="78"/>
      <c r="BC209" s="78"/>
      <c r="BD209" s="78"/>
      <c r="BE209" s="78"/>
      <c r="BF209" s="78"/>
      <c r="BG209" s="78"/>
      <c r="BH209" s="78"/>
      <c r="BI209" s="79"/>
    </row>
    <row r="210" spans="1:79" ht="28.5" customHeight="1" x14ac:dyDescent="0.25">
      <c r="A210" s="84"/>
      <c r="B210" s="85"/>
      <c r="C210" s="85"/>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t="s">
        <v>4</v>
      </c>
      <c r="AG210" s="61"/>
      <c r="AH210" s="61"/>
      <c r="AI210" s="61"/>
      <c r="AJ210" s="61"/>
      <c r="AK210" s="61" t="s">
        <v>3</v>
      </c>
      <c r="AL210" s="61"/>
      <c r="AM210" s="61"/>
      <c r="AN210" s="61"/>
      <c r="AO210" s="61"/>
      <c r="AP210" s="61" t="s">
        <v>121</v>
      </c>
      <c r="AQ210" s="61"/>
      <c r="AR210" s="61"/>
      <c r="AS210" s="61"/>
      <c r="AT210" s="61"/>
      <c r="AU210" s="61" t="s">
        <v>4</v>
      </c>
      <c r="AV210" s="61"/>
      <c r="AW210" s="61"/>
      <c r="AX210" s="61"/>
      <c r="AY210" s="61"/>
      <c r="AZ210" s="61" t="s">
        <v>3</v>
      </c>
      <c r="BA210" s="61"/>
      <c r="BB210" s="61"/>
      <c r="BC210" s="61"/>
      <c r="BD210" s="61"/>
      <c r="BE210" s="61" t="s">
        <v>90</v>
      </c>
      <c r="BF210" s="61"/>
      <c r="BG210" s="61"/>
      <c r="BH210" s="61"/>
      <c r="BI210" s="61"/>
    </row>
    <row r="211" spans="1:79" ht="15" customHeight="1" x14ac:dyDescent="0.25">
      <c r="A211" s="77">
        <v>1</v>
      </c>
      <c r="B211" s="78"/>
      <c r="C211" s="78"/>
      <c r="D211" s="61">
        <v>2</v>
      </c>
      <c r="E211" s="61"/>
      <c r="F211" s="61"/>
      <c r="G211" s="61"/>
      <c r="H211" s="61"/>
      <c r="I211" s="61"/>
      <c r="J211" s="61"/>
      <c r="K211" s="61"/>
      <c r="L211" s="61"/>
      <c r="M211" s="61"/>
      <c r="N211" s="61"/>
      <c r="O211" s="61"/>
      <c r="P211" s="61"/>
      <c r="Q211" s="61">
        <v>3</v>
      </c>
      <c r="R211" s="61"/>
      <c r="S211" s="61"/>
      <c r="T211" s="61"/>
      <c r="U211" s="61"/>
      <c r="V211" s="61">
        <v>4</v>
      </c>
      <c r="W211" s="61"/>
      <c r="X211" s="61"/>
      <c r="Y211" s="61"/>
      <c r="Z211" s="61"/>
      <c r="AA211" s="61"/>
      <c r="AB211" s="61"/>
      <c r="AC211" s="61"/>
      <c r="AD211" s="61"/>
      <c r="AE211" s="61"/>
      <c r="AF211" s="61">
        <v>5</v>
      </c>
      <c r="AG211" s="61"/>
      <c r="AH211" s="61"/>
      <c r="AI211" s="61"/>
      <c r="AJ211" s="61"/>
      <c r="AK211" s="61">
        <v>6</v>
      </c>
      <c r="AL211" s="61"/>
      <c r="AM211" s="61"/>
      <c r="AN211" s="61"/>
      <c r="AO211" s="61"/>
      <c r="AP211" s="61">
        <v>7</v>
      </c>
      <c r="AQ211" s="61"/>
      <c r="AR211" s="61"/>
      <c r="AS211" s="61"/>
      <c r="AT211" s="61"/>
      <c r="AU211" s="61">
        <v>8</v>
      </c>
      <c r="AV211" s="61"/>
      <c r="AW211" s="61"/>
      <c r="AX211" s="61"/>
      <c r="AY211" s="61"/>
      <c r="AZ211" s="61">
        <v>9</v>
      </c>
      <c r="BA211" s="61"/>
      <c r="BB211" s="61"/>
      <c r="BC211" s="61"/>
      <c r="BD211" s="61"/>
      <c r="BE211" s="61">
        <v>10</v>
      </c>
      <c r="BF211" s="61"/>
      <c r="BG211" s="61"/>
      <c r="BH211" s="61"/>
      <c r="BI211" s="61"/>
    </row>
    <row r="212" spans="1:79" ht="15.75" hidden="1" customHeight="1" x14ac:dyDescent="0.25">
      <c r="A212" s="62" t="s">
        <v>149</v>
      </c>
      <c r="B212" s="63"/>
      <c r="C212" s="63"/>
      <c r="D212" s="61" t="s">
        <v>57</v>
      </c>
      <c r="E212" s="61"/>
      <c r="F212" s="61"/>
      <c r="G212" s="61"/>
      <c r="H212" s="61"/>
      <c r="I212" s="61"/>
      <c r="J212" s="61"/>
      <c r="K212" s="61"/>
      <c r="L212" s="61"/>
      <c r="M212" s="61"/>
      <c r="N212" s="61"/>
      <c r="O212" s="61"/>
      <c r="P212" s="61"/>
      <c r="Q212" s="61" t="s">
        <v>70</v>
      </c>
      <c r="R212" s="61"/>
      <c r="S212" s="61"/>
      <c r="T212" s="61"/>
      <c r="U212" s="61"/>
      <c r="V212" s="61" t="s">
        <v>71</v>
      </c>
      <c r="W212" s="61"/>
      <c r="X212" s="61"/>
      <c r="Y212" s="61"/>
      <c r="Z212" s="61"/>
      <c r="AA212" s="61"/>
      <c r="AB212" s="61"/>
      <c r="AC212" s="61"/>
      <c r="AD212" s="61"/>
      <c r="AE212" s="61"/>
      <c r="AF212" s="80" t="s">
        <v>108</v>
      </c>
      <c r="AG212" s="80"/>
      <c r="AH212" s="80"/>
      <c r="AI212" s="80"/>
      <c r="AJ212" s="80"/>
      <c r="AK212" s="122" t="s">
        <v>109</v>
      </c>
      <c r="AL212" s="122"/>
      <c r="AM212" s="122"/>
      <c r="AN212" s="122"/>
      <c r="AO212" s="122"/>
      <c r="AP212" s="91" t="s">
        <v>120</v>
      </c>
      <c r="AQ212" s="91"/>
      <c r="AR212" s="91"/>
      <c r="AS212" s="91"/>
      <c r="AT212" s="91"/>
      <c r="AU212" s="80" t="s">
        <v>110</v>
      </c>
      <c r="AV212" s="80"/>
      <c r="AW212" s="80"/>
      <c r="AX212" s="80"/>
      <c r="AY212" s="80"/>
      <c r="AZ212" s="122" t="s">
        <v>111</v>
      </c>
      <c r="BA212" s="122"/>
      <c r="BB212" s="122"/>
      <c r="BC212" s="122"/>
      <c r="BD212" s="122"/>
      <c r="BE212" s="91" t="s">
        <v>120</v>
      </c>
      <c r="BF212" s="91"/>
      <c r="BG212" s="91"/>
      <c r="BH212" s="91"/>
      <c r="BI212" s="91"/>
      <c r="CA212" s="1" t="s">
        <v>39</v>
      </c>
    </row>
    <row r="213" spans="1:79" s="9" customFormat="1" ht="13.8" x14ac:dyDescent="0.25">
      <c r="A213" s="98">
        <v>0</v>
      </c>
      <c r="B213" s="99"/>
      <c r="C213" s="99"/>
      <c r="D213" s="124" t="s">
        <v>161</v>
      </c>
      <c r="E213" s="124"/>
      <c r="F213" s="124"/>
      <c r="G213" s="124"/>
      <c r="H213" s="124"/>
      <c r="I213" s="124"/>
      <c r="J213" s="124"/>
      <c r="K213" s="124"/>
      <c r="L213" s="124"/>
      <c r="M213" s="124"/>
      <c r="N213" s="124"/>
      <c r="O213" s="124"/>
      <c r="P213" s="124"/>
      <c r="Q213" s="123"/>
      <c r="R213" s="123"/>
      <c r="S213" s="123"/>
      <c r="T213" s="123"/>
      <c r="U213" s="123"/>
      <c r="V213" s="123"/>
      <c r="W213" s="123"/>
      <c r="X213" s="123"/>
      <c r="Y213" s="123"/>
      <c r="Z213" s="123"/>
      <c r="AA213" s="123"/>
      <c r="AB213" s="123"/>
      <c r="AC213" s="123"/>
      <c r="AD213" s="123"/>
      <c r="AE213" s="123"/>
      <c r="AF213" s="121"/>
      <c r="AG213" s="121"/>
      <c r="AH213" s="121"/>
      <c r="AI213" s="121"/>
      <c r="AJ213" s="121"/>
      <c r="AK213" s="121"/>
      <c r="AL213" s="121"/>
      <c r="AM213" s="121"/>
      <c r="AN213" s="121"/>
      <c r="AO213" s="121"/>
      <c r="AP213" s="121">
        <f t="shared" ref="AP213:AP236" si="24">IF(ISNUMBER(AF213),AF213,0)+IF(ISNUMBER(AK213),AK213,0)</f>
        <v>0</v>
      </c>
      <c r="AQ213" s="121"/>
      <c r="AR213" s="121"/>
      <c r="AS213" s="121"/>
      <c r="AT213" s="121"/>
      <c r="AU213" s="121"/>
      <c r="AV213" s="121"/>
      <c r="AW213" s="121"/>
      <c r="AX213" s="121"/>
      <c r="AY213" s="121"/>
      <c r="AZ213" s="121"/>
      <c r="BA213" s="121"/>
      <c r="BB213" s="121"/>
      <c r="BC213" s="121"/>
      <c r="BD213" s="121"/>
      <c r="BE213" s="121">
        <f t="shared" ref="BE213:BE236" si="25">IF(ISNUMBER(AU213),AU213,0)+IF(ISNUMBER(AZ213),AZ213,0)</f>
        <v>0</v>
      </c>
      <c r="BF213" s="121"/>
      <c r="BG213" s="121"/>
      <c r="BH213" s="121"/>
      <c r="BI213" s="121"/>
      <c r="CA213" s="9" t="s">
        <v>40</v>
      </c>
    </row>
    <row r="214" spans="1:79" s="8" customFormat="1" ht="18.600000000000001" customHeight="1" x14ac:dyDescent="0.25">
      <c r="A214" s="62">
        <v>1</v>
      </c>
      <c r="B214" s="63"/>
      <c r="C214" s="63"/>
      <c r="D214" s="126" t="s">
        <v>243</v>
      </c>
      <c r="E214" s="93"/>
      <c r="F214" s="93"/>
      <c r="G214" s="93"/>
      <c r="H214" s="93"/>
      <c r="I214" s="93"/>
      <c r="J214" s="93"/>
      <c r="K214" s="93"/>
      <c r="L214" s="93"/>
      <c r="M214" s="93"/>
      <c r="N214" s="93"/>
      <c r="O214" s="93"/>
      <c r="P214" s="94"/>
      <c r="Q214" s="61" t="s">
        <v>163</v>
      </c>
      <c r="R214" s="61"/>
      <c r="S214" s="61"/>
      <c r="T214" s="61"/>
      <c r="U214" s="61"/>
      <c r="V214" s="126" t="s">
        <v>578</v>
      </c>
      <c r="W214" s="93"/>
      <c r="X214" s="93"/>
      <c r="Y214" s="93"/>
      <c r="Z214" s="93"/>
      <c r="AA214" s="93"/>
      <c r="AB214" s="93"/>
      <c r="AC214" s="93"/>
      <c r="AD214" s="93"/>
      <c r="AE214" s="94"/>
      <c r="AF214" s="125">
        <v>4</v>
      </c>
      <c r="AG214" s="125"/>
      <c r="AH214" s="125"/>
      <c r="AI214" s="125"/>
      <c r="AJ214" s="125"/>
      <c r="AK214" s="125">
        <v>0</v>
      </c>
      <c r="AL214" s="125"/>
      <c r="AM214" s="125"/>
      <c r="AN214" s="125"/>
      <c r="AO214" s="125"/>
      <c r="AP214" s="125">
        <f t="shared" si="24"/>
        <v>4</v>
      </c>
      <c r="AQ214" s="125"/>
      <c r="AR214" s="125"/>
      <c r="AS214" s="125"/>
      <c r="AT214" s="125"/>
      <c r="AU214" s="125">
        <v>4</v>
      </c>
      <c r="AV214" s="125"/>
      <c r="AW214" s="125"/>
      <c r="AX214" s="125"/>
      <c r="AY214" s="125"/>
      <c r="AZ214" s="125">
        <v>0</v>
      </c>
      <c r="BA214" s="125"/>
      <c r="BB214" s="125"/>
      <c r="BC214" s="125"/>
      <c r="BD214" s="125"/>
      <c r="BE214" s="125">
        <f t="shared" si="25"/>
        <v>4</v>
      </c>
      <c r="BF214" s="125"/>
      <c r="BG214" s="125"/>
      <c r="BH214" s="125"/>
      <c r="BI214" s="125"/>
    </row>
    <row r="215" spans="1:79" s="8" customFormat="1" ht="13.95" customHeight="1" x14ac:dyDescent="0.25">
      <c r="A215" s="62">
        <v>2</v>
      </c>
      <c r="B215" s="63"/>
      <c r="C215" s="63"/>
      <c r="D215" s="126" t="s">
        <v>162</v>
      </c>
      <c r="E215" s="93"/>
      <c r="F215" s="93"/>
      <c r="G215" s="93"/>
      <c r="H215" s="93"/>
      <c r="I215" s="93"/>
      <c r="J215" s="93"/>
      <c r="K215" s="93"/>
      <c r="L215" s="93"/>
      <c r="M215" s="93"/>
      <c r="N215" s="93"/>
      <c r="O215" s="93"/>
      <c r="P215" s="94"/>
      <c r="Q215" s="61" t="s">
        <v>163</v>
      </c>
      <c r="R215" s="61"/>
      <c r="S215" s="61"/>
      <c r="T215" s="61"/>
      <c r="U215" s="61"/>
      <c r="V215" s="126" t="s">
        <v>569</v>
      </c>
      <c r="W215" s="93"/>
      <c r="X215" s="93"/>
      <c r="Y215" s="93"/>
      <c r="Z215" s="93"/>
      <c r="AA215" s="93"/>
      <c r="AB215" s="93"/>
      <c r="AC215" s="93"/>
      <c r="AD215" s="93"/>
      <c r="AE215" s="94"/>
      <c r="AF215" s="125">
        <v>1692.75</v>
      </c>
      <c r="AG215" s="125"/>
      <c r="AH215" s="125"/>
      <c r="AI215" s="125"/>
      <c r="AJ215" s="125"/>
      <c r="AK215" s="125">
        <v>0</v>
      </c>
      <c r="AL215" s="125"/>
      <c r="AM215" s="125"/>
      <c r="AN215" s="125"/>
      <c r="AO215" s="125"/>
      <c r="AP215" s="125">
        <f t="shared" si="24"/>
        <v>1692.75</v>
      </c>
      <c r="AQ215" s="125"/>
      <c r="AR215" s="125"/>
      <c r="AS215" s="125"/>
      <c r="AT215" s="125"/>
      <c r="AU215" s="125">
        <v>1692.75</v>
      </c>
      <c r="AV215" s="125"/>
      <c r="AW215" s="125"/>
      <c r="AX215" s="125"/>
      <c r="AY215" s="125"/>
      <c r="AZ215" s="125">
        <v>0</v>
      </c>
      <c r="BA215" s="125"/>
      <c r="BB215" s="125"/>
      <c r="BC215" s="125"/>
      <c r="BD215" s="125"/>
      <c r="BE215" s="125">
        <f t="shared" si="25"/>
        <v>1692.75</v>
      </c>
      <c r="BF215" s="125"/>
      <c r="BG215" s="125"/>
      <c r="BH215" s="125"/>
      <c r="BI215" s="125"/>
    </row>
    <row r="216" spans="1:79" s="8" customFormat="1" ht="13.95" customHeight="1" x14ac:dyDescent="0.25">
      <c r="A216" s="62">
        <v>3</v>
      </c>
      <c r="B216" s="63"/>
      <c r="C216" s="63"/>
      <c r="D216" s="126" t="s">
        <v>245</v>
      </c>
      <c r="E216" s="93"/>
      <c r="F216" s="93"/>
      <c r="G216" s="93"/>
      <c r="H216" s="93"/>
      <c r="I216" s="93"/>
      <c r="J216" s="93"/>
      <c r="K216" s="93"/>
      <c r="L216" s="93"/>
      <c r="M216" s="93"/>
      <c r="N216" s="93"/>
      <c r="O216" s="93"/>
      <c r="P216" s="94"/>
      <c r="Q216" s="61" t="s">
        <v>163</v>
      </c>
      <c r="R216" s="61"/>
      <c r="S216" s="61"/>
      <c r="T216" s="61"/>
      <c r="U216" s="61"/>
      <c r="V216" s="126" t="s">
        <v>569</v>
      </c>
      <c r="W216" s="93"/>
      <c r="X216" s="93"/>
      <c r="Y216" s="93"/>
      <c r="Z216" s="93"/>
      <c r="AA216" s="93"/>
      <c r="AB216" s="93"/>
      <c r="AC216" s="93"/>
      <c r="AD216" s="93"/>
      <c r="AE216" s="94"/>
      <c r="AF216" s="125">
        <v>261.5</v>
      </c>
      <c r="AG216" s="125"/>
      <c r="AH216" s="125"/>
      <c r="AI216" s="125"/>
      <c r="AJ216" s="125"/>
      <c r="AK216" s="125">
        <v>0</v>
      </c>
      <c r="AL216" s="125"/>
      <c r="AM216" s="125"/>
      <c r="AN216" s="125"/>
      <c r="AO216" s="125"/>
      <c r="AP216" s="125">
        <f t="shared" si="24"/>
        <v>261.5</v>
      </c>
      <c r="AQ216" s="125"/>
      <c r="AR216" s="125"/>
      <c r="AS216" s="125"/>
      <c r="AT216" s="125"/>
      <c r="AU216" s="125">
        <v>261.5</v>
      </c>
      <c r="AV216" s="125"/>
      <c r="AW216" s="125"/>
      <c r="AX216" s="125"/>
      <c r="AY216" s="125"/>
      <c r="AZ216" s="125">
        <v>0</v>
      </c>
      <c r="BA216" s="125"/>
      <c r="BB216" s="125"/>
      <c r="BC216" s="125"/>
      <c r="BD216" s="125"/>
      <c r="BE216" s="125">
        <f t="shared" si="25"/>
        <v>261.5</v>
      </c>
      <c r="BF216" s="125"/>
      <c r="BG216" s="125"/>
      <c r="BH216" s="125"/>
      <c r="BI216" s="125"/>
    </row>
    <row r="217" spans="1:79" s="8" customFormat="1" ht="29.4" customHeight="1" x14ac:dyDescent="0.25">
      <c r="A217" s="62">
        <v>4</v>
      </c>
      <c r="B217" s="63"/>
      <c r="C217" s="63"/>
      <c r="D217" s="126" t="s">
        <v>247</v>
      </c>
      <c r="E217" s="93"/>
      <c r="F217" s="93"/>
      <c r="G217" s="93"/>
      <c r="H217" s="93"/>
      <c r="I217" s="93"/>
      <c r="J217" s="93"/>
      <c r="K217" s="93"/>
      <c r="L217" s="93"/>
      <c r="M217" s="93"/>
      <c r="N217" s="93"/>
      <c r="O217" s="93"/>
      <c r="P217" s="94"/>
      <c r="Q217" s="61" t="s">
        <v>163</v>
      </c>
      <c r="R217" s="61"/>
      <c r="S217" s="61"/>
      <c r="T217" s="61"/>
      <c r="U217" s="61"/>
      <c r="V217" s="126" t="s">
        <v>577</v>
      </c>
      <c r="W217" s="93"/>
      <c r="X217" s="93"/>
      <c r="Y217" s="93"/>
      <c r="Z217" s="93"/>
      <c r="AA217" s="93"/>
      <c r="AB217" s="93"/>
      <c r="AC217" s="93"/>
      <c r="AD217" s="93"/>
      <c r="AE217" s="94"/>
      <c r="AF217" s="125">
        <v>830</v>
      </c>
      <c r="AG217" s="125"/>
      <c r="AH217" s="125"/>
      <c r="AI217" s="125"/>
      <c r="AJ217" s="125"/>
      <c r="AK217" s="125">
        <v>0</v>
      </c>
      <c r="AL217" s="125"/>
      <c r="AM217" s="125"/>
      <c r="AN217" s="125"/>
      <c r="AO217" s="125"/>
      <c r="AP217" s="125">
        <f t="shared" si="24"/>
        <v>830</v>
      </c>
      <c r="AQ217" s="125"/>
      <c r="AR217" s="125"/>
      <c r="AS217" s="125"/>
      <c r="AT217" s="125"/>
      <c r="AU217" s="125">
        <v>830</v>
      </c>
      <c r="AV217" s="125"/>
      <c r="AW217" s="125"/>
      <c r="AX217" s="125"/>
      <c r="AY217" s="125"/>
      <c r="AZ217" s="125">
        <v>0</v>
      </c>
      <c r="BA217" s="125"/>
      <c r="BB217" s="125"/>
      <c r="BC217" s="125"/>
      <c r="BD217" s="125"/>
      <c r="BE217" s="125">
        <f t="shared" si="25"/>
        <v>830</v>
      </c>
      <c r="BF217" s="125"/>
      <c r="BG217" s="125"/>
      <c r="BH217" s="125"/>
      <c r="BI217" s="125"/>
    </row>
    <row r="218" spans="1:79" s="8" customFormat="1" ht="32.4" customHeight="1" x14ac:dyDescent="0.25">
      <c r="A218" s="62">
        <v>5</v>
      </c>
      <c r="B218" s="63"/>
      <c r="C218" s="63"/>
      <c r="D218" s="126" t="s">
        <v>248</v>
      </c>
      <c r="E218" s="93"/>
      <c r="F218" s="93"/>
      <c r="G218" s="93"/>
      <c r="H218" s="93"/>
      <c r="I218" s="93"/>
      <c r="J218" s="93"/>
      <c r="K218" s="93"/>
      <c r="L218" s="93"/>
      <c r="M218" s="93"/>
      <c r="N218" s="93"/>
      <c r="O218" s="93"/>
      <c r="P218" s="94"/>
      <c r="Q218" s="61" t="s">
        <v>163</v>
      </c>
      <c r="R218" s="61"/>
      <c r="S218" s="61"/>
      <c r="T218" s="61"/>
      <c r="U218" s="61"/>
      <c r="V218" s="126" t="s">
        <v>575</v>
      </c>
      <c r="W218" s="93"/>
      <c r="X218" s="93"/>
      <c r="Y218" s="93"/>
      <c r="Z218" s="93"/>
      <c r="AA218" s="93"/>
      <c r="AB218" s="93"/>
      <c r="AC218" s="93"/>
      <c r="AD218" s="93"/>
      <c r="AE218" s="94"/>
      <c r="AF218" s="125">
        <v>166</v>
      </c>
      <c r="AG218" s="125"/>
      <c r="AH218" s="125"/>
      <c r="AI218" s="125"/>
      <c r="AJ218" s="125"/>
      <c r="AK218" s="125">
        <v>0</v>
      </c>
      <c r="AL218" s="125"/>
      <c r="AM218" s="125"/>
      <c r="AN218" s="125"/>
      <c r="AO218" s="125"/>
      <c r="AP218" s="125">
        <f t="shared" si="24"/>
        <v>166</v>
      </c>
      <c r="AQ218" s="125"/>
      <c r="AR218" s="125"/>
      <c r="AS218" s="125"/>
      <c r="AT218" s="125"/>
      <c r="AU218" s="125">
        <v>166</v>
      </c>
      <c r="AV218" s="125"/>
      <c r="AW218" s="125"/>
      <c r="AX218" s="125"/>
      <c r="AY218" s="125"/>
      <c r="AZ218" s="125">
        <v>0</v>
      </c>
      <c r="BA218" s="125"/>
      <c r="BB218" s="125"/>
      <c r="BC218" s="125"/>
      <c r="BD218" s="125"/>
      <c r="BE218" s="125">
        <f t="shared" si="25"/>
        <v>166</v>
      </c>
      <c r="BF218" s="125"/>
      <c r="BG218" s="125"/>
      <c r="BH218" s="125"/>
      <c r="BI218" s="125"/>
    </row>
    <row r="219" spans="1:79" s="8" customFormat="1" ht="30" customHeight="1" x14ac:dyDescent="0.25">
      <c r="A219" s="62">
        <v>6</v>
      </c>
      <c r="B219" s="63"/>
      <c r="C219" s="63"/>
      <c r="D219" s="126" t="s">
        <v>571</v>
      </c>
      <c r="E219" s="93"/>
      <c r="F219" s="93"/>
      <c r="G219" s="93"/>
      <c r="H219" s="93"/>
      <c r="I219" s="93"/>
      <c r="J219" s="93"/>
      <c r="K219" s="93"/>
      <c r="L219" s="93"/>
      <c r="M219" s="93"/>
      <c r="N219" s="93"/>
      <c r="O219" s="93"/>
      <c r="P219" s="94"/>
      <c r="Q219" s="61" t="s">
        <v>343</v>
      </c>
      <c r="R219" s="61"/>
      <c r="S219" s="61"/>
      <c r="T219" s="61"/>
      <c r="U219" s="61"/>
      <c r="V219" s="126" t="s">
        <v>570</v>
      </c>
      <c r="W219" s="93"/>
      <c r="X219" s="93"/>
      <c r="Y219" s="93"/>
      <c r="Z219" s="93"/>
      <c r="AA219" s="93"/>
      <c r="AB219" s="93"/>
      <c r="AC219" s="93"/>
      <c r="AD219" s="93"/>
      <c r="AE219" s="94"/>
      <c r="AF219" s="87">
        <f>X112+X113+X114+X115</f>
        <v>13677157</v>
      </c>
      <c r="AG219" s="125"/>
      <c r="AH219" s="125"/>
      <c r="AI219" s="125"/>
      <c r="AJ219" s="125"/>
      <c r="AK219" s="125">
        <v>0</v>
      </c>
      <c r="AL219" s="125"/>
      <c r="AM219" s="125"/>
      <c r="AN219" s="125"/>
      <c r="AO219" s="125"/>
      <c r="AP219" s="125">
        <f t="shared" si="24"/>
        <v>13677157</v>
      </c>
      <c r="AQ219" s="125"/>
      <c r="AR219" s="125"/>
      <c r="AS219" s="125"/>
      <c r="AT219" s="125"/>
      <c r="AU219" s="87">
        <f>AP112+AP113+AP114+AP115</f>
        <v>14426329</v>
      </c>
      <c r="AV219" s="125"/>
      <c r="AW219" s="125"/>
      <c r="AX219" s="125"/>
      <c r="AY219" s="125"/>
      <c r="AZ219" s="125">
        <v>0</v>
      </c>
      <c r="BA219" s="125"/>
      <c r="BB219" s="125"/>
      <c r="BC219" s="125"/>
      <c r="BD219" s="125"/>
      <c r="BE219" s="125">
        <f t="shared" si="25"/>
        <v>14426329</v>
      </c>
      <c r="BF219" s="125"/>
      <c r="BG219" s="125"/>
      <c r="BH219" s="125"/>
      <c r="BI219" s="125"/>
    </row>
    <row r="220" spans="1:79" s="9" customFormat="1" ht="13.8" x14ac:dyDescent="0.25">
      <c r="A220" s="98">
        <v>0</v>
      </c>
      <c r="B220" s="99"/>
      <c r="C220" s="99"/>
      <c r="D220" s="155" t="s">
        <v>165</v>
      </c>
      <c r="E220" s="156"/>
      <c r="F220" s="156"/>
      <c r="G220" s="156"/>
      <c r="H220" s="156"/>
      <c r="I220" s="156"/>
      <c r="J220" s="156"/>
      <c r="K220" s="156"/>
      <c r="L220" s="156"/>
      <c r="M220" s="156"/>
      <c r="N220" s="156"/>
      <c r="O220" s="156"/>
      <c r="P220" s="157"/>
      <c r="Q220" s="123"/>
      <c r="R220" s="123"/>
      <c r="S220" s="123"/>
      <c r="T220" s="123"/>
      <c r="U220" s="123"/>
      <c r="V220" s="155"/>
      <c r="W220" s="156"/>
      <c r="X220" s="156"/>
      <c r="Y220" s="156"/>
      <c r="Z220" s="156"/>
      <c r="AA220" s="156"/>
      <c r="AB220" s="156"/>
      <c r="AC220" s="156"/>
      <c r="AD220" s="156"/>
      <c r="AE220" s="157"/>
      <c r="AF220" s="128"/>
      <c r="AG220" s="128"/>
      <c r="AH220" s="128"/>
      <c r="AI220" s="128"/>
      <c r="AJ220" s="128"/>
      <c r="AK220" s="128"/>
      <c r="AL220" s="128"/>
      <c r="AM220" s="128"/>
      <c r="AN220" s="128"/>
      <c r="AO220" s="128"/>
      <c r="AP220" s="128">
        <f t="shared" si="24"/>
        <v>0</v>
      </c>
      <c r="AQ220" s="128"/>
      <c r="AR220" s="128"/>
      <c r="AS220" s="128"/>
      <c r="AT220" s="128"/>
      <c r="AU220" s="128"/>
      <c r="AV220" s="128"/>
      <c r="AW220" s="128"/>
      <c r="AX220" s="128"/>
      <c r="AY220" s="128"/>
      <c r="AZ220" s="128"/>
      <c r="BA220" s="128"/>
      <c r="BB220" s="128"/>
      <c r="BC220" s="128"/>
      <c r="BD220" s="128"/>
      <c r="BE220" s="128">
        <f t="shared" si="25"/>
        <v>0</v>
      </c>
      <c r="BF220" s="128"/>
      <c r="BG220" s="128"/>
      <c r="BH220" s="128"/>
      <c r="BI220" s="128"/>
    </row>
    <row r="221" spans="1:79" s="8" customFormat="1" ht="27.6" customHeight="1" x14ac:dyDescent="0.25">
      <c r="A221" s="62">
        <v>1</v>
      </c>
      <c r="B221" s="63"/>
      <c r="C221" s="63"/>
      <c r="D221" s="126" t="s">
        <v>249</v>
      </c>
      <c r="E221" s="93"/>
      <c r="F221" s="93"/>
      <c r="G221" s="93"/>
      <c r="H221" s="93"/>
      <c r="I221" s="93"/>
      <c r="J221" s="93"/>
      <c r="K221" s="93"/>
      <c r="L221" s="93"/>
      <c r="M221" s="93"/>
      <c r="N221" s="93"/>
      <c r="O221" s="93"/>
      <c r="P221" s="94"/>
      <c r="Q221" s="61" t="s">
        <v>163</v>
      </c>
      <c r="R221" s="61"/>
      <c r="S221" s="61"/>
      <c r="T221" s="61"/>
      <c r="U221" s="61"/>
      <c r="V221" s="126" t="s">
        <v>577</v>
      </c>
      <c r="W221" s="93"/>
      <c r="X221" s="93"/>
      <c r="Y221" s="93"/>
      <c r="Z221" s="93"/>
      <c r="AA221" s="93"/>
      <c r="AB221" s="93"/>
      <c r="AC221" s="93"/>
      <c r="AD221" s="93"/>
      <c r="AE221" s="94"/>
      <c r="AF221" s="125">
        <v>282200</v>
      </c>
      <c r="AG221" s="125"/>
      <c r="AH221" s="125"/>
      <c r="AI221" s="125"/>
      <c r="AJ221" s="125"/>
      <c r="AK221" s="125">
        <v>0</v>
      </c>
      <c r="AL221" s="125"/>
      <c r="AM221" s="125"/>
      <c r="AN221" s="125"/>
      <c r="AO221" s="125"/>
      <c r="AP221" s="125">
        <f t="shared" si="24"/>
        <v>282200</v>
      </c>
      <c r="AQ221" s="125"/>
      <c r="AR221" s="125"/>
      <c r="AS221" s="125"/>
      <c r="AT221" s="125"/>
      <c r="AU221" s="125">
        <v>282200</v>
      </c>
      <c r="AV221" s="125"/>
      <c r="AW221" s="125"/>
      <c r="AX221" s="125"/>
      <c r="AY221" s="125"/>
      <c r="AZ221" s="125">
        <v>0</v>
      </c>
      <c r="BA221" s="125"/>
      <c r="BB221" s="125"/>
      <c r="BC221" s="125"/>
      <c r="BD221" s="125"/>
      <c r="BE221" s="125">
        <f t="shared" si="25"/>
        <v>282200</v>
      </c>
      <c r="BF221" s="125"/>
      <c r="BG221" s="125"/>
      <c r="BH221" s="125"/>
      <c r="BI221" s="125"/>
    </row>
    <row r="222" spans="1:79" s="8" customFormat="1" ht="27.6" customHeight="1" x14ac:dyDescent="0.25">
      <c r="A222" s="62">
        <v>2</v>
      </c>
      <c r="B222" s="63"/>
      <c r="C222" s="63"/>
      <c r="D222" s="126" t="s">
        <v>250</v>
      </c>
      <c r="E222" s="93"/>
      <c r="F222" s="93"/>
      <c r="G222" s="93"/>
      <c r="H222" s="93"/>
      <c r="I222" s="93"/>
      <c r="J222" s="93"/>
      <c r="K222" s="93"/>
      <c r="L222" s="93"/>
      <c r="M222" s="93"/>
      <c r="N222" s="93"/>
      <c r="O222" s="93"/>
      <c r="P222" s="94"/>
      <c r="Q222" s="61" t="s">
        <v>251</v>
      </c>
      <c r="R222" s="61"/>
      <c r="S222" s="61"/>
      <c r="T222" s="61"/>
      <c r="U222" s="61"/>
      <c r="V222" s="126" t="s">
        <v>252</v>
      </c>
      <c r="W222" s="93"/>
      <c r="X222" s="93"/>
      <c r="Y222" s="93"/>
      <c r="Z222" s="93"/>
      <c r="AA222" s="93"/>
      <c r="AB222" s="93"/>
      <c r="AC222" s="93"/>
      <c r="AD222" s="93"/>
      <c r="AE222" s="94"/>
      <c r="AF222" s="125">
        <v>29150</v>
      </c>
      <c r="AG222" s="125"/>
      <c r="AH222" s="125"/>
      <c r="AI222" s="125"/>
      <c r="AJ222" s="125"/>
      <c r="AK222" s="125">
        <v>0</v>
      </c>
      <c r="AL222" s="125"/>
      <c r="AM222" s="125"/>
      <c r="AN222" s="125"/>
      <c r="AO222" s="125"/>
      <c r="AP222" s="125">
        <f t="shared" si="24"/>
        <v>29150</v>
      </c>
      <c r="AQ222" s="125"/>
      <c r="AR222" s="125"/>
      <c r="AS222" s="125"/>
      <c r="AT222" s="125"/>
      <c r="AU222" s="125">
        <v>29150</v>
      </c>
      <c r="AV222" s="125"/>
      <c r="AW222" s="125"/>
      <c r="AX222" s="125"/>
      <c r="AY222" s="125"/>
      <c r="AZ222" s="125">
        <v>0</v>
      </c>
      <c r="BA222" s="125"/>
      <c r="BB222" s="125"/>
      <c r="BC222" s="125"/>
      <c r="BD222" s="125"/>
      <c r="BE222" s="125">
        <f t="shared" si="25"/>
        <v>29150</v>
      </c>
      <c r="BF222" s="125"/>
      <c r="BG222" s="125"/>
      <c r="BH222" s="125"/>
      <c r="BI222" s="125"/>
    </row>
    <row r="223" spans="1:79" s="8" customFormat="1" ht="31.95" customHeight="1" x14ac:dyDescent="0.25">
      <c r="A223" s="62">
        <v>3</v>
      </c>
      <c r="B223" s="63"/>
      <c r="C223" s="63"/>
      <c r="D223" s="126" t="s">
        <v>253</v>
      </c>
      <c r="E223" s="93"/>
      <c r="F223" s="93"/>
      <c r="G223" s="93"/>
      <c r="H223" s="93"/>
      <c r="I223" s="93"/>
      <c r="J223" s="93"/>
      <c r="K223" s="93"/>
      <c r="L223" s="93"/>
      <c r="M223" s="93"/>
      <c r="N223" s="93"/>
      <c r="O223" s="93"/>
      <c r="P223" s="94"/>
      <c r="Q223" s="61" t="s">
        <v>163</v>
      </c>
      <c r="R223" s="61"/>
      <c r="S223" s="61"/>
      <c r="T223" s="61"/>
      <c r="U223" s="61"/>
      <c r="V223" s="126" t="s">
        <v>575</v>
      </c>
      <c r="W223" s="93"/>
      <c r="X223" s="93"/>
      <c r="Y223" s="93"/>
      <c r="Z223" s="93"/>
      <c r="AA223" s="93"/>
      <c r="AB223" s="93"/>
      <c r="AC223" s="93"/>
      <c r="AD223" s="93"/>
      <c r="AE223" s="94"/>
      <c r="AF223" s="125">
        <v>39840</v>
      </c>
      <c r="AG223" s="125"/>
      <c r="AH223" s="125"/>
      <c r="AI223" s="125"/>
      <c r="AJ223" s="125"/>
      <c r="AK223" s="125">
        <v>0</v>
      </c>
      <c r="AL223" s="125"/>
      <c r="AM223" s="125"/>
      <c r="AN223" s="125"/>
      <c r="AO223" s="125"/>
      <c r="AP223" s="125">
        <f t="shared" si="24"/>
        <v>39840</v>
      </c>
      <c r="AQ223" s="125"/>
      <c r="AR223" s="125"/>
      <c r="AS223" s="125"/>
      <c r="AT223" s="125"/>
      <c r="AU223" s="125">
        <v>39840</v>
      </c>
      <c r="AV223" s="125"/>
      <c r="AW223" s="125"/>
      <c r="AX223" s="125"/>
      <c r="AY223" s="125"/>
      <c r="AZ223" s="125">
        <v>0</v>
      </c>
      <c r="BA223" s="125"/>
      <c r="BB223" s="125"/>
      <c r="BC223" s="125"/>
      <c r="BD223" s="125"/>
      <c r="BE223" s="125">
        <f t="shared" si="25"/>
        <v>39840</v>
      </c>
      <c r="BF223" s="125"/>
      <c r="BG223" s="125"/>
      <c r="BH223" s="125"/>
      <c r="BI223" s="125"/>
    </row>
    <row r="224" spans="1:79" s="8" customFormat="1" ht="27.6" customHeight="1" x14ac:dyDescent="0.25">
      <c r="A224" s="62">
        <v>4</v>
      </c>
      <c r="B224" s="63"/>
      <c r="C224" s="63"/>
      <c r="D224" s="126" t="s">
        <v>254</v>
      </c>
      <c r="E224" s="93"/>
      <c r="F224" s="93"/>
      <c r="G224" s="93"/>
      <c r="H224" s="93"/>
      <c r="I224" s="93"/>
      <c r="J224" s="93"/>
      <c r="K224" s="93"/>
      <c r="L224" s="93"/>
      <c r="M224" s="93"/>
      <c r="N224" s="93"/>
      <c r="O224" s="93"/>
      <c r="P224" s="94"/>
      <c r="Q224" s="61" t="s">
        <v>251</v>
      </c>
      <c r="R224" s="61"/>
      <c r="S224" s="61"/>
      <c r="T224" s="61"/>
      <c r="U224" s="61"/>
      <c r="V224" s="126" t="s">
        <v>252</v>
      </c>
      <c r="W224" s="93"/>
      <c r="X224" s="93"/>
      <c r="Y224" s="93"/>
      <c r="Z224" s="93"/>
      <c r="AA224" s="93"/>
      <c r="AB224" s="93"/>
      <c r="AC224" s="93"/>
      <c r="AD224" s="93"/>
      <c r="AE224" s="94"/>
      <c r="AF224" s="125">
        <v>3740</v>
      </c>
      <c r="AG224" s="125"/>
      <c r="AH224" s="125"/>
      <c r="AI224" s="125"/>
      <c r="AJ224" s="125"/>
      <c r="AK224" s="125">
        <v>0</v>
      </c>
      <c r="AL224" s="125"/>
      <c r="AM224" s="125"/>
      <c r="AN224" s="125"/>
      <c r="AO224" s="125"/>
      <c r="AP224" s="125">
        <f t="shared" si="24"/>
        <v>3740</v>
      </c>
      <c r="AQ224" s="125"/>
      <c r="AR224" s="125"/>
      <c r="AS224" s="125"/>
      <c r="AT224" s="125"/>
      <c r="AU224" s="125">
        <v>3740</v>
      </c>
      <c r="AV224" s="125"/>
      <c r="AW224" s="125"/>
      <c r="AX224" s="125"/>
      <c r="AY224" s="125"/>
      <c r="AZ224" s="125">
        <v>0</v>
      </c>
      <c r="BA224" s="125"/>
      <c r="BB224" s="125"/>
      <c r="BC224" s="125"/>
      <c r="BD224" s="125"/>
      <c r="BE224" s="125">
        <f t="shared" si="25"/>
        <v>3740</v>
      </c>
      <c r="BF224" s="125"/>
      <c r="BG224" s="125"/>
      <c r="BH224" s="125"/>
      <c r="BI224" s="125"/>
    </row>
    <row r="225" spans="1:64" s="8" customFormat="1" ht="27.6" customHeight="1" x14ac:dyDescent="0.25">
      <c r="A225" s="62">
        <v>5</v>
      </c>
      <c r="B225" s="63"/>
      <c r="C225" s="63"/>
      <c r="D225" s="126" t="s">
        <v>255</v>
      </c>
      <c r="E225" s="93"/>
      <c r="F225" s="93"/>
      <c r="G225" s="93"/>
      <c r="H225" s="93"/>
      <c r="I225" s="93"/>
      <c r="J225" s="93"/>
      <c r="K225" s="93"/>
      <c r="L225" s="93"/>
      <c r="M225" s="93"/>
      <c r="N225" s="93"/>
      <c r="O225" s="93"/>
      <c r="P225" s="94"/>
      <c r="Q225" s="61" t="s">
        <v>251</v>
      </c>
      <c r="R225" s="61"/>
      <c r="S225" s="61"/>
      <c r="T225" s="61"/>
      <c r="U225" s="61"/>
      <c r="V225" s="126" t="s">
        <v>252</v>
      </c>
      <c r="W225" s="93"/>
      <c r="X225" s="93"/>
      <c r="Y225" s="93"/>
      <c r="Z225" s="93"/>
      <c r="AA225" s="93"/>
      <c r="AB225" s="93"/>
      <c r="AC225" s="93"/>
      <c r="AD225" s="93"/>
      <c r="AE225" s="94"/>
      <c r="AF225" s="125">
        <f>BJ193</f>
        <v>185281</v>
      </c>
      <c r="AG225" s="125"/>
      <c r="AH225" s="125"/>
      <c r="AI225" s="125"/>
      <c r="AJ225" s="125"/>
      <c r="AK225" s="125">
        <v>0</v>
      </c>
      <c r="AL225" s="125"/>
      <c r="AM225" s="125"/>
      <c r="AN225" s="125"/>
      <c r="AO225" s="125"/>
      <c r="AP225" s="125">
        <f t="shared" si="24"/>
        <v>185281</v>
      </c>
      <c r="AQ225" s="125"/>
      <c r="AR225" s="125"/>
      <c r="AS225" s="125"/>
      <c r="AT225" s="125"/>
      <c r="AU225" s="125">
        <f>AF225</f>
        <v>185281</v>
      </c>
      <c r="AV225" s="125"/>
      <c r="AW225" s="125"/>
      <c r="AX225" s="125"/>
      <c r="AY225" s="125"/>
      <c r="AZ225" s="125">
        <v>0</v>
      </c>
      <c r="BA225" s="125"/>
      <c r="BB225" s="125"/>
      <c r="BC225" s="125"/>
      <c r="BD225" s="125"/>
      <c r="BE225" s="125">
        <f t="shared" si="25"/>
        <v>185281</v>
      </c>
      <c r="BF225" s="125"/>
      <c r="BG225" s="125"/>
      <c r="BH225" s="125"/>
      <c r="BI225" s="125"/>
    </row>
    <row r="226" spans="1:64" s="9" customFormat="1" ht="13.8" x14ac:dyDescent="0.25">
      <c r="A226" s="98">
        <v>0</v>
      </c>
      <c r="B226" s="99"/>
      <c r="C226" s="99"/>
      <c r="D226" s="155" t="s">
        <v>170</v>
      </c>
      <c r="E226" s="156"/>
      <c r="F226" s="156"/>
      <c r="G226" s="156"/>
      <c r="H226" s="156"/>
      <c r="I226" s="156"/>
      <c r="J226" s="156"/>
      <c r="K226" s="156"/>
      <c r="L226" s="156"/>
      <c r="M226" s="156"/>
      <c r="N226" s="156"/>
      <c r="O226" s="156"/>
      <c r="P226" s="157"/>
      <c r="Q226" s="123"/>
      <c r="R226" s="123"/>
      <c r="S226" s="123"/>
      <c r="T226" s="123"/>
      <c r="U226" s="123"/>
      <c r="V226" s="155"/>
      <c r="W226" s="156"/>
      <c r="X226" s="156"/>
      <c r="Y226" s="156"/>
      <c r="Z226" s="156"/>
      <c r="AA226" s="156"/>
      <c r="AB226" s="156"/>
      <c r="AC226" s="156"/>
      <c r="AD226" s="156"/>
      <c r="AE226" s="157"/>
      <c r="AF226" s="128"/>
      <c r="AG226" s="128"/>
      <c r="AH226" s="128"/>
      <c r="AI226" s="128"/>
      <c r="AJ226" s="128"/>
      <c r="AK226" s="128"/>
      <c r="AL226" s="128"/>
      <c r="AM226" s="128"/>
      <c r="AN226" s="128"/>
      <c r="AO226" s="128"/>
      <c r="AP226" s="128">
        <f t="shared" si="24"/>
        <v>0</v>
      </c>
      <c r="AQ226" s="128"/>
      <c r="AR226" s="128"/>
      <c r="AS226" s="128"/>
      <c r="AT226" s="128"/>
      <c r="AU226" s="128"/>
      <c r="AV226" s="128"/>
      <c r="AW226" s="128"/>
      <c r="AX226" s="128"/>
      <c r="AY226" s="128"/>
      <c r="AZ226" s="128"/>
      <c r="BA226" s="128"/>
      <c r="BB226" s="128"/>
      <c r="BC226" s="128"/>
      <c r="BD226" s="128"/>
      <c r="BE226" s="128">
        <f t="shared" si="25"/>
        <v>0</v>
      </c>
      <c r="BF226" s="128"/>
      <c r="BG226" s="128"/>
      <c r="BH226" s="128"/>
      <c r="BI226" s="128"/>
    </row>
    <row r="227" spans="1:64" s="8" customFormat="1" ht="27.6" customHeight="1" x14ac:dyDescent="0.25">
      <c r="A227" s="62">
        <v>1</v>
      </c>
      <c r="B227" s="63"/>
      <c r="C227" s="63"/>
      <c r="D227" s="126" t="s">
        <v>256</v>
      </c>
      <c r="E227" s="93"/>
      <c r="F227" s="93"/>
      <c r="G227" s="93"/>
      <c r="H227" s="93"/>
      <c r="I227" s="93"/>
      <c r="J227" s="93"/>
      <c r="K227" s="93"/>
      <c r="L227" s="93"/>
      <c r="M227" s="93"/>
      <c r="N227" s="93"/>
      <c r="O227" s="93"/>
      <c r="P227" s="94"/>
      <c r="Q227" s="61" t="s">
        <v>257</v>
      </c>
      <c r="R227" s="61"/>
      <c r="S227" s="61"/>
      <c r="T227" s="61"/>
      <c r="U227" s="61"/>
      <c r="V227" s="126" t="s">
        <v>172</v>
      </c>
      <c r="W227" s="93"/>
      <c r="X227" s="93"/>
      <c r="Y227" s="93"/>
      <c r="Z227" s="93"/>
      <c r="AA227" s="93"/>
      <c r="AB227" s="93"/>
      <c r="AC227" s="93"/>
      <c r="AD227" s="93"/>
      <c r="AE227" s="94"/>
      <c r="AF227" s="125">
        <v>340</v>
      </c>
      <c r="AG227" s="125"/>
      <c r="AH227" s="125"/>
      <c r="AI227" s="125"/>
      <c r="AJ227" s="125"/>
      <c r="AK227" s="125">
        <v>0</v>
      </c>
      <c r="AL227" s="125"/>
      <c r="AM227" s="125"/>
      <c r="AN227" s="125"/>
      <c r="AO227" s="125"/>
      <c r="AP227" s="125">
        <f t="shared" si="24"/>
        <v>340</v>
      </c>
      <c r="AQ227" s="125"/>
      <c r="AR227" s="125"/>
      <c r="AS227" s="125"/>
      <c r="AT227" s="125"/>
      <c r="AU227" s="125">
        <v>340</v>
      </c>
      <c r="AV227" s="125"/>
      <c r="AW227" s="125"/>
      <c r="AX227" s="125"/>
      <c r="AY227" s="125"/>
      <c r="AZ227" s="125">
        <v>0</v>
      </c>
      <c r="BA227" s="125"/>
      <c r="BB227" s="125"/>
      <c r="BC227" s="125"/>
      <c r="BD227" s="125"/>
      <c r="BE227" s="125">
        <f t="shared" si="25"/>
        <v>340</v>
      </c>
      <c r="BF227" s="125"/>
      <c r="BG227" s="125"/>
      <c r="BH227" s="125"/>
      <c r="BI227" s="125"/>
    </row>
    <row r="228" spans="1:64" s="8" customFormat="1" ht="27.6" customHeight="1" x14ac:dyDescent="0.25">
      <c r="A228" s="62">
        <v>2</v>
      </c>
      <c r="B228" s="63"/>
      <c r="C228" s="63"/>
      <c r="D228" s="126" t="s">
        <v>258</v>
      </c>
      <c r="E228" s="93"/>
      <c r="F228" s="93"/>
      <c r="G228" s="93"/>
      <c r="H228" s="93"/>
      <c r="I228" s="93"/>
      <c r="J228" s="93"/>
      <c r="K228" s="93"/>
      <c r="L228" s="93"/>
      <c r="M228" s="93"/>
      <c r="N228" s="93"/>
      <c r="O228" s="93"/>
      <c r="P228" s="94"/>
      <c r="Q228" s="61" t="s">
        <v>257</v>
      </c>
      <c r="R228" s="61"/>
      <c r="S228" s="61"/>
      <c r="T228" s="61"/>
      <c r="U228" s="61"/>
      <c r="V228" s="126" t="s">
        <v>172</v>
      </c>
      <c r="W228" s="93"/>
      <c r="X228" s="93"/>
      <c r="Y228" s="93"/>
      <c r="Z228" s="93"/>
      <c r="AA228" s="93"/>
      <c r="AB228" s="93"/>
      <c r="AC228" s="93"/>
      <c r="AD228" s="93"/>
      <c r="AE228" s="94"/>
      <c r="AF228" s="125">
        <v>10</v>
      </c>
      <c r="AG228" s="125"/>
      <c r="AH228" s="125"/>
      <c r="AI228" s="125"/>
      <c r="AJ228" s="125"/>
      <c r="AK228" s="125">
        <v>0</v>
      </c>
      <c r="AL228" s="125"/>
      <c r="AM228" s="125"/>
      <c r="AN228" s="125"/>
      <c r="AO228" s="125"/>
      <c r="AP228" s="125">
        <f t="shared" si="24"/>
        <v>10</v>
      </c>
      <c r="AQ228" s="125"/>
      <c r="AR228" s="125"/>
      <c r="AS228" s="125"/>
      <c r="AT228" s="125"/>
      <c r="AU228" s="125">
        <v>10</v>
      </c>
      <c r="AV228" s="125"/>
      <c r="AW228" s="125"/>
      <c r="AX228" s="125"/>
      <c r="AY228" s="125"/>
      <c r="AZ228" s="125">
        <v>0</v>
      </c>
      <c r="BA228" s="125"/>
      <c r="BB228" s="125"/>
      <c r="BC228" s="125"/>
      <c r="BD228" s="125"/>
      <c r="BE228" s="125">
        <f t="shared" si="25"/>
        <v>10</v>
      </c>
      <c r="BF228" s="125"/>
      <c r="BG228" s="125"/>
      <c r="BH228" s="125"/>
      <c r="BI228" s="125"/>
    </row>
    <row r="229" spans="1:64" s="8" customFormat="1" ht="27.6" customHeight="1" x14ac:dyDescent="0.25">
      <c r="A229" s="62">
        <v>3</v>
      </c>
      <c r="B229" s="63"/>
      <c r="C229" s="63"/>
      <c r="D229" s="126" t="s">
        <v>259</v>
      </c>
      <c r="E229" s="93"/>
      <c r="F229" s="93"/>
      <c r="G229" s="93"/>
      <c r="H229" s="93"/>
      <c r="I229" s="93"/>
      <c r="J229" s="93"/>
      <c r="K229" s="93"/>
      <c r="L229" s="93"/>
      <c r="M229" s="93"/>
      <c r="N229" s="93"/>
      <c r="O229" s="93"/>
      <c r="P229" s="94"/>
      <c r="Q229" s="61" t="s">
        <v>257</v>
      </c>
      <c r="R229" s="61"/>
      <c r="S229" s="61"/>
      <c r="T229" s="61"/>
      <c r="U229" s="61"/>
      <c r="V229" s="126" t="s">
        <v>172</v>
      </c>
      <c r="W229" s="93"/>
      <c r="X229" s="93"/>
      <c r="Y229" s="93"/>
      <c r="Z229" s="93"/>
      <c r="AA229" s="93"/>
      <c r="AB229" s="93"/>
      <c r="AC229" s="93"/>
      <c r="AD229" s="93"/>
      <c r="AE229" s="94"/>
      <c r="AF229" s="125">
        <v>250</v>
      </c>
      <c r="AG229" s="125"/>
      <c r="AH229" s="125"/>
      <c r="AI229" s="125"/>
      <c r="AJ229" s="125"/>
      <c r="AK229" s="125">
        <v>0</v>
      </c>
      <c r="AL229" s="125"/>
      <c r="AM229" s="125"/>
      <c r="AN229" s="125"/>
      <c r="AO229" s="125"/>
      <c r="AP229" s="125">
        <f t="shared" si="24"/>
        <v>250</v>
      </c>
      <c r="AQ229" s="125"/>
      <c r="AR229" s="125"/>
      <c r="AS229" s="125"/>
      <c r="AT229" s="125"/>
      <c r="AU229" s="125">
        <v>250</v>
      </c>
      <c r="AV229" s="125"/>
      <c r="AW229" s="125"/>
      <c r="AX229" s="125"/>
      <c r="AY229" s="125"/>
      <c r="AZ229" s="125">
        <v>0</v>
      </c>
      <c r="BA229" s="125"/>
      <c r="BB229" s="125"/>
      <c r="BC229" s="125"/>
      <c r="BD229" s="125"/>
      <c r="BE229" s="125">
        <f t="shared" si="25"/>
        <v>250</v>
      </c>
      <c r="BF229" s="125"/>
      <c r="BG229" s="125"/>
      <c r="BH229" s="125"/>
      <c r="BI229" s="125"/>
    </row>
    <row r="230" spans="1:64" s="8" customFormat="1" ht="44.4" customHeight="1" x14ac:dyDescent="0.25">
      <c r="A230" s="62">
        <v>3</v>
      </c>
      <c r="B230" s="63"/>
      <c r="C230" s="63"/>
      <c r="D230" s="126" t="s">
        <v>573</v>
      </c>
      <c r="E230" s="93"/>
      <c r="F230" s="93"/>
      <c r="G230" s="93"/>
      <c r="H230" s="93"/>
      <c r="I230" s="93"/>
      <c r="J230" s="93"/>
      <c r="K230" s="93"/>
      <c r="L230" s="93"/>
      <c r="M230" s="93"/>
      <c r="N230" s="93"/>
      <c r="O230" s="93"/>
      <c r="P230" s="94"/>
      <c r="Q230" s="61" t="s">
        <v>343</v>
      </c>
      <c r="R230" s="61"/>
      <c r="S230" s="61"/>
      <c r="T230" s="61"/>
      <c r="U230" s="61"/>
      <c r="V230" s="126" t="s">
        <v>172</v>
      </c>
      <c r="W230" s="93"/>
      <c r="X230" s="93"/>
      <c r="Y230" s="93"/>
      <c r="Z230" s="93"/>
      <c r="AA230" s="93"/>
      <c r="AB230" s="93"/>
      <c r="AC230" s="93"/>
      <c r="AD230" s="93"/>
      <c r="AE230" s="94"/>
      <c r="AF230" s="158">
        <f>T165/AF222</f>
        <v>430.44373927958833</v>
      </c>
      <c r="AG230" s="158"/>
      <c r="AH230" s="158"/>
      <c r="AI230" s="158"/>
      <c r="AJ230" s="158"/>
      <c r="AK230" s="158">
        <v>0</v>
      </c>
      <c r="AL230" s="158"/>
      <c r="AM230" s="158"/>
      <c r="AN230" s="158"/>
      <c r="AO230" s="158"/>
      <c r="AP230" s="158">
        <f t="shared" ref="AP230:AP231" si="26">IF(ISNUMBER(AF230),AF230,0)+IF(ISNUMBER(AK230),AK230,0)</f>
        <v>430.44373927958833</v>
      </c>
      <c r="AQ230" s="158"/>
      <c r="AR230" s="158"/>
      <c r="AS230" s="158"/>
      <c r="AT230" s="158"/>
      <c r="AU230" s="158">
        <f>AL165/AU222</f>
        <v>454.09029159519724</v>
      </c>
      <c r="AV230" s="158"/>
      <c r="AW230" s="158"/>
      <c r="AX230" s="158"/>
      <c r="AY230" s="158"/>
      <c r="AZ230" s="158">
        <v>0</v>
      </c>
      <c r="BA230" s="158"/>
      <c r="BB230" s="158"/>
      <c r="BC230" s="158"/>
      <c r="BD230" s="158"/>
      <c r="BE230" s="158">
        <f t="shared" ref="BE230:BE231" si="27">IF(ISNUMBER(AU230),AU230,0)+IF(ISNUMBER(AZ230),AZ230,0)</f>
        <v>454.09029159519724</v>
      </c>
      <c r="BF230" s="158"/>
      <c r="BG230" s="158"/>
      <c r="BH230" s="158"/>
      <c r="BI230" s="158"/>
    </row>
    <row r="231" spans="1:64" s="8" customFormat="1" ht="43.2" customHeight="1" x14ac:dyDescent="0.25">
      <c r="A231" s="62">
        <v>4</v>
      </c>
      <c r="B231" s="63"/>
      <c r="C231" s="63"/>
      <c r="D231" s="126" t="s">
        <v>572</v>
      </c>
      <c r="E231" s="93"/>
      <c r="F231" s="93"/>
      <c r="G231" s="93"/>
      <c r="H231" s="93"/>
      <c r="I231" s="93"/>
      <c r="J231" s="93"/>
      <c r="K231" s="93"/>
      <c r="L231" s="93"/>
      <c r="M231" s="93"/>
      <c r="N231" s="93"/>
      <c r="O231" s="93"/>
      <c r="P231" s="94"/>
      <c r="Q231" s="61" t="s">
        <v>343</v>
      </c>
      <c r="R231" s="61"/>
      <c r="S231" s="61"/>
      <c r="T231" s="61"/>
      <c r="U231" s="61"/>
      <c r="V231" s="126" t="s">
        <v>172</v>
      </c>
      <c r="W231" s="93"/>
      <c r="X231" s="93"/>
      <c r="Y231" s="93"/>
      <c r="Z231" s="93"/>
      <c r="AA231" s="93"/>
      <c r="AB231" s="93"/>
      <c r="AC231" s="93"/>
      <c r="AD231" s="93"/>
      <c r="AE231" s="94"/>
      <c r="AF231" s="158">
        <f>T164/AF225</f>
        <v>6.0973440341967065</v>
      </c>
      <c r="AG231" s="158"/>
      <c r="AH231" s="158"/>
      <c r="AI231" s="158"/>
      <c r="AJ231" s="158"/>
      <c r="AK231" s="158">
        <v>0</v>
      </c>
      <c r="AL231" s="158"/>
      <c r="AM231" s="158"/>
      <c r="AN231" s="158"/>
      <c r="AO231" s="158"/>
      <c r="AP231" s="158">
        <f t="shared" si="26"/>
        <v>6.0973440341967065</v>
      </c>
      <c r="AQ231" s="158"/>
      <c r="AR231" s="158"/>
      <c r="AS231" s="158"/>
      <c r="AT231" s="158"/>
      <c r="AU231" s="158">
        <f>AL164/AU225</f>
        <v>6.4205018323519409</v>
      </c>
      <c r="AV231" s="158"/>
      <c r="AW231" s="158"/>
      <c r="AX231" s="158"/>
      <c r="AY231" s="158"/>
      <c r="AZ231" s="158">
        <v>0</v>
      </c>
      <c r="BA231" s="158"/>
      <c r="BB231" s="158"/>
      <c r="BC231" s="158"/>
      <c r="BD231" s="158"/>
      <c r="BE231" s="158">
        <f t="shared" si="27"/>
        <v>6.4205018323519409</v>
      </c>
      <c r="BF231" s="158"/>
      <c r="BG231" s="158"/>
      <c r="BH231" s="158"/>
      <c r="BI231" s="158"/>
    </row>
    <row r="232" spans="1:64" s="9" customFormat="1" ht="13.8" x14ac:dyDescent="0.25">
      <c r="A232" s="98">
        <v>0</v>
      </c>
      <c r="B232" s="99"/>
      <c r="C232" s="99"/>
      <c r="D232" s="155" t="s">
        <v>260</v>
      </c>
      <c r="E232" s="156"/>
      <c r="F232" s="156"/>
      <c r="G232" s="156"/>
      <c r="H232" s="156"/>
      <c r="I232" s="156"/>
      <c r="J232" s="156"/>
      <c r="K232" s="156"/>
      <c r="L232" s="156"/>
      <c r="M232" s="156"/>
      <c r="N232" s="156"/>
      <c r="O232" s="156"/>
      <c r="P232" s="157"/>
      <c r="Q232" s="123"/>
      <c r="R232" s="123"/>
      <c r="S232" s="123"/>
      <c r="T232" s="123"/>
      <c r="U232" s="123"/>
      <c r="V232" s="155"/>
      <c r="W232" s="156"/>
      <c r="X232" s="156"/>
      <c r="Y232" s="156"/>
      <c r="Z232" s="156"/>
      <c r="AA232" s="156"/>
      <c r="AB232" s="156"/>
      <c r="AC232" s="156"/>
      <c r="AD232" s="156"/>
      <c r="AE232" s="157"/>
      <c r="AF232" s="128"/>
      <c r="AG232" s="128"/>
      <c r="AH232" s="128"/>
      <c r="AI232" s="128"/>
      <c r="AJ232" s="128"/>
      <c r="AK232" s="128"/>
      <c r="AL232" s="128"/>
      <c r="AM232" s="128"/>
      <c r="AN232" s="128"/>
      <c r="AO232" s="128"/>
      <c r="AP232" s="128">
        <f t="shared" si="24"/>
        <v>0</v>
      </c>
      <c r="AQ232" s="128"/>
      <c r="AR232" s="128"/>
      <c r="AS232" s="128"/>
      <c r="AT232" s="128"/>
      <c r="AU232" s="128"/>
      <c r="AV232" s="128"/>
      <c r="AW232" s="128"/>
      <c r="AX232" s="128"/>
      <c r="AY232" s="128"/>
      <c r="AZ232" s="128"/>
      <c r="BA232" s="128"/>
      <c r="BB232" s="128"/>
      <c r="BC232" s="128"/>
      <c r="BD232" s="128"/>
      <c r="BE232" s="128">
        <f t="shared" si="25"/>
        <v>0</v>
      </c>
      <c r="BF232" s="128"/>
      <c r="BG232" s="128"/>
      <c r="BH232" s="128"/>
      <c r="BI232" s="128"/>
    </row>
    <row r="233" spans="1:64" s="8" customFormat="1" ht="13.95" customHeight="1" x14ac:dyDescent="0.25">
      <c r="A233" s="62">
        <v>1</v>
      </c>
      <c r="B233" s="63"/>
      <c r="C233" s="63"/>
      <c r="D233" s="126" t="s">
        <v>261</v>
      </c>
      <c r="E233" s="93"/>
      <c r="F233" s="93"/>
      <c r="G233" s="93"/>
      <c r="H233" s="93"/>
      <c r="I233" s="93"/>
      <c r="J233" s="93"/>
      <c r="K233" s="93"/>
      <c r="L233" s="93"/>
      <c r="M233" s="93"/>
      <c r="N233" s="93"/>
      <c r="O233" s="93"/>
      <c r="P233" s="94"/>
      <c r="Q233" s="61" t="s">
        <v>262</v>
      </c>
      <c r="R233" s="61"/>
      <c r="S233" s="61"/>
      <c r="T233" s="61"/>
      <c r="U233" s="61"/>
      <c r="V233" s="126" t="s">
        <v>172</v>
      </c>
      <c r="W233" s="93"/>
      <c r="X233" s="93"/>
      <c r="Y233" s="93"/>
      <c r="Z233" s="93"/>
      <c r="AA233" s="93"/>
      <c r="AB233" s="93"/>
      <c r="AC233" s="93"/>
      <c r="AD233" s="93"/>
      <c r="AE233" s="94"/>
      <c r="AF233" s="125">
        <v>1.7</v>
      </c>
      <c r="AG233" s="125"/>
      <c r="AH233" s="125"/>
      <c r="AI233" s="125"/>
      <c r="AJ233" s="125"/>
      <c r="AK233" s="125">
        <v>0</v>
      </c>
      <c r="AL233" s="125"/>
      <c r="AM233" s="125"/>
      <c r="AN233" s="125"/>
      <c r="AO233" s="125"/>
      <c r="AP233" s="125">
        <f t="shared" si="24"/>
        <v>1.7</v>
      </c>
      <c r="AQ233" s="125"/>
      <c r="AR233" s="125"/>
      <c r="AS233" s="125"/>
      <c r="AT233" s="125"/>
      <c r="AU233" s="125">
        <v>1.7</v>
      </c>
      <c r="AV233" s="125"/>
      <c r="AW233" s="125"/>
      <c r="AX233" s="125"/>
      <c r="AY233" s="125"/>
      <c r="AZ233" s="125">
        <v>0</v>
      </c>
      <c r="BA233" s="125"/>
      <c r="BB233" s="125"/>
      <c r="BC233" s="125"/>
      <c r="BD233" s="125"/>
      <c r="BE233" s="125">
        <f t="shared" si="25"/>
        <v>1.7</v>
      </c>
      <c r="BF233" s="125"/>
      <c r="BG233" s="125"/>
      <c r="BH233" s="125"/>
      <c r="BI233" s="125"/>
    </row>
    <row r="234" spans="1:64" s="8" customFormat="1" ht="27.6" customHeight="1" x14ac:dyDescent="0.25">
      <c r="A234" s="62">
        <v>2</v>
      </c>
      <c r="B234" s="63"/>
      <c r="C234" s="63"/>
      <c r="D234" s="126" t="s">
        <v>263</v>
      </c>
      <c r="E234" s="93"/>
      <c r="F234" s="93"/>
      <c r="G234" s="93"/>
      <c r="H234" s="93"/>
      <c r="I234" s="93"/>
      <c r="J234" s="93"/>
      <c r="K234" s="93"/>
      <c r="L234" s="93"/>
      <c r="M234" s="93"/>
      <c r="N234" s="93"/>
      <c r="O234" s="93"/>
      <c r="P234" s="94"/>
      <c r="Q234" s="61" t="s">
        <v>262</v>
      </c>
      <c r="R234" s="61"/>
      <c r="S234" s="61"/>
      <c r="T234" s="61"/>
      <c r="U234" s="61"/>
      <c r="V234" s="126" t="s">
        <v>172</v>
      </c>
      <c r="W234" s="93"/>
      <c r="X234" s="93"/>
      <c r="Y234" s="93"/>
      <c r="Z234" s="93"/>
      <c r="AA234" s="93"/>
      <c r="AB234" s="93"/>
      <c r="AC234" s="93"/>
      <c r="AD234" s="93"/>
      <c r="AE234" s="94"/>
      <c r="AF234" s="125">
        <v>1</v>
      </c>
      <c r="AG234" s="125"/>
      <c r="AH234" s="125"/>
      <c r="AI234" s="125"/>
      <c r="AJ234" s="125"/>
      <c r="AK234" s="125">
        <v>0</v>
      </c>
      <c r="AL234" s="125"/>
      <c r="AM234" s="125"/>
      <c r="AN234" s="125"/>
      <c r="AO234" s="125"/>
      <c r="AP234" s="125">
        <f t="shared" si="24"/>
        <v>1</v>
      </c>
      <c r="AQ234" s="125"/>
      <c r="AR234" s="125"/>
      <c r="AS234" s="125"/>
      <c r="AT234" s="125"/>
      <c r="AU234" s="125">
        <v>1</v>
      </c>
      <c r="AV234" s="125"/>
      <c r="AW234" s="125"/>
      <c r="AX234" s="125"/>
      <c r="AY234" s="125"/>
      <c r="AZ234" s="125">
        <v>0</v>
      </c>
      <c r="BA234" s="125"/>
      <c r="BB234" s="125"/>
      <c r="BC234" s="125"/>
      <c r="BD234" s="125"/>
      <c r="BE234" s="125">
        <f t="shared" si="25"/>
        <v>1</v>
      </c>
      <c r="BF234" s="125"/>
      <c r="BG234" s="125"/>
      <c r="BH234" s="125"/>
      <c r="BI234" s="125"/>
    </row>
    <row r="235" spans="1:64" s="8" customFormat="1" ht="27.6" customHeight="1" x14ac:dyDescent="0.25">
      <c r="A235" s="62">
        <v>3</v>
      </c>
      <c r="B235" s="63"/>
      <c r="C235" s="63"/>
      <c r="D235" s="126" t="s">
        <v>264</v>
      </c>
      <c r="E235" s="93"/>
      <c r="F235" s="93"/>
      <c r="G235" s="93"/>
      <c r="H235" s="93"/>
      <c r="I235" s="93"/>
      <c r="J235" s="93"/>
      <c r="K235" s="93"/>
      <c r="L235" s="93"/>
      <c r="M235" s="93"/>
      <c r="N235" s="93"/>
      <c r="O235" s="93"/>
      <c r="P235" s="94"/>
      <c r="Q235" s="61" t="s">
        <v>262</v>
      </c>
      <c r="R235" s="61"/>
      <c r="S235" s="61"/>
      <c r="T235" s="61"/>
      <c r="U235" s="61"/>
      <c r="V235" s="126" t="s">
        <v>172</v>
      </c>
      <c r="W235" s="93"/>
      <c r="X235" s="93"/>
      <c r="Y235" s="93"/>
      <c r="Z235" s="93"/>
      <c r="AA235" s="93"/>
      <c r="AB235" s="93"/>
      <c r="AC235" s="93"/>
      <c r="AD235" s="93"/>
      <c r="AE235" s="94"/>
      <c r="AF235" s="125">
        <v>1.5</v>
      </c>
      <c r="AG235" s="125"/>
      <c r="AH235" s="125"/>
      <c r="AI235" s="125"/>
      <c r="AJ235" s="125"/>
      <c r="AK235" s="125">
        <v>0</v>
      </c>
      <c r="AL235" s="125"/>
      <c r="AM235" s="125"/>
      <c r="AN235" s="125"/>
      <c r="AO235" s="125"/>
      <c r="AP235" s="125">
        <f t="shared" si="24"/>
        <v>1.5</v>
      </c>
      <c r="AQ235" s="125"/>
      <c r="AR235" s="125"/>
      <c r="AS235" s="125"/>
      <c r="AT235" s="125"/>
      <c r="AU235" s="125">
        <v>1.5</v>
      </c>
      <c r="AV235" s="125"/>
      <c r="AW235" s="125"/>
      <c r="AX235" s="125"/>
      <c r="AY235" s="125"/>
      <c r="AZ235" s="125">
        <v>0</v>
      </c>
      <c r="BA235" s="125"/>
      <c r="BB235" s="125"/>
      <c r="BC235" s="125"/>
      <c r="BD235" s="125"/>
      <c r="BE235" s="125">
        <f t="shared" si="25"/>
        <v>1.5</v>
      </c>
      <c r="BF235" s="125"/>
      <c r="BG235" s="125"/>
      <c r="BH235" s="125"/>
      <c r="BI235" s="125"/>
    </row>
    <row r="236" spans="1:64" s="8" customFormat="1" ht="27.6" customHeight="1" x14ac:dyDescent="0.25">
      <c r="A236" s="62">
        <v>4</v>
      </c>
      <c r="B236" s="63"/>
      <c r="C236" s="63"/>
      <c r="D236" s="126" t="s">
        <v>643</v>
      </c>
      <c r="E236" s="93"/>
      <c r="F236" s="93"/>
      <c r="G236" s="93"/>
      <c r="H236" s="93"/>
      <c r="I236" s="93"/>
      <c r="J236" s="93"/>
      <c r="K236" s="93"/>
      <c r="L236" s="93"/>
      <c r="M236" s="93"/>
      <c r="N236" s="93"/>
      <c r="O236" s="93"/>
      <c r="P236" s="94"/>
      <c r="Q236" s="61" t="s">
        <v>262</v>
      </c>
      <c r="R236" s="61"/>
      <c r="S236" s="61"/>
      <c r="T236" s="61"/>
      <c r="U236" s="61"/>
      <c r="V236" s="126" t="s">
        <v>172</v>
      </c>
      <c r="W236" s="93"/>
      <c r="X236" s="93"/>
      <c r="Y236" s="93"/>
      <c r="Z236" s="93"/>
      <c r="AA236" s="93"/>
      <c r="AB236" s="93"/>
      <c r="AC236" s="93"/>
      <c r="AD236" s="93"/>
      <c r="AE236" s="94"/>
      <c r="AF236" s="125">
        <v>82</v>
      </c>
      <c r="AG236" s="125"/>
      <c r="AH236" s="125"/>
      <c r="AI236" s="125"/>
      <c r="AJ236" s="125"/>
      <c r="AK236" s="125">
        <v>0</v>
      </c>
      <c r="AL236" s="125"/>
      <c r="AM236" s="125"/>
      <c r="AN236" s="125"/>
      <c r="AO236" s="125"/>
      <c r="AP236" s="125">
        <f t="shared" si="24"/>
        <v>82</v>
      </c>
      <c r="AQ236" s="125"/>
      <c r="AR236" s="125"/>
      <c r="AS236" s="125"/>
      <c r="AT236" s="125"/>
      <c r="AU236" s="125">
        <v>82</v>
      </c>
      <c r="AV236" s="125"/>
      <c r="AW236" s="125"/>
      <c r="AX236" s="125"/>
      <c r="AY236" s="125"/>
      <c r="AZ236" s="125">
        <v>0</v>
      </c>
      <c r="BA236" s="125"/>
      <c r="BB236" s="125"/>
      <c r="BC236" s="125"/>
      <c r="BD236" s="125"/>
      <c r="BE236" s="125">
        <f t="shared" si="25"/>
        <v>82</v>
      </c>
      <c r="BF236" s="125"/>
      <c r="BG236" s="125"/>
      <c r="BH236" s="125"/>
      <c r="BI236" s="125"/>
    </row>
    <row r="237" spans="1:64" s="8" customFormat="1" ht="27.6" customHeight="1" x14ac:dyDescent="0.25">
      <c r="A237" s="62">
        <v>5</v>
      </c>
      <c r="B237" s="63"/>
      <c r="C237" s="63"/>
      <c r="D237" s="126" t="s">
        <v>642</v>
      </c>
      <c r="E237" s="93"/>
      <c r="F237" s="93"/>
      <c r="G237" s="93"/>
      <c r="H237" s="93"/>
      <c r="I237" s="93"/>
      <c r="J237" s="93"/>
      <c r="K237" s="93"/>
      <c r="L237" s="93"/>
      <c r="M237" s="93"/>
      <c r="N237" s="93"/>
      <c r="O237" s="93"/>
      <c r="P237" s="94"/>
      <c r="Q237" s="61" t="s">
        <v>262</v>
      </c>
      <c r="R237" s="61"/>
      <c r="S237" s="61"/>
      <c r="T237" s="61"/>
      <c r="U237" s="61"/>
      <c r="V237" s="126" t="s">
        <v>172</v>
      </c>
      <c r="W237" s="93"/>
      <c r="X237" s="93"/>
      <c r="Y237" s="93"/>
      <c r="Z237" s="93"/>
      <c r="AA237" s="93"/>
      <c r="AB237" s="93"/>
      <c r="AC237" s="93"/>
      <c r="AD237" s="93"/>
      <c r="AE237" s="94"/>
      <c r="AF237" s="125">
        <v>82</v>
      </c>
      <c r="AG237" s="125"/>
      <c r="AH237" s="125"/>
      <c r="AI237" s="125"/>
      <c r="AJ237" s="125"/>
      <c r="AK237" s="125">
        <v>0</v>
      </c>
      <c r="AL237" s="125"/>
      <c r="AM237" s="125"/>
      <c r="AN237" s="125"/>
      <c r="AO237" s="125"/>
      <c r="AP237" s="125">
        <f t="shared" ref="AP237" si="28">IF(ISNUMBER(AF237),AF237,0)+IF(ISNUMBER(AK237),AK237,0)</f>
        <v>82</v>
      </c>
      <c r="AQ237" s="125"/>
      <c r="AR237" s="125"/>
      <c r="AS237" s="125"/>
      <c r="AT237" s="125"/>
      <c r="AU237" s="125">
        <v>82</v>
      </c>
      <c r="AV237" s="125"/>
      <c r="AW237" s="125"/>
      <c r="AX237" s="125"/>
      <c r="AY237" s="125"/>
      <c r="AZ237" s="125">
        <v>0</v>
      </c>
      <c r="BA237" s="125"/>
      <c r="BB237" s="125"/>
      <c r="BC237" s="125"/>
      <c r="BD237" s="125"/>
      <c r="BE237" s="125">
        <f t="shared" ref="BE237" si="29">IF(ISNUMBER(AU237),AU237,0)+IF(ISNUMBER(AZ237),AZ237,0)</f>
        <v>82</v>
      </c>
      <c r="BF237" s="125"/>
      <c r="BG237" s="125"/>
      <c r="BH237" s="125"/>
      <c r="BI237" s="125"/>
    </row>
    <row r="238" spans="1:64" ht="6.6" customHeight="1" x14ac:dyDescent="0.25"/>
    <row r="239" spans="1:64" ht="14.25" customHeight="1" x14ac:dyDescent="0.25">
      <c r="A239" s="51" t="s">
        <v>418</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row>
    <row r="240" spans="1:64" ht="14.25" customHeight="1" x14ac:dyDescent="0.25">
      <c r="A240" s="51" t="s">
        <v>419</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row>
    <row r="241" spans="1:79" ht="15" customHeight="1" x14ac:dyDescent="0.25">
      <c r="A241" s="59" t="s">
        <v>192</v>
      </c>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row>
    <row r="242" spans="1:79" ht="3" customHeight="1" x14ac:dyDescent="0.25"/>
    <row r="243" spans="1:79" ht="12.9" customHeight="1" x14ac:dyDescent="0.25">
      <c r="A243" s="81" t="s">
        <v>19</v>
      </c>
      <c r="B243" s="82"/>
      <c r="C243" s="82"/>
      <c r="D243" s="82"/>
      <c r="E243" s="82"/>
      <c r="F243" s="82"/>
      <c r="G243" s="82"/>
      <c r="H243" s="82"/>
      <c r="I243" s="82"/>
      <c r="J243" s="82"/>
      <c r="K243" s="82"/>
      <c r="L243" s="82"/>
      <c r="M243" s="82"/>
      <c r="N243" s="82"/>
      <c r="O243" s="82"/>
      <c r="P243" s="82"/>
      <c r="Q243" s="82"/>
      <c r="R243" s="82"/>
      <c r="S243" s="82"/>
      <c r="T243" s="83"/>
      <c r="U243" s="61" t="s">
        <v>193</v>
      </c>
      <c r="V243" s="61"/>
      <c r="W243" s="61"/>
      <c r="X243" s="61"/>
      <c r="Y243" s="61"/>
      <c r="Z243" s="61"/>
      <c r="AA243" s="61"/>
      <c r="AB243" s="61"/>
      <c r="AC243" s="61"/>
      <c r="AD243" s="61"/>
      <c r="AE243" s="61" t="s">
        <v>195</v>
      </c>
      <c r="AF243" s="61"/>
      <c r="AG243" s="61"/>
      <c r="AH243" s="61"/>
      <c r="AI243" s="61"/>
      <c r="AJ243" s="61"/>
      <c r="AK243" s="61"/>
      <c r="AL243" s="61"/>
      <c r="AM243" s="61"/>
      <c r="AN243" s="61"/>
      <c r="AO243" s="61" t="s">
        <v>200</v>
      </c>
      <c r="AP243" s="61"/>
      <c r="AQ243" s="61"/>
      <c r="AR243" s="61"/>
      <c r="AS243" s="61"/>
      <c r="AT243" s="61"/>
      <c r="AU243" s="61"/>
      <c r="AV243" s="61"/>
      <c r="AW243" s="61"/>
      <c r="AX243" s="61"/>
      <c r="AY243" s="61" t="s">
        <v>204</v>
      </c>
      <c r="AZ243" s="61"/>
      <c r="BA243" s="61"/>
      <c r="BB243" s="61"/>
      <c r="BC243" s="61"/>
      <c r="BD243" s="61"/>
      <c r="BE243" s="61"/>
      <c r="BF243" s="61"/>
      <c r="BG243" s="61"/>
      <c r="BH243" s="61"/>
      <c r="BI243" s="61" t="s">
        <v>208</v>
      </c>
      <c r="BJ243" s="61"/>
      <c r="BK243" s="61"/>
      <c r="BL243" s="61"/>
      <c r="BM243" s="61"/>
      <c r="BN243" s="61"/>
      <c r="BO243" s="61"/>
      <c r="BP243" s="61"/>
      <c r="BQ243" s="61"/>
      <c r="BR243" s="61"/>
    </row>
    <row r="244" spans="1:79" ht="28.2" customHeight="1" x14ac:dyDescent="0.25">
      <c r="A244" s="84"/>
      <c r="B244" s="85"/>
      <c r="C244" s="85"/>
      <c r="D244" s="85"/>
      <c r="E244" s="85"/>
      <c r="F244" s="85"/>
      <c r="G244" s="85"/>
      <c r="H244" s="85"/>
      <c r="I244" s="85"/>
      <c r="J244" s="85"/>
      <c r="K244" s="85"/>
      <c r="L244" s="85"/>
      <c r="M244" s="85"/>
      <c r="N244" s="85"/>
      <c r="O244" s="85"/>
      <c r="P244" s="85"/>
      <c r="Q244" s="85"/>
      <c r="R244" s="85"/>
      <c r="S244" s="85"/>
      <c r="T244" s="86"/>
      <c r="U244" s="61" t="s">
        <v>4</v>
      </c>
      <c r="V244" s="61"/>
      <c r="W244" s="61"/>
      <c r="X244" s="61"/>
      <c r="Y244" s="61"/>
      <c r="Z244" s="61" t="s">
        <v>3</v>
      </c>
      <c r="AA244" s="61"/>
      <c r="AB244" s="61"/>
      <c r="AC244" s="61"/>
      <c r="AD244" s="61"/>
      <c r="AE244" s="61" t="s">
        <v>4</v>
      </c>
      <c r="AF244" s="61"/>
      <c r="AG244" s="61"/>
      <c r="AH244" s="61"/>
      <c r="AI244" s="61"/>
      <c r="AJ244" s="61" t="s">
        <v>3</v>
      </c>
      <c r="AK244" s="61"/>
      <c r="AL244" s="61"/>
      <c r="AM244" s="61"/>
      <c r="AN244" s="61"/>
      <c r="AO244" s="61" t="s">
        <v>4</v>
      </c>
      <c r="AP244" s="61"/>
      <c r="AQ244" s="61"/>
      <c r="AR244" s="61"/>
      <c r="AS244" s="61"/>
      <c r="AT244" s="61" t="s">
        <v>3</v>
      </c>
      <c r="AU244" s="61"/>
      <c r="AV244" s="61"/>
      <c r="AW244" s="61"/>
      <c r="AX244" s="61"/>
      <c r="AY244" s="61" t="s">
        <v>4</v>
      </c>
      <c r="AZ244" s="61"/>
      <c r="BA244" s="61"/>
      <c r="BB244" s="61"/>
      <c r="BC244" s="61"/>
      <c r="BD244" s="61" t="s">
        <v>3</v>
      </c>
      <c r="BE244" s="61"/>
      <c r="BF244" s="61"/>
      <c r="BG244" s="61"/>
      <c r="BH244" s="61"/>
      <c r="BI244" s="61" t="s">
        <v>4</v>
      </c>
      <c r="BJ244" s="61"/>
      <c r="BK244" s="61"/>
      <c r="BL244" s="61"/>
      <c r="BM244" s="61"/>
      <c r="BN244" s="61" t="s">
        <v>3</v>
      </c>
      <c r="BO244" s="61"/>
      <c r="BP244" s="61"/>
      <c r="BQ244" s="61"/>
      <c r="BR244" s="61"/>
    </row>
    <row r="245" spans="1:79" ht="15" customHeight="1" x14ac:dyDescent="0.25">
      <c r="A245" s="77">
        <v>1</v>
      </c>
      <c r="B245" s="78"/>
      <c r="C245" s="78"/>
      <c r="D245" s="78"/>
      <c r="E245" s="78"/>
      <c r="F245" s="78"/>
      <c r="G245" s="78"/>
      <c r="H245" s="78"/>
      <c r="I245" s="78"/>
      <c r="J245" s="78"/>
      <c r="K245" s="78"/>
      <c r="L245" s="78"/>
      <c r="M245" s="78"/>
      <c r="N245" s="78"/>
      <c r="O245" s="78"/>
      <c r="P245" s="78"/>
      <c r="Q245" s="78"/>
      <c r="R245" s="78"/>
      <c r="S245" s="78"/>
      <c r="T245" s="79"/>
      <c r="U245" s="61">
        <v>2</v>
      </c>
      <c r="V245" s="61"/>
      <c r="W245" s="61"/>
      <c r="X245" s="61"/>
      <c r="Y245" s="61"/>
      <c r="Z245" s="61">
        <v>3</v>
      </c>
      <c r="AA245" s="61"/>
      <c r="AB245" s="61"/>
      <c r="AC245" s="61"/>
      <c r="AD245" s="61"/>
      <c r="AE245" s="61">
        <v>4</v>
      </c>
      <c r="AF245" s="61"/>
      <c r="AG245" s="61"/>
      <c r="AH245" s="61"/>
      <c r="AI245" s="61"/>
      <c r="AJ245" s="61">
        <v>5</v>
      </c>
      <c r="AK245" s="61"/>
      <c r="AL245" s="61"/>
      <c r="AM245" s="61"/>
      <c r="AN245" s="61"/>
      <c r="AO245" s="61">
        <v>6</v>
      </c>
      <c r="AP245" s="61"/>
      <c r="AQ245" s="61"/>
      <c r="AR245" s="61"/>
      <c r="AS245" s="61"/>
      <c r="AT245" s="61">
        <v>7</v>
      </c>
      <c r="AU245" s="61"/>
      <c r="AV245" s="61"/>
      <c r="AW245" s="61"/>
      <c r="AX245" s="61"/>
      <c r="AY245" s="61">
        <v>8</v>
      </c>
      <c r="AZ245" s="61"/>
      <c r="BA245" s="61"/>
      <c r="BB245" s="61"/>
      <c r="BC245" s="61"/>
      <c r="BD245" s="61">
        <v>9</v>
      </c>
      <c r="BE245" s="61"/>
      <c r="BF245" s="61"/>
      <c r="BG245" s="61"/>
      <c r="BH245" s="61"/>
      <c r="BI245" s="61">
        <v>10</v>
      </c>
      <c r="BJ245" s="61"/>
      <c r="BK245" s="61"/>
      <c r="BL245" s="61"/>
      <c r="BM245" s="61"/>
      <c r="BN245" s="61">
        <v>11</v>
      </c>
      <c r="BO245" s="61"/>
      <c r="BP245" s="61"/>
      <c r="BQ245" s="61"/>
      <c r="BR245" s="61"/>
    </row>
    <row r="246" spans="1:79" ht="15.75" hidden="1" customHeight="1" x14ac:dyDescent="0.25">
      <c r="A246" s="62" t="s">
        <v>57</v>
      </c>
      <c r="B246" s="63"/>
      <c r="C246" s="63"/>
      <c r="D246" s="63"/>
      <c r="E246" s="63"/>
      <c r="F246" s="63"/>
      <c r="G246" s="63"/>
      <c r="H246" s="63"/>
      <c r="I246" s="63"/>
      <c r="J246" s="63"/>
      <c r="K246" s="63"/>
      <c r="L246" s="63"/>
      <c r="M246" s="63"/>
      <c r="N246" s="63"/>
      <c r="O246" s="63"/>
      <c r="P246" s="63"/>
      <c r="Q246" s="63"/>
      <c r="R246" s="63"/>
      <c r="S246" s="63"/>
      <c r="T246" s="64"/>
      <c r="U246" s="80" t="s">
        <v>65</v>
      </c>
      <c r="V246" s="80"/>
      <c r="W246" s="80"/>
      <c r="X246" s="80"/>
      <c r="Y246" s="80"/>
      <c r="Z246" s="122" t="s">
        <v>66</v>
      </c>
      <c r="AA246" s="122"/>
      <c r="AB246" s="122"/>
      <c r="AC246" s="122"/>
      <c r="AD246" s="122"/>
      <c r="AE246" s="80" t="s">
        <v>67</v>
      </c>
      <c r="AF246" s="80"/>
      <c r="AG246" s="80"/>
      <c r="AH246" s="80"/>
      <c r="AI246" s="80"/>
      <c r="AJ246" s="122" t="s">
        <v>68</v>
      </c>
      <c r="AK246" s="122"/>
      <c r="AL246" s="122"/>
      <c r="AM246" s="122"/>
      <c r="AN246" s="122"/>
      <c r="AO246" s="80" t="s">
        <v>58</v>
      </c>
      <c r="AP246" s="80"/>
      <c r="AQ246" s="80"/>
      <c r="AR246" s="80"/>
      <c r="AS246" s="80"/>
      <c r="AT246" s="122" t="s">
        <v>59</v>
      </c>
      <c r="AU246" s="122"/>
      <c r="AV246" s="122"/>
      <c r="AW246" s="122"/>
      <c r="AX246" s="122"/>
      <c r="AY246" s="80" t="s">
        <v>60</v>
      </c>
      <c r="AZ246" s="80"/>
      <c r="BA246" s="80"/>
      <c r="BB246" s="80"/>
      <c r="BC246" s="80"/>
      <c r="BD246" s="122" t="s">
        <v>61</v>
      </c>
      <c r="BE246" s="122"/>
      <c r="BF246" s="122"/>
      <c r="BG246" s="122"/>
      <c r="BH246" s="122"/>
      <c r="BI246" s="80" t="s">
        <v>62</v>
      </c>
      <c r="BJ246" s="80"/>
      <c r="BK246" s="80"/>
      <c r="BL246" s="80"/>
      <c r="BM246" s="80"/>
      <c r="BN246" s="122" t="s">
        <v>63</v>
      </c>
      <c r="BO246" s="122"/>
      <c r="BP246" s="122"/>
      <c r="BQ246" s="122"/>
      <c r="BR246" s="122"/>
      <c r="CA246" s="1" t="s">
        <v>41</v>
      </c>
    </row>
    <row r="247" spans="1:79" s="8" customFormat="1" ht="13.2" customHeight="1" x14ac:dyDescent="0.25">
      <c r="A247" s="92" t="s">
        <v>176</v>
      </c>
      <c r="B247" s="93"/>
      <c r="C247" s="93"/>
      <c r="D247" s="93"/>
      <c r="E247" s="93"/>
      <c r="F247" s="93"/>
      <c r="G247" s="93"/>
      <c r="H247" s="93"/>
      <c r="I247" s="93"/>
      <c r="J247" s="93"/>
      <c r="K247" s="93"/>
      <c r="L247" s="93"/>
      <c r="M247" s="93"/>
      <c r="N247" s="93"/>
      <c r="O247" s="93"/>
      <c r="P247" s="93"/>
      <c r="Q247" s="93"/>
      <c r="R247" s="93"/>
      <c r="S247" s="93"/>
      <c r="T247" s="94"/>
      <c r="U247" s="87">
        <v>70562600</v>
      </c>
      <c r="V247" s="87"/>
      <c r="W247" s="87"/>
      <c r="X247" s="87"/>
      <c r="Y247" s="87"/>
      <c r="Z247" s="87">
        <v>18000</v>
      </c>
      <c r="AA247" s="87"/>
      <c r="AB247" s="87"/>
      <c r="AC247" s="87"/>
      <c r="AD247" s="87"/>
      <c r="AE247" s="87">
        <v>85088500</v>
      </c>
      <c r="AF247" s="87"/>
      <c r="AG247" s="87"/>
      <c r="AH247" s="87"/>
      <c r="AI247" s="87"/>
      <c r="AJ247" s="87">
        <v>18000</v>
      </c>
      <c r="AK247" s="87"/>
      <c r="AL247" s="87"/>
      <c r="AM247" s="87"/>
      <c r="AN247" s="87"/>
      <c r="AO247" s="87">
        <v>20328700</v>
      </c>
      <c r="AP247" s="87"/>
      <c r="AQ247" s="87"/>
      <c r="AR247" s="87"/>
      <c r="AS247" s="87"/>
      <c r="AT247" s="87">
        <v>23500</v>
      </c>
      <c r="AU247" s="87"/>
      <c r="AV247" s="87"/>
      <c r="AW247" s="87"/>
      <c r="AX247" s="87"/>
      <c r="AY247" s="87">
        <v>21487400</v>
      </c>
      <c r="AZ247" s="87"/>
      <c r="BA247" s="87"/>
      <c r="BB247" s="87"/>
      <c r="BC247" s="87"/>
      <c r="BD247" s="87">
        <v>24800</v>
      </c>
      <c r="BE247" s="87"/>
      <c r="BF247" s="87"/>
      <c r="BG247" s="87"/>
      <c r="BH247" s="87"/>
      <c r="BI247" s="87">
        <v>22626300</v>
      </c>
      <c r="BJ247" s="87"/>
      <c r="BK247" s="87"/>
      <c r="BL247" s="87"/>
      <c r="BM247" s="87"/>
      <c r="BN247" s="87">
        <v>26200</v>
      </c>
      <c r="BO247" s="87"/>
      <c r="BP247" s="87"/>
      <c r="BQ247" s="87"/>
      <c r="BR247" s="87"/>
      <c r="CA247" s="8" t="s">
        <v>42</v>
      </c>
    </row>
    <row r="248" spans="1:79" s="8" customFormat="1" ht="13.2" customHeight="1" x14ac:dyDescent="0.25">
      <c r="A248" s="92" t="s">
        <v>177</v>
      </c>
      <c r="B248" s="93"/>
      <c r="C248" s="93"/>
      <c r="D248" s="93"/>
      <c r="E248" s="93"/>
      <c r="F248" s="93"/>
      <c r="G248" s="93"/>
      <c r="H248" s="93"/>
      <c r="I248" s="93"/>
      <c r="J248" s="93"/>
      <c r="K248" s="93"/>
      <c r="L248" s="93"/>
      <c r="M248" s="93"/>
      <c r="N248" s="93"/>
      <c r="O248" s="93"/>
      <c r="P248" s="93"/>
      <c r="Q248" s="93"/>
      <c r="R248" s="93"/>
      <c r="S248" s="93"/>
      <c r="T248" s="94"/>
      <c r="U248" s="87">
        <v>53294000</v>
      </c>
      <c r="V248" s="87"/>
      <c r="W248" s="87"/>
      <c r="X248" s="87"/>
      <c r="Y248" s="87"/>
      <c r="Z248" s="87">
        <v>18000</v>
      </c>
      <c r="AA248" s="87"/>
      <c r="AB248" s="87"/>
      <c r="AC248" s="87"/>
      <c r="AD248" s="87"/>
      <c r="AE248" s="87">
        <v>64157200</v>
      </c>
      <c r="AF248" s="87"/>
      <c r="AG248" s="87"/>
      <c r="AH248" s="87"/>
      <c r="AI248" s="87"/>
      <c r="AJ248" s="87">
        <v>18000</v>
      </c>
      <c r="AK248" s="87"/>
      <c r="AL248" s="87"/>
      <c r="AM248" s="87"/>
      <c r="AN248" s="87"/>
      <c r="AO248" s="87">
        <v>18143100</v>
      </c>
      <c r="AP248" s="87"/>
      <c r="AQ248" s="87"/>
      <c r="AR248" s="87"/>
      <c r="AS248" s="87"/>
      <c r="AT248" s="87">
        <v>23500</v>
      </c>
      <c r="AU248" s="87"/>
      <c r="AV248" s="87"/>
      <c r="AW248" s="87"/>
      <c r="AX248" s="87"/>
      <c r="AY248" s="87">
        <v>19177300</v>
      </c>
      <c r="AZ248" s="87"/>
      <c r="BA248" s="87"/>
      <c r="BB248" s="87"/>
      <c r="BC248" s="87"/>
      <c r="BD248" s="87">
        <v>24800</v>
      </c>
      <c r="BE248" s="87"/>
      <c r="BF248" s="87"/>
      <c r="BG248" s="87"/>
      <c r="BH248" s="87"/>
      <c r="BI248" s="87">
        <v>20193700</v>
      </c>
      <c r="BJ248" s="87"/>
      <c r="BK248" s="87"/>
      <c r="BL248" s="87"/>
      <c r="BM248" s="87"/>
      <c r="BN248" s="87">
        <v>26200</v>
      </c>
      <c r="BO248" s="87"/>
      <c r="BP248" s="87"/>
      <c r="BQ248" s="87"/>
      <c r="BR248" s="87"/>
    </row>
    <row r="249" spans="1:79" s="8" customFormat="1" ht="13.2" customHeight="1" x14ac:dyDescent="0.25">
      <c r="A249" s="92" t="s">
        <v>178</v>
      </c>
      <c r="B249" s="93"/>
      <c r="C249" s="93"/>
      <c r="D249" s="93"/>
      <c r="E249" s="93"/>
      <c r="F249" s="93"/>
      <c r="G249" s="93"/>
      <c r="H249" s="93"/>
      <c r="I249" s="93"/>
      <c r="J249" s="93"/>
      <c r="K249" s="93"/>
      <c r="L249" s="93"/>
      <c r="M249" s="93"/>
      <c r="N249" s="93"/>
      <c r="O249" s="93"/>
      <c r="P249" s="93"/>
      <c r="Q249" s="93"/>
      <c r="R249" s="93"/>
      <c r="S249" s="93"/>
      <c r="T249" s="94"/>
      <c r="U249" s="87">
        <v>18211700</v>
      </c>
      <c r="V249" s="87"/>
      <c r="W249" s="87"/>
      <c r="X249" s="87"/>
      <c r="Y249" s="87"/>
      <c r="Z249" s="87">
        <v>0</v>
      </c>
      <c r="AA249" s="87"/>
      <c r="AB249" s="87"/>
      <c r="AC249" s="87"/>
      <c r="AD249" s="87"/>
      <c r="AE249" s="87">
        <v>3605300</v>
      </c>
      <c r="AF249" s="87"/>
      <c r="AG249" s="87"/>
      <c r="AH249" s="87"/>
      <c r="AI249" s="87"/>
      <c r="AJ249" s="87">
        <v>0</v>
      </c>
      <c r="AK249" s="87"/>
      <c r="AL249" s="87"/>
      <c r="AM249" s="87"/>
      <c r="AN249" s="87"/>
      <c r="AO249" s="87">
        <v>0</v>
      </c>
      <c r="AP249" s="87"/>
      <c r="AQ249" s="87"/>
      <c r="AR249" s="87"/>
      <c r="AS249" s="87"/>
      <c r="AT249" s="87">
        <v>0</v>
      </c>
      <c r="AU249" s="87"/>
      <c r="AV249" s="87"/>
      <c r="AW249" s="87"/>
      <c r="AX249" s="87"/>
      <c r="AY249" s="87">
        <v>0</v>
      </c>
      <c r="AZ249" s="87"/>
      <c r="BA249" s="87"/>
      <c r="BB249" s="87"/>
      <c r="BC249" s="87"/>
      <c r="BD249" s="87">
        <v>0</v>
      </c>
      <c r="BE249" s="87"/>
      <c r="BF249" s="87"/>
      <c r="BG249" s="87"/>
      <c r="BH249" s="87"/>
      <c r="BI249" s="87">
        <v>0</v>
      </c>
      <c r="BJ249" s="87"/>
      <c r="BK249" s="87"/>
      <c r="BL249" s="87"/>
      <c r="BM249" s="87"/>
      <c r="BN249" s="87">
        <v>0</v>
      </c>
      <c r="BO249" s="87"/>
      <c r="BP249" s="87"/>
      <c r="BQ249" s="87"/>
      <c r="BR249" s="87"/>
    </row>
    <row r="250" spans="1:79" s="8" customFormat="1" ht="12.75" customHeight="1" x14ac:dyDescent="0.25">
      <c r="A250" s="92" t="s">
        <v>179</v>
      </c>
      <c r="B250" s="93"/>
      <c r="C250" s="93"/>
      <c r="D250" s="93"/>
      <c r="E250" s="93"/>
      <c r="F250" s="93"/>
      <c r="G250" s="93"/>
      <c r="H250" s="93"/>
      <c r="I250" s="93"/>
      <c r="J250" s="93"/>
      <c r="K250" s="93"/>
      <c r="L250" s="93"/>
      <c r="M250" s="93"/>
      <c r="N250" s="93"/>
      <c r="O250" s="93"/>
      <c r="P250" s="93"/>
      <c r="Q250" s="93"/>
      <c r="R250" s="93"/>
      <c r="S250" s="93"/>
      <c r="T250" s="94"/>
      <c r="U250" s="87">
        <v>8300</v>
      </c>
      <c r="V250" s="87"/>
      <c r="W250" s="87"/>
      <c r="X250" s="87"/>
      <c r="Y250" s="87"/>
      <c r="Z250" s="87">
        <v>0</v>
      </c>
      <c r="AA250" s="87"/>
      <c r="AB250" s="87"/>
      <c r="AC250" s="87"/>
      <c r="AD250" s="87"/>
      <c r="AE250" s="87">
        <v>0</v>
      </c>
      <c r="AF250" s="87"/>
      <c r="AG250" s="87"/>
      <c r="AH250" s="87"/>
      <c r="AI250" s="87"/>
      <c r="AJ250" s="87">
        <v>0</v>
      </c>
      <c r="AK250" s="87"/>
      <c r="AL250" s="87"/>
      <c r="AM250" s="87"/>
      <c r="AN250" s="87"/>
      <c r="AO250" s="87">
        <v>0</v>
      </c>
      <c r="AP250" s="87"/>
      <c r="AQ250" s="87"/>
      <c r="AR250" s="87"/>
      <c r="AS250" s="87"/>
      <c r="AT250" s="87">
        <v>0</v>
      </c>
      <c r="AU250" s="87"/>
      <c r="AV250" s="87"/>
      <c r="AW250" s="87"/>
      <c r="AX250" s="87"/>
      <c r="AY250" s="87">
        <v>0</v>
      </c>
      <c r="AZ250" s="87"/>
      <c r="BA250" s="87"/>
      <c r="BB250" s="87"/>
      <c r="BC250" s="87"/>
      <c r="BD250" s="87">
        <v>0</v>
      </c>
      <c r="BE250" s="87"/>
      <c r="BF250" s="87"/>
      <c r="BG250" s="87"/>
      <c r="BH250" s="87"/>
      <c r="BI250" s="87">
        <v>0</v>
      </c>
      <c r="BJ250" s="87"/>
      <c r="BK250" s="87"/>
      <c r="BL250" s="87"/>
      <c r="BM250" s="87"/>
      <c r="BN250" s="87">
        <v>0</v>
      </c>
      <c r="BO250" s="87"/>
      <c r="BP250" s="87"/>
      <c r="BQ250" s="87"/>
      <c r="BR250" s="87"/>
    </row>
    <row r="251" spans="1:79" s="8" customFormat="1" ht="13.2" customHeight="1" x14ac:dyDescent="0.25">
      <c r="A251" s="92" t="s">
        <v>180</v>
      </c>
      <c r="B251" s="93"/>
      <c r="C251" s="93"/>
      <c r="D251" s="93"/>
      <c r="E251" s="93"/>
      <c r="F251" s="93"/>
      <c r="G251" s="93"/>
      <c r="H251" s="93"/>
      <c r="I251" s="93"/>
      <c r="J251" s="93"/>
      <c r="K251" s="93"/>
      <c r="L251" s="93"/>
      <c r="M251" s="93"/>
      <c r="N251" s="93"/>
      <c r="O251" s="93"/>
      <c r="P251" s="93"/>
      <c r="Q251" s="93"/>
      <c r="R251" s="93"/>
      <c r="S251" s="93"/>
      <c r="T251" s="94"/>
      <c r="U251" s="87">
        <v>2650800</v>
      </c>
      <c r="V251" s="87"/>
      <c r="W251" s="87"/>
      <c r="X251" s="87"/>
      <c r="Y251" s="87"/>
      <c r="Z251" s="87">
        <v>0</v>
      </c>
      <c r="AA251" s="87"/>
      <c r="AB251" s="87"/>
      <c r="AC251" s="87"/>
      <c r="AD251" s="87"/>
      <c r="AE251" s="87">
        <v>3015200</v>
      </c>
      <c r="AF251" s="87"/>
      <c r="AG251" s="87"/>
      <c r="AH251" s="87"/>
      <c r="AI251" s="87"/>
      <c r="AJ251" s="87">
        <v>0</v>
      </c>
      <c r="AK251" s="87"/>
      <c r="AL251" s="87"/>
      <c r="AM251" s="87"/>
      <c r="AN251" s="87"/>
      <c r="AO251" s="87">
        <v>0</v>
      </c>
      <c r="AP251" s="87"/>
      <c r="AQ251" s="87"/>
      <c r="AR251" s="87"/>
      <c r="AS251" s="87"/>
      <c r="AT251" s="87">
        <v>0</v>
      </c>
      <c r="AU251" s="87"/>
      <c r="AV251" s="87"/>
      <c r="AW251" s="87"/>
      <c r="AX251" s="87"/>
      <c r="AY251" s="87">
        <v>0</v>
      </c>
      <c r="AZ251" s="87"/>
      <c r="BA251" s="87"/>
      <c r="BB251" s="87"/>
      <c r="BC251" s="87"/>
      <c r="BD251" s="87">
        <v>0</v>
      </c>
      <c r="BE251" s="87"/>
      <c r="BF251" s="87"/>
      <c r="BG251" s="87"/>
      <c r="BH251" s="87"/>
      <c r="BI251" s="87">
        <v>0</v>
      </c>
      <c r="BJ251" s="87"/>
      <c r="BK251" s="87"/>
      <c r="BL251" s="87"/>
      <c r="BM251" s="87"/>
      <c r="BN251" s="87">
        <v>0</v>
      </c>
      <c r="BO251" s="87"/>
      <c r="BP251" s="87"/>
      <c r="BQ251" s="87"/>
      <c r="BR251" s="87"/>
    </row>
    <row r="252" spans="1:79" s="8" customFormat="1" ht="13.2" customHeight="1" x14ac:dyDescent="0.25">
      <c r="A252" s="92" t="s">
        <v>184</v>
      </c>
      <c r="B252" s="93"/>
      <c r="C252" s="93"/>
      <c r="D252" s="93"/>
      <c r="E252" s="93"/>
      <c r="F252" s="93"/>
      <c r="G252" s="93"/>
      <c r="H252" s="93"/>
      <c r="I252" s="93"/>
      <c r="J252" s="93"/>
      <c r="K252" s="93"/>
      <c r="L252" s="93"/>
      <c r="M252" s="93"/>
      <c r="N252" s="93"/>
      <c r="O252" s="93"/>
      <c r="P252" s="93"/>
      <c r="Q252" s="93"/>
      <c r="R252" s="93"/>
      <c r="S252" s="93"/>
      <c r="T252" s="94"/>
      <c r="U252" s="87">
        <v>2650800</v>
      </c>
      <c r="V252" s="87"/>
      <c r="W252" s="87"/>
      <c r="X252" s="87"/>
      <c r="Y252" s="87"/>
      <c r="Z252" s="87">
        <v>0</v>
      </c>
      <c r="AA252" s="87"/>
      <c r="AB252" s="87"/>
      <c r="AC252" s="87"/>
      <c r="AD252" s="87"/>
      <c r="AE252" s="87">
        <v>3015200</v>
      </c>
      <c r="AF252" s="87"/>
      <c r="AG252" s="87"/>
      <c r="AH252" s="87"/>
      <c r="AI252" s="87"/>
      <c r="AJ252" s="87">
        <v>0</v>
      </c>
      <c r="AK252" s="87"/>
      <c r="AL252" s="87"/>
      <c r="AM252" s="87"/>
      <c r="AN252" s="87"/>
      <c r="AO252" s="87">
        <v>0</v>
      </c>
      <c r="AP252" s="87"/>
      <c r="AQ252" s="87"/>
      <c r="AR252" s="87"/>
      <c r="AS252" s="87"/>
      <c r="AT252" s="87">
        <v>0</v>
      </c>
      <c r="AU252" s="87"/>
      <c r="AV252" s="87"/>
      <c r="AW252" s="87"/>
      <c r="AX252" s="87"/>
      <c r="AY252" s="87">
        <v>0</v>
      </c>
      <c r="AZ252" s="87"/>
      <c r="BA252" s="87"/>
      <c r="BB252" s="87"/>
      <c r="BC252" s="87"/>
      <c r="BD252" s="87">
        <v>0</v>
      </c>
      <c r="BE252" s="87"/>
      <c r="BF252" s="87"/>
      <c r="BG252" s="87"/>
      <c r="BH252" s="87"/>
      <c r="BI252" s="87">
        <v>0</v>
      </c>
      <c r="BJ252" s="87"/>
      <c r="BK252" s="87"/>
      <c r="BL252" s="87"/>
      <c r="BM252" s="87"/>
      <c r="BN252" s="87">
        <v>0</v>
      </c>
      <c r="BO252" s="87"/>
      <c r="BP252" s="87"/>
      <c r="BQ252" s="87"/>
      <c r="BR252" s="87"/>
    </row>
    <row r="253" spans="1:79" s="9" customFormat="1" ht="12.75" customHeight="1" x14ac:dyDescent="0.25">
      <c r="A253" s="159" t="s">
        <v>145</v>
      </c>
      <c r="B253" s="156"/>
      <c r="C253" s="156"/>
      <c r="D253" s="156"/>
      <c r="E253" s="156"/>
      <c r="F253" s="156"/>
      <c r="G253" s="156"/>
      <c r="H253" s="156"/>
      <c r="I253" s="156"/>
      <c r="J253" s="156"/>
      <c r="K253" s="156"/>
      <c r="L253" s="156"/>
      <c r="M253" s="156"/>
      <c r="N253" s="156"/>
      <c r="O253" s="156"/>
      <c r="P253" s="156"/>
      <c r="Q253" s="156"/>
      <c r="R253" s="156"/>
      <c r="S253" s="156"/>
      <c r="T253" s="157"/>
      <c r="U253" s="120">
        <v>91557500</v>
      </c>
      <c r="V253" s="120"/>
      <c r="W253" s="120"/>
      <c r="X253" s="120"/>
      <c r="Y253" s="120"/>
      <c r="Z253" s="120">
        <v>18000</v>
      </c>
      <c r="AA253" s="120"/>
      <c r="AB253" s="120"/>
      <c r="AC253" s="120"/>
      <c r="AD253" s="120"/>
      <c r="AE253" s="120">
        <v>91875000</v>
      </c>
      <c r="AF253" s="120"/>
      <c r="AG253" s="120"/>
      <c r="AH253" s="120"/>
      <c r="AI253" s="120"/>
      <c r="AJ253" s="120">
        <v>18000</v>
      </c>
      <c r="AK253" s="120"/>
      <c r="AL253" s="120"/>
      <c r="AM253" s="120"/>
      <c r="AN253" s="120"/>
      <c r="AO253" s="120">
        <v>20328700</v>
      </c>
      <c r="AP253" s="120"/>
      <c r="AQ253" s="120"/>
      <c r="AR253" s="120"/>
      <c r="AS253" s="120"/>
      <c r="AT253" s="120">
        <v>23500</v>
      </c>
      <c r="AU253" s="120"/>
      <c r="AV253" s="120"/>
      <c r="AW253" s="120"/>
      <c r="AX253" s="120"/>
      <c r="AY253" s="120">
        <v>21487400</v>
      </c>
      <c r="AZ253" s="120"/>
      <c r="BA253" s="120"/>
      <c r="BB253" s="120"/>
      <c r="BC253" s="120"/>
      <c r="BD253" s="120">
        <v>24800</v>
      </c>
      <c r="BE253" s="120"/>
      <c r="BF253" s="120"/>
      <c r="BG253" s="120"/>
      <c r="BH253" s="120"/>
      <c r="BI253" s="120">
        <v>22626300</v>
      </c>
      <c r="BJ253" s="120"/>
      <c r="BK253" s="120"/>
      <c r="BL253" s="120"/>
      <c r="BM253" s="120"/>
      <c r="BN253" s="120">
        <v>26200</v>
      </c>
      <c r="BO253" s="120"/>
      <c r="BP253" s="120"/>
      <c r="BQ253" s="120"/>
      <c r="BR253" s="120"/>
    </row>
    <row r="254" spans="1:79" s="8" customFormat="1" ht="26.4" customHeight="1" x14ac:dyDescent="0.25">
      <c r="A254" s="92" t="s">
        <v>185</v>
      </c>
      <c r="B254" s="93"/>
      <c r="C254" s="93"/>
      <c r="D254" s="93"/>
      <c r="E254" s="93"/>
      <c r="F254" s="93"/>
      <c r="G254" s="93"/>
      <c r="H254" s="93"/>
      <c r="I254" s="93"/>
      <c r="J254" s="93"/>
      <c r="K254" s="93"/>
      <c r="L254" s="93"/>
      <c r="M254" s="93"/>
      <c r="N254" s="93"/>
      <c r="O254" s="93"/>
      <c r="P254" s="93"/>
      <c r="Q254" s="93"/>
      <c r="R254" s="93"/>
      <c r="S254" s="93"/>
      <c r="T254" s="94"/>
      <c r="U254" s="87" t="s">
        <v>153</v>
      </c>
      <c r="V254" s="87"/>
      <c r="W254" s="87"/>
      <c r="X254" s="87"/>
      <c r="Y254" s="87"/>
      <c r="Z254" s="87">
        <f>Z253</f>
        <v>18000</v>
      </c>
      <c r="AA254" s="87"/>
      <c r="AB254" s="87"/>
      <c r="AC254" s="87"/>
      <c r="AD254" s="87"/>
      <c r="AE254" s="87" t="s">
        <v>153</v>
      </c>
      <c r="AF254" s="87"/>
      <c r="AG254" s="87"/>
      <c r="AH254" s="87"/>
      <c r="AI254" s="87"/>
      <c r="AJ254" s="87">
        <f>AJ253</f>
        <v>18000</v>
      </c>
      <c r="AK254" s="87"/>
      <c r="AL254" s="87"/>
      <c r="AM254" s="87"/>
      <c r="AN254" s="87"/>
      <c r="AO254" s="87" t="s">
        <v>153</v>
      </c>
      <c r="AP254" s="87"/>
      <c r="AQ254" s="87"/>
      <c r="AR254" s="87"/>
      <c r="AS254" s="87"/>
      <c r="AT254" s="87">
        <f>AT253</f>
        <v>23500</v>
      </c>
      <c r="AU254" s="87"/>
      <c r="AV254" s="87"/>
      <c r="AW254" s="87"/>
      <c r="AX254" s="87"/>
      <c r="AY254" s="87" t="s">
        <v>153</v>
      </c>
      <c r="AZ254" s="87"/>
      <c r="BA254" s="87"/>
      <c r="BB254" s="87"/>
      <c r="BC254" s="87"/>
      <c r="BD254" s="87">
        <f>BD253</f>
        <v>24800</v>
      </c>
      <c r="BE254" s="87"/>
      <c r="BF254" s="87"/>
      <c r="BG254" s="87"/>
      <c r="BH254" s="87"/>
      <c r="BI254" s="87" t="s">
        <v>153</v>
      </c>
      <c r="BJ254" s="87"/>
      <c r="BK254" s="87"/>
      <c r="BL254" s="87"/>
      <c r="BM254" s="87"/>
      <c r="BN254" s="87">
        <f>BN253</f>
        <v>26200</v>
      </c>
      <c r="BO254" s="87"/>
      <c r="BP254" s="87"/>
      <c r="BQ254" s="87"/>
      <c r="BR254" s="87"/>
    </row>
    <row r="256" spans="1:79" ht="14.25" hidden="1" customHeight="1" x14ac:dyDescent="0.25">
      <c r="A256" s="51" t="s">
        <v>426</v>
      </c>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row>
    <row r="257" spans="1:64" hidden="1" x14ac:dyDescent="0.25"/>
    <row r="258" spans="1:64" ht="14.25" customHeight="1" x14ac:dyDescent="0.25">
      <c r="A258" s="51" t="s">
        <v>460</v>
      </c>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row>
    <row r="259" spans="1:64" s="22" customFormat="1" ht="25.95" customHeight="1" x14ac:dyDescent="0.25">
      <c r="AC259" s="58" t="s">
        <v>461</v>
      </c>
      <c r="AD259" s="58"/>
      <c r="AE259" s="58"/>
      <c r="AF259" s="58"/>
      <c r="AG259" s="58"/>
    </row>
    <row r="260" spans="1:64" s="22" customFormat="1" ht="13.95" customHeight="1" x14ac:dyDescent="0.25">
      <c r="A260" s="57" t="s">
        <v>462</v>
      </c>
      <c r="B260" s="57"/>
      <c r="C260" s="57"/>
      <c r="D260" s="57" t="s">
        <v>19</v>
      </c>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8" t="s">
        <v>463</v>
      </c>
      <c r="AD260" s="58"/>
      <c r="AE260" s="58"/>
      <c r="AF260" s="58"/>
      <c r="AG260" s="58"/>
    </row>
    <row r="261" spans="1:64" s="22" customFormat="1" ht="13.95" customHeight="1" x14ac:dyDescent="0.25">
      <c r="A261" s="57">
        <v>2210</v>
      </c>
      <c r="B261" s="57"/>
      <c r="C261" s="57"/>
      <c r="D261" s="50" t="s">
        <v>156</v>
      </c>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8">
        <v>0</v>
      </c>
      <c r="AD261" s="58"/>
      <c r="AE261" s="58"/>
      <c r="AF261" s="58"/>
      <c r="AG261" s="58"/>
    </row>
    <row r="262" spans="1:64" s="22" customFormat="1" ht="13.95" customHeight="1" x14ac:dyDescent="0.25">
      <c r="A262" s="57">
        <v>2220</v>
      </c>
      <c r="B262" s="57"/>
      <c r="C262" s="57"/>
      <c r="D262" s="50" t="s">
        <v>464</v>
      </c>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8">
        <v>0</v>
      </c>
      <c r="AD262" s="58"/>
      <c r="AE262" s="58"/>
      <c r="AF262" s="58"/>
      <c r="AG262" s="58"/>
    </row>
    <row r="263" spans="1:64" s="22" customFormat="1" ht="13.95" customHeight="1" x14ac:dyDescent="0.25">
      <c r="A263" s="57">
        <v>2230</v>
      </c>
      <c r="B263" s="57"/>
      <c r="C263" s="57"/>
      <c r="D263" s="50" t="s">
        <v>223</v>
      </c>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8">
        <v>0</v>
      </c>
      <c r="AD263" s="58"/>
      <c r="AE263" s="58"/>
      <c r="AF263" s="58"/>
      <c r="AG263" s="58"/>
    </row>
    <row r="264" spans="1:64" s="22" customFormat="1" ht="13.95" customHeight="1" x14ac:dyDescent="0.25">
      <c r="A264" s="57">
        <v>2240</v>
      </c>
      <c r="B264" s="57"/>
      <c r="C264" s="57"/>
      <c r="D264" s="50" t="s">
        <v>157</v>
      </c>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8">
        <v>0</v>
      </c>
      <c r="AD264" s="58"/>
      <c r="AE264" s="58"/>
      <c r="AF264" s="58"/>
      <c r="AG264" s="58"/>
    </row>
    <row r="265" spans="1:64" s="22" customFormat="1" ht="13.95" customHeight="1" x14ac:dyDescent="0.25">
      <c r="A265" s="57">
        <v>2250</v>
      </c>
      <c r="B265" s="57"/>
      <c r="C265" s="57"/>
      <c r="D265" s="50" t="s">
        <v>224</v>
      </c>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8">
        <v>0</v>
      </c>
      <c r="AD265" s="58"/>
      <c r="AE265" s="58"/>
      <c r="AF265" s="58"/>
      <c r="AG265" s="58"/>
    </row>
    <row r="266" spans="1:64" s="22" customFormat="1" ht="28.95" customHeight="1" x14ac:dyDescent="0.25">
      <c r="A266" s="57">
        <v>2282</v>
      </c>
      <c r="B266" s="57"/>
      <c r="C266" s="57"/>
      <c r="D266" s="50" t="s">
        <v>227</v>
      </c>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8">
        <v>0</v>
      </c>
      <c r="AD266" s="58"/>
      <c r="AE266" s="58"/>
      <c r="AF266" s="58"/>
      <c r="AG266" s="58"/>
    </row>
    <row r="267" spans="1:64" s="22" customFormat="1" ht="13.95" customHeight="1" x14ac:dyDescent="0.25">
      <c r="A267" s="57">
        <v>2800</v>
      </c>
      <c r="B267" s="57"/>
      <c r="C267" s="57"/>
      <c r="D267" s="50" t="s">
        <v>465</v>
      </c>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8">
        <v>0</v>
      </c>
      <c r="AD267" s="58"/>
      <c r="AE267" s="58"/>
      <c r="AF267" s="58"/>
      <c r="AG267" s="58"/>
    </row>
    <row r="268" spans="1:64" s="22" customFormat="1" ht="13.95" customHeight="1" x14ac:dyDescent="0.25">
      <c r="A268" s="31"/>
      <c r="B268" s="31"/>
      <c r="C268" s="31"/>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3"/>
      <c r="AD268" s="33"/>
      <c r="AE268" s="33"/>
      <c r="AF268" s="33"/>
      <c r="AG268" s="33"/>
    </row>
    <row r="269" spans="1:64" ht="14.25" customHeight="1" x14ac:dyDescent="0.25">
      <c r="A269" s="51" t="s">
        <v>466</v>
      </c>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row>
    <row r="270" spans="1:64" s="22" customFormat="1" ht="19.2" customHeight="1" x14ac:dyDescent="0.25">
      <c r="AP270" s="58" t="s">
        <v>461</v>
      </c>
      <c r="AQ270" s="58"/>
      <c r="AR270" s="58"/>
      <c r="AS270" s="58"/>
      <c r="AT270" s="58"/>
      <c r="AU270" s="58"/>
    </row>
    <row r="271" spans="1:64" s="22" customFormat="1" ht="54" customHeight="1" x14ac:dyDescent="0.25">
      <c r="A271" s="53" t="s">
        <v>467</v>
      </c>
      <c r="B271" s="53"/>
      <c r="C271" s="53" t="s">
        <v>468</v>
      </c>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t="s">
        <v>469</v>
      </c>
      <c r="AB271" s="53"/>
      <c r="AC271" s="53"/>
      <c r="AD271" s="53"/>
      <c r="AE271" s="53"/>
      <c r="AF271" s="53" t="s">
        <v>471</v>
      </c>
      <c r="AG271" s="53"/>
      <c r="AH271" s="53"/>
      <c r="AI271" s="53"/>
      <c r="AJ271" s="53"/>
      <c r="AK271" s="53"/>
      <c r="AL271" s="53" t="s">
        <v>470</v>
      </c>
      <c r="AM271" s="53"/>
      <c r="AN271" s="53"/>
      <c r="AO271" s="53"/>
      <c r="AP271" s="53"/>
      <c r="AQ271" s="53" t="s">
        <v>463</v>
      </c>
      <c r="AR271" s="53"/>
      <c r="AS271" s="53"/>
      <c r="AT271" s="53"/>
      <c r="AU271" s="53"/>
      <c r="AV271" s="53"/>
    </row>
    <row r="272" spans="1:64" s="22" customFormat="1" ht="13.8" x14ac:dyDescent="0.25">
      <c r="A272" s="56" t="s">
        <v>564</v>
      </c>
      <c r="B272" s="56"/>
      <c r="C272" s="56" t="s">
        <v>564</v>
      </c>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t="s">
        <v>564</v>
      </c>
      <c r="AB272" s="56"/>
      <c r="AC272" s="56"/>
      <c r="AD272" s="56"/>
      <c r="AE272" s="56"/>
      <c r="AF272" s="56" t="s">
        <v>564</v>
      </c>
      <c r="AG272" s="56"/>
      <c r="AH272" s="56"/>
      <c r="AI272" s="56"/>
      <c r="AJ272" s="56"/>
      <c r="AK272" s="56"/>
      <c r="AL272" s="56" t="s">
        <v>564</v>
      </c>
      <c r="AM272" s="56"/>
      <c r="AN272" s="56"/>
      <c r="AO272" s="56"/>
      <c r="AP272" s="56"/>
      <c r="AQ272" s="56" t="s">
        <v>564</v>
      </c>
      <c r="AR272" s="56"/>
      <c r="AS272" s="56"/>
      <c r="AT272" s="56"/>
      <c r="AU272" s="56"/>
      <c r="AV272" s="56"/>
    </row>
    <row r="273" spans="1:77" s="22" customFormat="1" ht="13.8" x14ac:dyDescent="0.25"/>
    <row r="274" spans="1:77" s="22" customFormat="1" ht="13.8" x14ac:dyDescent="0.25">
      <c r="A274" s="211" t="s">
        <v>472</v>
      </c>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row>
    <row r="275" spans="1:77" s="22" customFormat="1" ht="13.8" x14ac:dyDescent="0.25">
      <c r="A275" s="211" t="s">
        <v>473</v>
      </c>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row>
    <row r="276" spans="1:77" s="22" customFormat="1" ht="13.8"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12" t="s">
        <v>461</v>
      </c>
      <c r="AK276" s="212"/>
      <c r="AL276" s="212"/>
      <c r="AM276" s="23"/>
      <c r="AN276" s="23"/>
      <c r="AO276" s="23"/>
      <c r="AP276" s="23"/>
      <c r="AQ276" s="23"/>
      <c r="AR276" s="23"/>
      <c r="AS276" s="23"/>
      <c r="AT276" s="23"/>
      <c r="AU276" s="23"/>
      <c r="AV276" s="23"/>
    </row>
    <row r="277" spans="1:77" s="22" customFormat="1" ht="37.950000000000003" customHeight="1" x14ac:dyDescent="0.25">
      <c r="A277" s="53" t="s">
        <v>474</v>
      </c>
      <c r="B277" s="53"/>
      <c r="C277" s="53"/>
      <c r="D277" s="53"/>
      <c r="E277" s="53"/>
      <c r="F277" s="53"/>
      <c r="G277" s="53"/>
      <c r="H277" s="53"/>
      <c r="I277" s="53" t="s">
        <v>475</v>
      </c>
      <c r="J277" s="53"/>
      <c r="K277" s="53"/>
      <c r="L277" s="53"/>
      <c r="M277" s="53"/>
      <c r="N277" s="53"/>
      <c r="O277" s="53"/>
      <c r="P277" s="53"/>
      <c r="Q277" s="53"/>
      <c r="R277" s="53" t="s">
        <v>476</v>
      </c>
      <c r="S277" s="53"/>
      <c r="T277" s="53"/>
      <c r="U277" s="53"/>
      <c r="V277" s="53"/>
      <c r="W277" s="53"/>
      <c r="X277" s="53"/>
      <c r="Y277" s="53"/>
      <c r="Z277" s="53" t="s">
        <v>477</v>
      </c>
      <c r="AA277" s="53"/>
      <c r="AB277" s="53"/>
      <c r="AC277" s="53"/>
      <c r="AD277" s="53"/>
      <c r="AE277" s="53"/>
      <c r="AF277" s="53" t="s">
        <v>463</v>
      </c>
      <c r="AG277" s="53"/>
      <c r="AH277" s="53"/>
      <c r="AI277" s="53"/>
      <c r="AJ277" s="53"/>
      <c r="AK277" s="53"/>
      <c r="AL277" s="53"/>
      <c r="AM277" s="23"/>
      <c r="AN277" s="23"/>
      <c r="AO277" s="23"/>
      <c r="AP277" s="23"/>
      <c r="AQ277" s="23"/>
      <c r="AR277" s="23"/>
      <c r="AS277" s="23"/>
      <c r="AT277" s="23"/>
      <c r="AU277" s="23"/>
      <c r="AV277" s="23"/>
    </row>
    <row r="278" spans="1:77" s="22" customFormat="1" ht="13.8" x14ac:dyDescent="0.25">
      <c r="A278" s="200" t="s">
        <v>564</v>
      </c>
      <c r="B278" s="201"/>
      <c r="C278" s="201"/>
      <c r="D278" s="201"/>
      <c r="E278" s="201"/>
      <c r="F278" s="201"/>
      <c r="G278" s="201"/>
      <c r="H278" s="202"/>
      <c r="I278" s="200" t="s">
        <v>564</v>
      </c>
      <c r="J278" s="201"/>
      <c r="K278" s="201"/>
      <c r="L278" s="201"/>
      <c r="M278" s="201"/>
      <c r="N278" s="201"/>
      <c r="O278" s="201"/>
      <c r="P278" s="201"/>
      <c r="Q278" s="202"/>
      <c r="R278" s="200" t="s">
        <v>564</v>
      </c>
      <c r="S278" s="201"/>
      <c r="T278" s="201"/>
      <c r="U278" s="201"/>
      <c r="V278" s="201"/>
      <c r="W278" s="201"/>
      <c r="X278" s="201"/>
      <c r="Y278" s="202"/>
      <c r="Z278" s="200" t="s">
        <v>564</v>
      </c>
      <c r="AA278" s="201"/>
      <c r="AB278" s="201"/>
      <c r="AC278" s="201"/>
      <c r="AD278" s="201"/>
      <c r="AE278" s="202"/>
      <c r="AF278" s="200" t="s">
        <v>564</v>
      </c>
      <c r="AG278" s="201"/>
      <c r="AH278" s="201"/>
      <c r="AI278" s="201"/>
      <c r="AJ278" s="201"/>
      <c r="AK278" s="201"/>
      <c r="AL278" s="202"/>
      <c r="AM278" s="23"/>
      <c r="AN278" s="23"/>
      <c r="AO278" s="23"/>
      <c r="AP278" s="23"/>
      <c r="AQ278" s="23"/>
      <c r="AR278" s="23"/>
      <c r="AS278" s="23"/>
      <c r="AT278" s="23"/>
      <c r="AU278" s="23"/>
      <c r="AV278" s="23"/>
    </row>
    <row r="279" spans="1:77" s="22" customFormat="1" ht="13.8"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row>
    <row r="280" spans="1:77" ht="14.25" customHeight="1" x14ac:dyDescent="0.25">
      <c r="A280" s="51" t="s">
        <v>478</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row>
    <row r="281" spans="1:77" s="22" customFormat="1" ht="13.8" x14ac:dyDescent="0.25"/>
    <row r="282" spans="1:77" s="22" customFormat="1" ht="21.6" customHeight="1" x14ac:dyDescent="0.25">
      <c r="A282" s="53" t="s">
        <v>479</v>
      </c>
      <c r="B282" s="53"/>
      <c r="C282" s="53"/>
      <c r="D282" s="53"/>
      <c r="E282" s="53"/>
      <c r="F282" s="53"/>
      <c r="G282" s="53"/>
      <c r="H282" s="53"/>
      <c r="I282" s="53"/>
      <c r="J282" s="53"/>
      <c r="K282" s="53"/>
      <c r="L282" s="53"/>
      <c r="M282" s="53"/>
      <c r="N282" s="53"/>
      <c r="O282" s="53"/>
      <c r="P282" s="53"/>
      <c r="Q282" s="53"/>
      <c r="R282" s="53"/>
      <c r="S282" s="53" t="s">
        <v>480</v>
      </c>
      <c r="T282" s="53"/>
      <c r="U282" s="53"/>
      <c r="V282" s="53"/>
      <c r="W282" s="53" t="s">
        <v>477</v>
      </c>
      <c r="X282" s="53"/>
      <c r="Y282" s="53"/>
      <c r="Z282" s="53"/>
      <c r="AA282" s="53" t="s">
        <v>463</v>
      </c>
      <c r="AB282" s="53"/>
      <c r="AC282" s="53"/>
      <c r="AD282" s="53"/>
      <c r="AE282" s="53"/>
      <c r="AF282" s="53" t="s">
        <v>481</v>
      </c>
      <c r="AG282" s="53"/>
      <c r="AH282" s="53"/>
      <c r="AI282" s="53"/>
      <c r="AJ282" s="53"/>
      <c r="AK282" s="53"/>
      <c r="AL282" s="53"/>
    </row>
    <row r="283" spans="1:77" s="22" customFormat="1" ht="13.8" x14ac:dyDescent="0.25">
      <c r="A283" s="56" t="s">
        <v>564</v>
      </c>
      <c r="B283" s="56"/>
      <c r="C283" s="56"/>
      <c r="D283" s="56"/>
      <c r="E283" s="56"/>
      <c r="F283" s="56"/>
      <c r="G283" s="56"/>
      <c r="H283" s="56"/>
      <c r="I283" s="56"/>
      <c r="J283" s="56"/>
      <c r="K283" s="56"/>
      <c r="L283" s="56"/>
      <c r="M283" s="56"/>
      <c r="N283" s="56"/>
      <c r="O283" s="56"/>
      <c r="P283" s="56"/>
      <c r="Q283" s="56"/>
      <c r="R283" s="56"/>
      <c r="S283" s="56" t="s">
        <v>564</v>
      </c>
      <c r="T283" s="56"/>
      <c r="U283" s="56"/>
      <c r="V283" s="56"/>
      <c r="W283" s="56" t="s">
        <v>564</v>
      </c>
      <c r="X283" s="56"/>
      <c r="Y283" s="56"/>
      <c r="Z283" s="56"/>
      <c r="AA283" s="56" t="s">
        <v>564</v>
      </c>
      <c r="AB283" s="56"/>
      <c r="AC283" s="56"/>
      <c r="AD283" s="56"/>
      <c r="AE283" s="56"/>
      <c r="AF283" s="56" t="s">
        <v>564</v>
      </c>
      <c r="AG283" s="56"/>
      <c r="AH283" s="56"/>
      <c r="AI283" s="56"/>
      <c r="AJ283" s="56"/>
      <c r="AK283" s="56"/>
      <c r="AL283" s="56"/>
    </row>
    <row r="284" spans="1:77" s="22" customFormat="1" ht="13.8"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row>
    <row r="285" spans="1:77" ht="14.25" customHeight="1" x14ac:dyDescent="0.25">
      <c r="A285" s="51" t="s">
        <v>482</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row>
    <row r="286" spans="1:77" s="22" customFormat="1" ht="13.8" x14ac:dyDescent="0.25"/>
    <row r="287" spans="1:77" s="22" customFormat="1" ht="36" customHeight="1" x14ac:dyDescent="0.25">
      <c r="A287" s="53" t="s">
        <v>483</v>
      </c>
      <c r="B287" s="53"/>
      <c r="C287" s="53"/>
      <c r="D287" s="53" t="s">
        <v>484</v>
      </c>
      <c r="E287" s="53"/>
      <c r="F287" s="53"/>
      <c r="G287" s="53"/>
      <c r="H287" s="53"/>
      <c r="I287" s="53"/>
      <c r="J287" s="53"/>
      <c r="K287" s="53"/>
      <c r="L287" s="53"/>
      <c r="M287" s="53"/>
      <c r="N287" s="53"/>
      <c r="O287" s="53"/>
      <c r="P287" s="53"/>
      <c r="Q287" s="53"/>
      <c r="R287" s="53"/>
      <c r="S287" s="53" t="s">
        <v>485</v>
      </c>
      <c r="T287" s="53"/>
      <c r="U287" s="53"/>
      <c r="V287" s="53"/>
      <c r="W287" s="53" t="s">
        <v>486</v>
      </c>
      <c r="X287" s="53"/>
      <c r="Y287" s="53"/>
      <c r="Z287" s="53"/>
      <c r="AA287" s="53"/>
      <c r="AB287" s="53" t="s">
        <v>487</v>
      </c>
      <c r="AC287" s="53"/>
      <c r="AD287" s="53"/>
      <c r="AE287" s="53"/>
      <c r="AF287" s="53"/>
      <c r="AG287" s="53" t="s">
        <v>463</v>
      </c>
      <c r="AH287" s="53"/>
      <c r="AI287" s="53"/>
      <c r="AJ287" s="53"/>
      <c r="AK287" s="53"/>
      <c r="AL287" s="53"/>
      <c r="AM287" s="53" t="s">
        <v>488</v>
      </c>
      <c r="AN287" s="53"/>
      <c r="AO287" s="53"/>
      <c r="AP287" s="53"/>
      <c r="AQ287" s="53"/>
      <c r="AR287" s="53"/>
      <c r="AS287" s="53"/>
      <c r="AT287" s="53"/>
      <c r="AU287" s="53"/>
      <c r="AV287" s="53"/>
      <c r="AW287" s="53"/>
      <c r="AX287" s="53" t="s">
        <v>489</v>
      </c>
      <c r="AY287" s="53"/>
      <c r="AZ287" s="53"/>
      <c r="BA287" s="53"/>
      <c r="BB287" s="53"/>
      <c r="BC287" s="53"/>
    </row>
    <row r="288" spans="1:77" s="22" customFormat="1" ht="13.8" x14ac:dyDescent="0.25">
      <c r="A288" s="56" t="s">
        <v>564</v>
      </c>
      <c r="B288" s="56"/>
      <c r="C288" s="56"/>
      <c r="D288" s="56" t="s">
        <v>564</v>
      </c>
      <c r="E288" s="56"/>
      <c r="F288" s="56"/>
      <c r="G288" s="56"/>
      <c r="H288" s="56"/>
      <c r="I288" s="56"/>
      <c r="J288" s="56"/>
      <c r="K288" s="56"/>
      <c r="L288" s="56"/>
      <c r="M288" s="56"/>
      <c r="N288" s="56"/>
      <c r="O288" s="56"/>
      <c r="P288" s="56"/>
      <c r="Q288" s="56"/>
      <c r="R288" s="56"/>
      <c r="S288" s="56" t="s">
        <v>564</v>
      </c>
      <c r="T288" s="56"/>
      <c r="U288" s="56"/>
      <c r="V288" s="56"/>
      <c r="W288" s="56" t="s">
        <v>564</v>
      </c>
      <c r="X288" s="56"/>
      <c r="Y288" s="56"/>
      <c r="Z288" s="56"/>
      <c r="AA288" s="56"/>
      <c r="AB288" s="56" t="s">
        <v>564</v>
      </c>
      <c r="AC288" s="56"/>
      <c r="AD288" s="56"/>
      <c r="AE288" s="56"/>
      <c r="AF288" s="56"/>
      <c r="AG288" s="56" t="s">
        <v>564</v>
      </c>
      <c r="AH288" s="56"/>
      <c r="AI288" s="56"/>
      <c r="AJ288" s="56"/>
      <c r="AK288" s="56"/>
      <c r="AL288" s="56"/>
      <c r="AM288" s="56" t="s">
        <v>564</v>
      </c>
      <c r="AN288" s="56"/>
      <c r="AO288" s="56"/>
      <c r="AP288" s="56"/>
      <c r="AQ288" s="56"/>
      <c r="AR288" s="56"/>
      <c r="AS288" s="56"/>
      <c r="AT288" s="56"/>
      <c r="AU288" s="56"/>
      <c r="AV288" s="56"/>
      <c r="AW288" s="56"/>
      <c r="AX288" s="56" t="s">
        <v>564</v>
      </c>
      <c r="AY288" s="56"/>
      <c r="AZ288" s="56"/>
      <c r="BA288" s="56"/>
      <c r="BB288" s="56"/>
      <c r="BC288" s="56"/>
    </row>
    <row r="289" spans="1:78" s="22" customFormat="1" ht="13.8"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row>
    <row r="290" spans="1:78" ht="14.25" customHeight="1" x14ac:dyDescent="0.25">
      <c r="A290" s="51" t="s">
        <v>490</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row>
    <row r="291" spans="1:78" s="22" customFormat="1" ht="13.8" x14ac:dyDescent="0.25"/>
    <row r="292" spans="1:78" s="24" customFormat="1" ht="13.95" customHeight="1" x14ac:dyDescent="0.25">
      <c r="A292" s="209" t="s">
        <v>491</v>
      </c>
      <c r="B292" s="20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c r="BI292" s="209"/>
      <c r="BJ292" s="209"/>
      <c r="BK292" s="209"/>
      <c r="BL292" s="209"/>
      <c r="BM292" s="209"/>
      <c r="BN292" s="209"/>
      <c r="BO292" s="209"/>
      <c r="BP292" s="209"/>
      <c r="BQ292" s="209"/>
      <c r="BR292" s="209"/>
      <c r="BS292" s="209"/>
      <c r="BT292" s="209"/>
      <c r="BU292" s="209"/>
      <c r="BV292" s="209"/>
      <c r="BW292" s="209"/>
      <c r="BX292" s="209"/>
      <c r="BY292" s="209"/>
      <c r="BZ292" s="209"/>
    </row>
    <row r="293" spans="1:78" s="22" customFormat="1" ht="18" customHeight="1" x14ac:dyDescent="0.25">
      <c r="AJ293" s="58" t="s">
        <v>461</v>
      </c>
      <c r="AK293" s="58"/>
      <c r="AL293" s="58"/>
    </row>
    <row r="294" spans="1:78" s="22" customFormat="1" ht="57" customHeight="1" x14ac:dyDescent="0.25">
      <c r="A294" s="53" t="s">
        <v>467</v>
      </c>
      <c r="B294" s="53"/>
      <c r="C294" s="53"/>
      <c r="D294" s="53"/>
      <c r="E294" s="53" t="s">
        <v>492</v>
      </c>
      <c r="F294" s="53"/>
      <c r="G294" s="53"/>
      <c r="H294" s="53"/>
      <c r="I294" s="53"/>
      <c r="J294" s="53"/>
      <c r="K294" s="53"/>
      <c r="L294" s="53"/>
      <c r="M294" s="53"/>
      <c r="N294" s="53"/>
      <c r="O294" s="53"/>
      <c r="P294" s="53"/>
      <c r="Q294" s="53"/>
      <c r="R294" s="53"/>
      <c r="S294" s="53"/>
      <c r="T294" s="53"/>
      <c r="U294" s="53" t="s">
        <v>493</v>
      </c>
      <c r="V294" s="53"/>
      <c r="W294" s="53"/>
      <c r="X294" s="53"/>
      <c r="Y294" s="53" t="s">
        <v>494</v>
      </c>
      <c r="Z294" s="53"/>
      <c r="AA294" s="53"/>
      <c r="AB294" s="53"/>
      <c r="AC294" s="53"/>
      <c r="AD294" s="53" t="s">
        <v>495</v>
      </c>
      <c r="AE294" s="53"/>
      <c r="AF294" s="53"/>
      <c r="AG294" s="53"/>
      <c r="AH294" s="53"/>
      <c r="AI294" s="53"/>
      <c r="AJ294" s="53" t="s">
        <v>496</v>
      </c>
      <c r="AK294" s="53"/>
      <c r="AL294" s="53"/>
      <c r="AM294" s="53"/>
      <c r="AN294" s="53"/>
      <c r="AO294" s="53"/>
      <c r="AP294" s="53"/>
      <c r="AQ294" s="53"/>
      <c r="AR294" s="53"/>
    </row>
    <row r="295" spans="1:78" s="22" customFormat="1" ht="28.2" customHeight="1" x14ac:dyDescent="0.25">
      <c r="A295" s="56" t="s">
        <v>497</v>
      </c>
      <c r="B295" s="56"/>
      <c r="C295" s="56"/>
      <c r="D295" s="56"/>
      <c r="E295" s="53" t="s">
        <v>564</v>
      </c>
      <c r="F295" s="53"/>
      <c r="G295" s="53"/>
      <c r="H295" s="53"/>
      <c r="I295" s="53"/>
      <c r="J295" s="53"/>
      <c r="K295" s="53"/>
      <c r="L295" s="53"/>
      <c r="M295" s="53"/>
      <c r="N295" s="53"/>
      <c r="O295" s="53"/>
      <c r="P295" s="53"/>
      <c r="Q295" s="53"/>
      <c r="R295" s="53"/>
      <c r="S295" s="53"/>
      <c r="T295" s="53"/>
      <c r="U295" s="53" t="s">
        <v>564</v>
      </c>
      <c r="V295" s="53"/>
      <c r="W295" s="53"/>
      <c r="X295" s="53"/>
      <c r="Y295" s="53" t="s">
        <v>564</v>
      </c>
      <c r="Z295" s="53"/>
      <c r="AA295" s="53"/>
      <c r="AB295" s="53"/>
      <c r="AC295" s="53"/>
      <c r="AD295" s="53" t="s">
        <v>564</v>
      </c>
      <c r="AE295" s="53"/>
      <c r="AF295" s="53"/>
      <c r="AG295" s="53"/>
      <c r="AH295" s="53"/>
      <c r="AI295" s="53"/>
      <c r="AJ295" s="53" t="s">
        <v>564</v>
      </c>
      <c r="AK295" s="53"/>
      <c r="AL295" s="53"/>
      <c r="AM295" s="53"/>
      <c r="AN295" s="53"/>
      <c r="AO295" s="53"/>
      <c r="AP295" s="53"/>
      <c r="AQ295" s="53"/>
      <c r="AR295" s="53"/>
    </row>
    <row r="296" spans="1:78" s="22" customFormat="1" ht="13.8" x14ac:dyDescent="0.25">
      <c r="A296" s="56" t="s">
        <v>498</v>
      </c>
      <c r="B296" s="56"/>
      <c r="C296" s="56"/>
      <c r="D296" s="56"/>
      <c r="E296" s="53" t="s">
        <v>564</v>
      </c>
      <c r="F296" s="53"/>
      <c r="G296" s="53"/>
      <c r="H296" s="53"/>
      <c r="I296" s="53"/>
      <c r="J296" s="53"/>
      <c r="K296" s="53"/>
      <c r="L296" s="53"/>
      <c r="M296" s="53"/>
      <c r="N296" s="53"/>
      <c r="O296" s="53"/>
      <c r="P296" s="53"/>
      <c r="Q296" s="53"/>
      <c r="R296" s="53"/>
      <c r="S296" s="53"/>
      <c r="T296" s="53"/>
      <c r="U296" s="53" t="s">
        <v>564</v>
      </c>
      <c r="V296" s="53"/>
      <c r="W296" s="53"/>
      <c r="X296" s="53"/>
      <c r="Y296" s="53" t="s">
        <v>564</v>
      </c>
      <c r="Z296" s="53"/>
      <c r="AA296" s="53"/>
      <c r="AB296" s="53"/>
      <c r="AC296" s="53"/>
      <c r="AD296" s="53" t="s">
        <v>564</v>
      </c>
      <c r="AE296" s="53"/>
      <c r="AF296" s="53"/>
      <c r="AG296" s="53"/>
      <c r="AH296" s="53"/>
      <c r="AI296" s="53"/>
      <c r="AJ296" s="53" t="s">
        <v>564</v>
      </c>
      <c r="AK296" s="53"/>
      <c r="AL296" s="53"/>
      <c r="AM296" s="53"/>
      <c r="AN296" s="53"/>
      <c r="AO296" s="53"/>
      <c r="AP296" s="53"/>
      <c r="AQ296" s="53"/>
      <c r="AR296" s="53"/>
    </row>
    <row r="297" spans="1:78" s="22" customFormat="1" ht="17.399999999999999" customHeight="1" x14ac:dyDescent="0.25">
      <c r="A297" s="56" t="s">
        <v>449</v>
      </c>
      <c r="B297" s="56"/>
      <c r="C297" s="56"/>
      <c r="D297" s="56"/>
      <c r="E297" s="53" t="s">
        <v>564</v>
      </c>
      <c r="F297" s="53"/>
      <c r="G297" s="53"/>
      <c r="H297" s="53"/>
      <c r="I297" s="53"/>
      <c r="J297" s="53"/>
      <c r="K297" s="53"/>
      <c r="L297" s="53"/>
      <c r="M297" s="53"/>
      <c r="N297" s="53"/>
      <c r="O297" s="53"/>
      <c r="P297" s="53"/>
      <c r="Q297" s="53"/>
      <c r="R297" s="53"/>
      <c r="S297" s="53"/>
      <c r="T297" s="53"/>
      <c r="U297" s="53" t="s">
        <v>564</v>
      </c>
      <c r="V297" s="53"/>
      <c r="W297" s="53"/>
      <c r="X297" s="53"/>
      <c r="Y297" s="53" t="s">
        <v>564</v>
      </c>
      <c r="Z297" s="53"/>
      <c r="AA297" s="53"/>
      <c r="AB297" s="53"/>
      <c r="AC297" s="53"/>
      <c r="AD297" s="53" t="s">
        <v>564</v>
      </c>
      <c r="AE297" s="53"/>
      <c r="AF297" s="53"/>
      <c r="AG297" s="53"/>
      <c r="AH297" s="53"/>
      <c r="AI297" s="53"/>
      <c r="AJ297" s="53" t="s">
        <v>564</v>
      </c>
      <c r="AK297" s="53"/>
      <c r="AL297" s="53"/>
      <c r="AM297" s="53"/>
      <c r="AN297" s="53"/>
      <c r="AO297" s="53"/>
      <c r="AP297" s="53"/>
      <c r="AQ297" s="53"/>
      <c r="AR297" s="53"/>
    </row>
    <row r="298" spans="1:78" s="22" customFormat="1" ht="13.8" x14ac:dyDescent="0.25"/>
    <row r="299" spans="1:78" s="24" customFormat="1" ht="13.95" customHeight="1" x14ac:dyDescent="0.25">
      <c r="A299" s="209" t="s">
        <v>499</v>
      </c>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c r="BI299" s="209"/>
      <c r="BJ299" s="209"/>
      <c r="BK299" s="209"/>
      <c r="BL299" s="209"/>
      <c r="BM299" s="209"/>
      <c r="BN299" s="209"/>
      <c r="BO299" s="209"/>
      <c r="BP299" s="209"/>
      <c r="BQ299" s="209"/>
      <c r="BR299" s="209"/>
      <c r="BS299" s="209"/>
      <c r="BT299" s="209"/>
      <c r="BU299" s="209"/>
      <c r="BV299" s="209"/>
      <c r="BW299" s="209"/>
      <c r="BX299" s="209"/>
      <c r="BY299" s="209"/>
      <c r="BZ299" s="209"/>
    </row>
    <row r="300" spans="1:78" s="24" customFormat="1" ht="30.6" customHeight="1" x14ac:dyDescent="0.25">
      <c r="A300" s="50" t="s">
        <v>500</v>
      </c>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row>
    <row r="301" spans="1:78" s="22" customFormat="1" ht="13.8" x14ac:dyDescent="0.25"/>
    <row r="302" spans="1:78" s="24" customFormat="1" ht="13.95" customHeight="1" x14ac:dyDescent="0.25">
      <c r="A302" s="209" t="s">
        <v>501</v>
      </c>
      <c r="B302" s="209"/>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c r="AA302" s="209"/>
      <c r="AB302" s="209"/>
      <c r="AC302" s="209"/>
      <c r="AD302" s="209"/>
      <c r="AE302" s="209"/>
      <c r="AF302" s="209"/>
      <c r="AG302" s="209"/>
      <c r="AH302" s="209"/>
      <c r="AI302" s="209"/>
      <c r="AJ302" s="209"/>
      <c r="AK302" s="209"/>
      <c r="AL302" s="209"/>
      <c r="AM302" s="209"/>
      <c r="AN302" s="209"/>
      <c r="AO302" s="209"/>
      <c r="AP302" s="209"/>
      <c r="AQ302" s="209"/>
      <c r="AR302" s="209"/>
      <c r="AS302" s="209"/>
      <c r="AT302" s="209"/>
      <c r="AU302" s="209"/>
      <c r="AV302" s="209"/>
      <c r="AW302" s="209"/>
      <c r="AX302" s="209"/>
      <c r="AY302" s="209"/>
      <c r="AZ302" s="209"/>
      <c r="BA302" s="209"/>
      <c r="BB302" s="209"/>
      <c r="BC302" s="209"/>
      <c r="BD302" s="209"/>
      <c r="BE302" s="209"/>
      <c r="BF302" s="209"/>
      <c r="BG302" s="209"/>
      <c r="BH302" s="209"/>
      <c r="BI302" s="209"/>
      <c r="BJ302" s="209"/>
      <c r="BK302" s="209"/>
      <c r="BL302" s="209"/>
      <c r="BM302" s="209"/>
      <c r="BN302" s="209"/>
      <c r="BO302" s="209"/>
      <c r="BP302" s="209"/>
      <c r="BQ302" s="209"/>
      <c r="BR302" s="209"/>
      <c r="BS302" s="209"/>
      <c r="BT302" s="209"/>
      <c r="BU302" s="209"/>
      <c r="BV302" s="209"/>
      <c r="BW302" s="209"/>
      <c r="BX302" s="209"/>
      <c r="BY302" s="209"/>
      <c r="BZ302" s="209"/>
    </row>
    <row r="303" spans="1:78" s="22" customFormat="1" ht="19.2" customHeight="1" x14ac:dyDescent="0.25">
      <c r="AG303" s="58" t="s">
        <v>461</v>
      </c>
      <c r="AH303" s="58"/>
      <c r="AI303" s="58"/>
      <c r="AJ303" s="58"/>
      <c r="AK303" s="58"/>
      <c r="AL303" s="58"/>
    </row>
    <row r="304" spans="1:78" s="22" customFormat="1" ht="43.2" customHeight="1" x14ac:dyDescent="0.25">
      <c r="A304" s="53" t="s">
        <v>502</v>
      </c>
      <c r="B304" s="53"/>
      <c r="C304" s="53"/>
      <c r="D304" s="53"/>
      <c r="E304" s="53"/>
      <c r="F304" s="53"/>
      <c r="G304" s="53"/>
      <c r="H304" s="53"/>
      <c r="I304" s="53"/>
      <c r="J304" s="53"/>
      <c r="K304" s="53"/>
      <c r="L304" s="53" t="s">
        <v>503</v>
      </c>
      <c r="M304" s="53"/>
      <c r="N304" s="53"/>
      <c r="O304" s="53"/>
      <c r="P304" s="53"/>
      <c r="Q304" s="53"/>
      <c r="R304" s="53"/>
      <c r="S304" s="53"/>
      <c r="T304" s="53"/>
      <c r="U304" s="53"/>
      <c r="V304" s="53"/>
      <c r="W304" s="53"/>
      <c r="X304" s="53" t="s">
        <v>504</v>
      </c>
      <c r="Y304" s="53"/>
      <c r="Z304" s="53"/>
      <c r="AA304" s="53"/>
      <c r="AB304" s="53"/>
      <c r="AC304" s="53" t="s">
        <v>505</v>
      </c>
      <c r="AD304" s="53"/>
      <c r="AE304" s="53"/>
      <c r="AF304" s="53"/>
      <c r="AG304" s="53" t="s">
        <v>506</v>
      </c>
      <c r="AH304" s="53"/>
      <c r="AI304" s="53"/>
      <c r="AJ304" s="53"/>
      <c r="AK304" s="53"/>
      <c r="AL304" s="53"/>
    </row>
    <row r="305" spans="1:78" s="22" customFormat="1" ht="13.8" x14ac:dyDescent="0.25">
      <c r="A305" s="56" t="s">
        <v>564</v>
      </c>
      <c r="B305" s="56"/>
      <c r="C305" s="56"/>
      <c r="D305" s="56"/>
      <c r="E305" s="56"/>
      <c r="F305" s="56"/>
      <c r="G305" s="56"/>
      <c r="H305" s="56"/>
      <c r="I305" s="56"/>
      <c r="J305" s="56"/>
      <c r="K305" s="56"/>
      <c r="L305" s="56" t="s">
        <v>564</v>
      </c>
      <c r="M305" s="56"/>
      <c r="N305" s="56"/>
      <c r="O305" s="56"/>
      <c r="P305" s="56"/>
      <c r="Q305" s="56"/>
      <c r="R305" s="56"/>
      <c r="S305" s="56"/>
      <c r="T305" s="56"/>
      <c r="U305" s="56"/>
      <c r="V305" s="56"/>
      <c r="W305" s="56"/>
      <c r="X305" s="56" t="s">
        <v>564</v>
      </c>
      <c r="Y305" s="56"/>
      <c r="Z305" s="56"/>
      <c r="AA305" s="56"/>
      <c r="AB305" s="56"/>
      <c r="AC305" s="56" t="s">
        <v>564</v>
      </c>
      <c r="AD305" s="56"/>
      <c r="AE305" s="56"/>
      <c r="AF305" s="56"/>
      <c r="AG305" s="56" t="s">
        <v>564</v>
      </c>
      <c r="AH305" s="56"/>
      <c r="AI305" s="56"/>
      <c r="AJ305" s="56"/>
      <c r="AK305" s="56"/>
      <c r="AL305" s="56"/>
    </row>
    <row r="306" spans="1:78" s="22" customFormat="1" ht="13.8" x14ac:dyDescent="0.25"/>
    <row r="307" spans="1:78" s="24" customFormat="1" ht="13.95" customHeight="1" x14ac:dyDescent="0.25">
      <c r="A307" s="209" t="s">
        <v>507</v>
      </c>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c r="BI307" s="209"/>
      <c r="BJ307" s="209"/>
      <c r="BK307" s="209"/>
      <c r="BL307" s="209"/>
      <c r="BM307" s="209"/>
      <c r="BN307" s="209"/>
      <c r="BO307" s="209"/>
      <c r="BP307" s="209"/>
      <c r="BQ307" s="209"/>
      <c r="BR307" s="209"/>
      <c r="BS307" s="209"/>
      <c r="BT307" s="209"/>
      <c r="BU307" s="209"/>
      <c r="BV307" s="209"/>
      <c r="BW307" s="209"/>
      <c r="BX307" s="209"/>
      <c r="BY307" s="209"/>
      <c r="BZ307" s="209"/>
    </row>
    <row r="308" spans="1:78" s="24" customFormat="1" ht="13.9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row>
    <row r="309" spans="1:78" s="22" customFormat="1" ht="51" customHeight="1" x14ac:dyDescent="0.25">
      <c r="A309" s="53" t="s">
        <v>508</v>
      </c>
      <c r="B309" s="53"/>
      <c r="C309" s="53"/>
      <c r="D309" s="53"/>
      <c r="E309" s="53"/>
      <c r="F309" s="53"/>
      <c r="G309" s="53"/>
      <c r="H309" s="53"/>
      <c r="I309" s="53"/>
      <c r="J309" s="53"/>
      <c r="K309" s="53"/>
      <c r="L309" s="53"/>
      <c r="M309" s="53"/>
      <c r="N309" s="53"/>
      <c r="O309" s="53"/>
      <c r="P309" s="53"/>
      <c r="Q309" s="53"/>
      <c r="R309" s="53"/>
      <c r="S309" s="53"/>
      <c r="T309" s="53"/>
      <c r="U309" s="53"/>
      <c r="V309" s="53" t="s">
        <v>509</v>
      </c>
      <c r="W309" s="53"/>
      <c r="X309" s="53"/>
      <c r="Y309" s="53"/>
      <c r="Z309" s="53"/>
      <c r="AA309" s="53" t="s">
        <v>510</v>
      </c>
      <c r="AB309" s="53"/>
      <c r="AC309" s="53"/>
      <c r="AD309" s="53"/>
      <c r="AE309" s="53"/>
      <c r="AF309" s="53"/>
      <c r="AG309" s="53" t="s">
        <v>511</v>
      </c>
      <c r="AH309" s="53"/>
      <c r="AI309" s="53"/>
      <c r="AJ309" s="53"/>
      <c r="AK309" s="53"/>
      <c r="AL309" s="53"/>
    </row>
    <row r="310" spans="1:78" s="22" customFormat="1" ht="13.8" x14ac:dyDescent="0.25">
      <c r="A310" s="210" t="s">
        <v>512</v>
      </c>
      <c r="B310" s="210"/>
      <c r="C310" s="210"/>
      <c r="D310" s="210"/>
      <c r="E310" s="210"/>
      <c r="F310" s="210"/>
      <c r="G310" s="210"/>
      <c r="H310" s="210"/>
      <c r="I310" s="210"/>
      <c r="J310" s="210"/>
      <c r="K310" s="210"/>
      <c r="L310" s="210"/>
      <c r="M310" s="210"/>
      <c r="N310" s="210"/>
      <c r="O310" s="210"/>
      <c r="P310" s="210"/>
      <c r="Q310" s="210"/>
      <c r="R310" s="210"/>
      <c r="S310" s="210"/>
      <c r="T310" s="210"/>
      <c r="U310" s="210"/>
      <c r="V310" s="56" t="s">
        <v>564</v>
      </c>
      <c r="W310" s="56"/>
      <c r="X310" s="56"/>
      <c r="Y310" s="56"/>
      <c r="Z310" s="56"/>
      <c r="AA310" s="56" t="s">
        <v>564</v>
      </c>
      <c r="AB310" s="56"/>
      <c r="AC310" s="56"/>
      <c r="AD310" s="56"/>
      <c r="AE310" s="56"/>
      <c r="AF310" s="56"/>
      <c r="AG310" s="56" t="s">
        <v>564</v>
      </c>
      <c r="AH310" s="56"/>
      <c r="AI310" s="56"/>
      <c r="AJ310" s="56"/>
      <c r="AK310" s="56"/>
      <c r="AL310" s="56"/>
    </row>
    <row r="311" spans="1:78" s="22" customFormat="1" ht="13.8" x14ac:dyDescent="0.25">
      <c r="A311" s="210" t="s">
        <v>513</v>
      </c>
      <c r="B311" s="210"/>
      <c r="C311" s="210"/>
      <c r="D311" s="210"/>
      <c r="E311" s="210"/>
      <c r="F311" s="210"/>
      <c r="G311" s="210"/>
      <c r="H311" s="210"/>
      <c r="I311" s="210"/>
      <c r="J311" s="210"/>
      <c r="K311" s="210"/>
      <c r="L311" s="210"/>
      <c r="M311" s="210"/>
      <c r="N311" s="210"/>
      <c r="O311" s="210"/>
      <c r="P311" s="210"/>
      <c r="Q311" s="210"/>
      <c r="R311" s="210"/>
      <c r="S311" s="210"/>
      <c r="T311" s="210"/>
      <c r="U311" s="210"/>
      <c r="V311" s="56" t="s">
        <v>564</v>
      </c>
      <c r="W311" s="56"/>
      <c r="X311" s="56"/>
      <c r="Y311" s="56"/>
      <c r="Z311" s="56"/>
      <c r="AA311" s="56" t="s">
        <v>564</v>
      </c>
      <c r="AB311" s="56"/>
      <c r="AC311" s="56"/>
      <c r="AD311" s="56"/>
      <c r="AE311" s="56"/>
      <c r="AF311" s="56"/>
      <c r="AG311" s="56" t="s">
        <v>564</v>
      </c>
      <c r="AH311" s="56"/>
      <c r="AI311" s="56"/>
      <c r="AJ311" s="56"/>
      <c r="AK311" s="56"/>
      <c r="AL311" s="56"/>
    </row>
    <row r="312" spans="1:78" s="22" customFormat="1" ht="13.8" x14ac:dyDescent="0.25">
      <c r="A312" s="210" t="s">
        <v>514</v>
      </c>
      <c r="B312" s="210"/>
      <c r="C312" s="210"/>
      <c r="D312" s="210"/>
      <c r="E312" s="210"/>
      <c r="F312" s="210"/>
      <c r="G312" s="210"/>
      <c r="H312" s="210"/>
      <c r="I312" s="210"/>
      <c r="J312" s="210"/>
      <c r="K312" s="210"/>
      <c r="L312" s="210"/>
      <c r="M312" s="210"/>
      <c r="N312" s="210"/>
      <c r="O312" s="210"/>
      <c r="P312" s="210"/>
      <c r="Q312" s="210"/>
      <c r="R312" s="210"/>
      <c r="S312" s="210"/>
      <c r="T312" s="210"/>
      <c r="U312" s="210"/>
      <c r="V312" s="56" t="s">
        <v>564</v>
      </c>
      <c r="W312" s="56"/>
      <c r="X312" s="56"/>
      <c r="Y312" s="56"/>
      <c r="Z312" s="56"/>
      <c r="AA312" s="56" t="s">
        <v>564</v>
      </c>
      <c r="AB312" s="56"/>
      <c r="AC312" s="56"/>
      <c r="AD312" s="56"/>
      <c r="AE312" s="56"/>
      <c r="AF312" s="56"/>
      <c r="AG312" s="56" t="s">
        <v>564</v>
      </c>
      <c r="AH312" s="56"/>
      <c r="AI312" s="56"/>
      <c r="AJ312" s="56"/>
      <c r="AK312" s="56"/>
      <c r="AL312" s="56"/>
    </row>
    <row r="313" spans="1:78" s="22" customFormat="1" ht="13.2" customHeight="1" x14ac:dyDescent="0.25">
      <c r="A313" s="210" t="s">
        <v>515</v>
      </c>
      <c r="B313" s="210"/>
      <c r="C313" s="210"/>
      <c r="D313" s="210"/>
      <c r="E313" s="210"/>
      <c r="F313" s="210"/>
      <c r="G313" s="210"/>
      <c r="H313" s="210"/>
      <c r="I313" s="210"/>
      <c r="J313" s="210"/>
      <c r="K313" s="210"/>
      <c r="L313" s="210"/>
      <c r="M313" s="210"/>
      <c r="N313" s="210"/>
      <c r="O313" s="210"/>
      <c r="P313" s="210"/>
      <c r="Q313" s="210"/>
      <c r="R313" s="210"/>
      <c r="S313" s="210"/>
      <c r="T313" s="210"/>
      <c r="U313" s="210"/>
      <c r="V313" s="56" t="s">
        <v>564</v>
      </c>
      <c r="W313" s="56"/>
      <c r="X313" s="56"/>
      <c r="Y313" s="56"/>
      <c r="Z313" s="56"/>
      <c r="AA313" s="56" t="s">
        <v>564</v>
      </c>
      <c r="AB313" s="56"/>
      <c r="AC313" s="56"/>
      <c r="AD313" s="56"/>
      <c r="AE313" s="56"/>
      <c r="AF313" s="56"/>
      <c r="AG313" s="56" t="s">
        <v>564</v>
      </c>
      <c r="AH313" s="56"/>
      <c r="AI313" s="56"/>
      <c r="AJ313" s="56"/>
      <c r="AK313" s="56"/>
      <c r="AL313" s="56"/>
    </row>
    <row r="314" spans="1:78" s="22" customFormat="1" ht="16.2" customHeight="1" x14ac:dyDescent="0.25">
      <c r="A314" s="210" t="s">
        <v>516</v>
      </c>
      <c r="B314" s="210"/>
      <c r="C314" s="210"/>
      <c r="D314" s="210"/>
      <c r="E314" s="210"/>
      <c r="F314" s="210"/>
      <c r="G314" s="210"/>
      <c r="H314" s="210"/>
      <c r="I314" s="210"/>
      <c r="J314" s="210"/>
      <c r="K314" s="210"/>
      <c r="L314" s="210"/>
      <c r="M314" s="210"/>
      <c r="N314" s="210"/>
      <c r="O314" s="210"/>
      <c r="P314" s="210"/>
      <c r="Q314" s="210"/>
      <c r="R314" s="210"/>
      <c r="S314" s="210"/>
      <c r="T314" s="210"/>
      <c r="U314" s="210"/>
      <c r="V314" s="56" t="s">
        <v>564</v>
      </c>
      <c r="W314" s="56"/>
      <c r="X314" s="56"/>
      <c r="Y314" s="56"/>
      <c r="Z314" s="56"/>
      <c r="AA314" s="56" t="s">
        <v>564</v>
      </c>
      <c r="AB314" s="56"/>
      <c r="AC314" s="56"/>
      <c r="AD314" s="56"/>
      <c r="AE314" s="56"/>
      <c r="AF314" s="56"/>
      <c r="AG314" s="56" t="s">
        <v>564</v>
      </c>
      <c r="AH314" s="56"/>
      <c r="AI314" s="56"/>
      <c r="AJ314" s="56"/>
      <c r="AK314" s="56"/>
      <c r="AL314" s="56"/>
    </row>
    <row r="315" spans="1:78" s="22" customFormat="1" ht="13.8" x14ac:dyDescent="0.25"/>
    <row r="316" spans="1:78" s="24" customFormat="1" ht="13.95" customHeight="1" x14ac:dyDescent="0.25">
      <c r="A316" s="209" t="s">
        <v>517</v>
      </c>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09"/>
      <c r="AL316" s="209"/>
      <c r="AM316" s="209"/>
      <c r="AN316" s="209"/>
      <c r="AO316" s="209"/>
      <c r="AP316" s="209"/>
      <c r="AQ316" s="209"/>
      <c r="AR316" s="209"/>
      <c r="AS316" s="209"/>
      <c r="AT316" s="209"/>
      <c r="AU316" s="209"/>
      <c r="AV316" s="209"/>
      <c r="AW316" s="209"/>
      <c r="AX316" s="209"/>
      <c r="AY316" s="209"/>
      <c r="AZ316" s="209"/>
      <c r="BA316" s="209"/>
      <c r="BB316" s="209"/>
      <c r="BC316" s="209"/>
      <c r="BD316" s="209"/>
      <c r="BE316" s="209"/>
      <c r="BF316" s="209"/>
      <c r="BG316" s="209"/>
      <c r="BH316" s="209"/>
      <c r="BI316" s="209"/>
      <c r="BJ316" s="209"/>
      <c r="BK316" s="209"/>
      <c r="BL316" s="209"/>
      <c r="BM316" s="209"/>
      <c r="BN316" s="209"/>
      <c r="BO316" s="209"/>
      <c r="BP316" s="209"/>
      <c r="BQ316" s="209"/>
      <c r="BR316" s="209"/>
      <c r="BS316" s="209"/>
      <c r="BT316" s="209"/>
      <c r="BU316" s="209"/>
      <c r="BV316" s="209"/>
      <c r="BW316" s="209"/>
      <c r="BX316" s="209"/>
      <c r="BY316" s="209"/>
      <c r="BZ316" s="209"/>
    </row>
    <row r="317" spans="1:78" s="24" customFormat="1" ht="30.6" customHeight="1" x14ac:dyDescent="0.25">
      <c r="A317" s="50" t="s">
        <v>518</v>
      </c>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row>
    <row r="318" spans="1:78" s="22" customFormat="1" ht="13.8" x14ac:dyDescent="0.25"/>
    <row r="319" spans="1:78" ht="14.25" customHeight="1" x14ac:dyDescent="0.25">
      <c r="A319" s="51" t="s">
        <v>519</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row>
    <row r="320" spans="1:78" s="22" customFormat="1" ht="13.8" x14ac:dyDescent="0.25"/>
    <row r="321" spans="1:79" s="22" customFormat="1" ht="13.95" customHeight="1" x14ac:dyDescent="0.25">
      <c r="A321" s="50" t="s">
        <v>520</v>
      </c>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row>
    <row r="322" spans="1:79" s="22" customFormat="1" ht="13.8" x14ac:dyDescent="0.25"/>
    <row r="323" spans="1:79" ht="24.6" customHeight="1" x14ac:dyDescent="0.25">
      <c r="A323" s="51" t="s">
        <v>521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row>
    <row r="324" spans="1:79" ht="14.25" customHeight="1"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row>
    <row r="325" spans="1:79" ht="14.25" customHeight="1" x14ac:dyDescent="0.25">
      <c r="A325" s="51" t="s">
        <v>541</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row>
    <row r="326" spans="1:79" s="26" customFormat="1" ht="46.95" customHeight="1" x14ac:dyDescent="0.25">
      <c r="A326" s="199" t="s">
        <v>542</v>
      </c>
      <c r="B326" s="199"/>
      <c r="C326" s="199"/>
      <c r="D326" s="199"/>
      <c r="E326" s="199"/>
      <c r="F326" s="199"/>
      <c r="G326" s="199"/>
      <c r="H326" s="199"/>
      <c r="I326" s="199"/>
      <c r="J326" s="199"/>
      <c r="K326" s="199"/>
      <c r="L326" s="199"/>
      <c r="M326" s="199"/>
      <c r="N326" s="199"/>
      <c r="O326" s="199"/>
      <c r="P326" s="200" t="s">
        <v>543</v>
      </c>
      <c r="Q326" s="201"/>
      <c r="R326" s="201"/>
      <c r="S326" s="201"/>
      <c r="T326" s="201"/>
      <c r="U326" s="201"/>
      <c r="V326" s="201"/>
      <c r="W326" s="201"/>
      <c r="X326" s="201"/>
      <c r="Y326" s="202"/>
      <c r="Z326" s="199" t="s">
        <v>544</v>
      </c>
      <c r="AA326" s="199"/>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row>
    <row r="327" spans="1:79" s="26" customFormat="1" ht="55.2" customHeight="1" x14ac:dyDescent="0.25">
      <c r="A327" s="199"/>
      <c r="B327" s="199"/>
      <c r="C327" s="199"/>
      <c r="D327" s="199"/>
      <c r="E327" s="199"/>
      <c r="F327" s="199"/>
      <c r="G327" s="199"/>
      <c r="H327" s="199"/>
      <c r="I327" s="199"/>
      <c r="J327" s="199"/>
      <c r="K327" s="199"/>
      <c r="L327" s="199"/>
      <c r="M327" s="199"/>
      <c r="N327" s="199"/>
      <c r="O327" s="199"/>
      <c r="P327" s="203" t="s">
        <v>545</v>
      </c>
      <c r="Q327" s="204"/>
      <c r="R327" s="204"/>
      <c r="S327" s="204"/>
      <c r="T327" s="205"/>
      <c r="U327" s="203" t="s">
        <v>546</v>
      </c>
      <c r="V327" s="204"/>
      <c r="W327" s="204"/>
      <c r="X327" s="204"/>
      <c r="Y327" s="205"/>
      <c r="Z327" s="53" t="s">
        <v>547</v>
      </c>
      <c r="AA327" s="53"/>
      <c r="AB327" s="53"/>
      <c r="AC327" s="53"/>
      <c r="AD327" s="53" t="s">
        <v>557</v>
      </c>
      <c r="AE327" s="53"/>
      <c r="AF327" s="53"/>
      <c r="AG327" s="53"/>
      <c r="AH327" s="53" t="s">
        <v>548</v>
      </c>
      <c r="AI327" s="53"/>
      <c r="AJ327" s="53"/>
      <c r="AK327" s="53"/>
      <c r="AL327" s="53"/>
      <c r="AM327" s="53" t="s">
        <v>549</v>
      </c>
      <c r="AN327" s="53"/>
      <c r="AO327" s="53"/>
      <c r="AP327" s="53"/>
      <c r="AQ327" s="53" t="s">
        <v>550</v>
      </c>
      <c r="AR327" s="53"/>
      <c r="AS327" s="53"/>
      <c r="AT327" s="53"/>
      <c r="AU327" s="53"/>
      <c r="AV327" s="53"/>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row>
    <row r="328" spans="1:79" s="26" customFormat="1" ht="13.8" x14ac:dyDescent="0.25">
      <c r="A328" s="185">
        <v>1</v>
      </c>
      <c r="B328" s="185"/>
      <c r="C328" s="185"/>
      <c r="D328" s="185"/>
      <c r="E328" s="185"/>
      <c r="F328" s="185"/>
      <c r="G328" s="185"/>
      <c r="H328" s="185"/>
      <c r="I328" s="185"/>
      <c r="J328" s="185"/>
      <c r="K328" s="185"/>
      <c r="L328" s="185"/>
      <c r="M328" s="185"/>
      <c r="N328" s="185"/>
      <c r="O328" s="185"/>
      <c r="P328" s="206">
        <v>2</v>
      </c>
      <c r="Q328" s="207"/>
      <c r="R328" s="207"/>
      <c r="S328" s="207"/>
      <c r="T328" s="207"/>
      <c r="U328" s="207"/>
      <c r="V328" s="207"/>
      <c r="W328" s="207"/>
      <c r="X328" s="207"/>
      <c r="Y328" s="208"/>
      <c r="Z328" s="185">
        <v>3</v>
      </c>
      <c r="AA328" s="185"/>
      <c r="AB328" s="185"/>
      <c r="AC328" s="185"/>
      <c r="AD328" s="185">
        <v>4</v>
      </c>
      <c r="AE328" s="185"/>
      <c r="AF328" s="185"/>
      <c r="AG328" s="185"/>
      <c r="AH328" s="185">
        <v>5</v>
      </c>
      <c r="AI328" s="185"/>
      <c r="AJ328" s="185"/>
      <c r="AK328" s="185"/>
      <c r="AL328" s="185"/>
      <c r="AM328" s="185">
        <v>6</v>
      </c>
      <c r="AN328" s="185"/>
      <c r="AO328" s="185"/>
      <c r="AP328" s="185"/>
      <c r="AQ328" s="185">
        <v>7</v>
      </c>
      <c r="AR328" s="185"/>
      <c r="AS328" s="185"/>
      <c r="AT328" s="185"/>
      <c r="AU328" s="185"/>
      <c r="AV328" s="185"/>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row>
    <row r="329" spans="1:79" s="26" customFormat="1" ht="13.95" customHeight="1" x14ac:dyDescent="0.25">
      <c r="A329" s="190" t="s">
        <v>551</v>
      </c>
      <c r="B329" s="191"/>
      <c r="C329" s="191"/>
      <c r="D329" s="191"/>
      <c r="E329" s="191"/>
      <c r="F329" s="191"/>
      <c r="G329" s="191"/>
      <c r="H329" s="191"/>
      <c r="I329" s="191"/>
      <c r="J329" s="191"/>
      <c r="K329" s="191"/>
      <c r="L329" s="191"/>
      <c r="M329" s="191"/>
      <c r="N329" s="191"/>
      <c r="O329" s="192"/>
      <c r="P329" s="182">
        <v>1902.3589999999999</v>
      </c>
      <c r="Q329" s="183"/>
      <c r="R329" s="183"/>
      <c r="S329" s="183"/>
      <c r="T329" s="184"/>
      <c r="U329" s="182">
        <v>4020315.41</v>
      </c>
      <c r="V329" s="183"/>
      <c r="W329" s="183"/>
      <c r="X329" s="183"/>
      <c r="Y329" s="184"/>
      <c r="Z329" s="196">
        <f>AH329/AD329</f>
        <v>3194.5743895069054</v>
      </c>
      <c r="AA329" s="197"/>
      <c r="AB329" s="197"/>
      <c r="AC329" s="198"/>
      <c r="AD329" s="182">
        <v>2233.85</v>
      </c>
      <c r="AE329" s="183"/>
      <c r="AF329" s="183"/>
      <c r="AG329" s="184"/>
      <c r="AH329" s="182">
        <v>7136200</v>
      </c>
      <c r="AI329" s="183"/>
      <c r="AJ329" s="183"/>
      <c r="AK329" s="183"/>
      <c r="AL329" s="184"/>
      <c r="AM329" s="182"/>
      <c r="AN329" s="183"/>
      <c r="AO329" s="183"/>
      <c r="AP329" s="184"/>
      <c r="AQ329" s="185">
        <f>AH329</f>
        <v>7136200</v>
      </c>
      <c r="AR329" s="185"/>
      <c r="AS329" s="185"/>
      <c r="AT329" s="185"/>
      <c r="AU329" s="185"/>
      <c r="AV329" s="185"/>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row>
    <row r="330" spans="1:79" s="26" customFormat="1" ht="14.4" customHeight="1" x14ac:dyDescent="0.25">
      <c r="A330" s="190" t="s">
        <v>552</v>
      </c>
      <c r="B330" s="191"/>
      <c r="C330" s="191"/>
      <c r="D330" s="191"/>
      <c r="E330" s="191"/>
      <c r="F330" s="191"/>
      <c r="G330" s="191"/>
      <c r="H330" s="191"/>
      <c r="I330" s="191"/>
      <c r="J330" s="191"/>
      <c r="K330" s="191"/>
      <c r="L330" s="191"/>
      <c r="M330" s="191"/>
      <c r="N330" s="191"/>
      <c r="O330" s="192"/>
      <c r="P330" s="182">
        <v>37.956000000000003</v>
      </c>
      <c r="Q330" s="183"/>
      <c r="R330" s="183"/>
      <c r="S330" s="183"/>
      <c r="T330" s="184"/>
      <c r="U330" s="182">
        <v>950256.51</v>
      </c>
      <c r="V330" s="183"/>
      <c r="W330" s="183"/>
      <c r="X330" s="183"/>
      <c r="Y330" s="184"/>
      <c r="Z330" s="196">
        <f>AH330/AD330/1000</f>
        <v>54.194560669456067</v>
      </c>
      <c r="AA330" s="197"/>
      <c r="AB330" s="197"/>
      <c r="AC330" s="198"/>
      <c r="AD330" s="182">
        <v>28.68</v>
      </c>
      <c r="AE330" s="183"/>
      <c r="AF330" s="183"/>
      <c r="AG330" s="184"/>
      <c r="AH330" s="182">
        <v>1554300</v>
      </c>
      <c r="AI330" s="183"/>
      <c r="AJ330" s="183"/>
      <c r="AK330" s="183"/>
      <c r="AL330" s="184"/>
      <c r="AM330" s="182"/>
      <c r="AN330" s="183"/>
      <c r="AO330" s="183"/>
      <c r="AP330" s="184"/>
      <c r="AQ330" s="185">
        <f t="shared" ref="AQ330:AQ332" si="30">AH330</f>
        <v>1554300</v>
      </c>
      <c r="AR330" s="185"/>
      <c r="AS330" s="185"/>
      <c r="AT330" s="185"/>
      <c r="AU330" s="185"/>
      <c r="AV330" s="185"/>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row>
    <row r="331" spans="1:79" s="26" customFormat="1" ht="13.95" customHeight="1" x14ac:dyDescent="0.25">
      <c r="A331" s="190" t="s">
        <v>553</v>
      </c>
      <c r="B331" s="191"/>
      <c r="C331" s="191"/>
      <c r="D331" s="191"/>
      <c r="E331" s="191"/>
      <c r="F331" s="191"/>
      <c r="G331" s="191"/>
      <c r="H331" s="191"/>
      <c r="I331" s="191"/>
      <c r="J331" s="191"/>
      <c r="K331" s="191"/>
      <c r="L331" s="191"/>
      <c r="M331" s="191"/>
      <c r="N331" s="191"/>
      <c r="O331" s="192"/>
      <c r="P331" s="182">
        <v>977722.35</v>
      </c>
      <c r="Q331" s="183"/>
      <c r="R331" s="183"/>
      <c r="S331" s="183"/>
      <c r="T331" s="184"/>
      <c r="U331" s="182">
        <v>2974545.89</v>
      </c>
      <c r="V331" s="183"/>
      <c r="W331" s="183"/>
      <c r="X331" s="183"/>
      <c r="Y331" s="184"/>
      <c r="Z331" s="193">
        <f t="shared" ref="Z331" si="31">AH331/AD331</f>
        <v>1427641.5782335182</v>
      </c>
      <c r="AA331" s="194"/>
      <c r="AB331" s="194"/>
      <c r="AC331" s="195"/>
      <c r="AD331" s="182">
        <v>2.9344199999999998</v>
      </c>
      <c r="AE331" s="183"/>
      <c r="AF331" s="183"/>
      <c r="AG331" s="184"/>
      <c r="AH331" s="182">
        <v>4189300</v>
      </c>
      <c r="AI331" s="183"/>
      <c r="AJ331" s="183"/>
      <c r="AK331" s="183"/>
      <c r="AL331" s="184"/>
      <c r="AM331" s="182"/>
      <c r="AN331" s="183"/>
      <c r="AO331" s="183"/>
      <c r="AP331" s="184"/>
      <c r="AQ331" s="185">
        <f t="shared" si="30"/>
        <v>4189300</v>
      </c>
      <c r="AR331" s="185"/>
      <c r="AS331" s="185"/>
      <c r="AT331" s="185"/>
      <c r="AU331" s="185"/>
      <c r="AV331" s="185"/>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row>
    <row r="332" spans="1:79" s="26" customFormat="1" ht="16.2" customHeight="1" x14ac:dyDescent="0.25">
      <c r="A332" s="190" t="s">
        <v>554</v>
      </c>
      <c r="B332" s="191"/>
      <c r="C332" s="191"/>
      <c r="D332" s="191"/>
      <c r="E332" s="191"/>
      <c r="F332" s="191"/>
      <c r="G332" s="191"/>
      <c r="H332" s="191"/>
      <c r="I332" s="191"/>
      <c r="J332" s="191"/>
      <c r="K332" s="191"/>
      <c r="L332" s="191"/>
      <c r="M332" s="191"/>
      <c r="N332" s="191"/>
      <c r="O332" s="192"/>
      <c r="P332" s="182">
        <v>3.605</v>
      </c>
      <c r="Q332" s="183"/>
      <c r="R332" s="183"/>
      <c r="S332" s="183"/>
      <c r="T332" s="184"/>
      <c r="U332" s="182">
        <v>29416.68</v>
      </c>
      <c r="V332" s="183"/>
      <c r="W332" s="183"/>
      <c r="X332" s="183"/>
      <c r="Y332" s="184"/>
      <c r="Z332" s="196">
        <f>AH332/AD332/1000</f>
        <v>5.6039733858120142</v>
      </c>
      <c r="AA332" s="197"/>
      <c r="AB332" s="197"/>
      <c r="AC332" s="198"/>
      <c r="AD332" s="182">
        <v>10.670999999999999</v>
      </c>
      <c r="AE332" s="183"/>
      <c r="AF332" s="183"/>
      <c r="AG332" s="184"/>
      <c r="AH332" s="182">
        <v>59800</v>
      </c>
      <c r="AI332" s="183"/>
      <c r="AJ332" s="183"/>
      <c r="AK332" s="183"/>
      <c r="AL332" s="184"/>
      <c r="AM332" s="182"/>
      <c r="AN332" s="183"/>
      <c r="AO332" s="183"/>
      <c r="AP332" s="184"/>
      <c r="AQ332" s="185">
        <f t="shared" si="30"/>
        <v>59800</v>
      </c>
      <c r="AR332" s="185"/>
      <c r="AS332" s="185"/>
      <c r="AT332" s="185"/>
      <c r="AU332" s="185"/>
      <c r="AV332" s="185"/>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row>
    <row r="333" spans="1:79" s="26" customFormat="1" ht="13.95" customHeight="1" x14ac:dyDescent="0.25">
      <c r="A333" s="190" t="s">
        <v>555</v>
      </c>
      <c r="B333" s="191"/>
      <c r="C333" s="191"/>
      <c r="D333" s="191"/>
      <c r="E333" s="191"/>
      <c r="F333" s="191"/>
      <c r="G333" s="191"/>
      <c r="H333" s="191"/>
      <c r="I333" s="191"/>
      <c r="J333" s="191"/>
      <c r="K333" s="191"/>
      <c r="L333" s="191"/>
      <c r="M333" s="191"/>
      <c r="N333" s="191"/>
      <c r="O333" s="192"/>
      <c r="P333" s="182">
        <v>517.36900000000003</v>
      </c>
      <c r="Q333" s="183"/>
      <c r="R333" s="183"/>
      <c r="S333" s="183"/>
      <c r="T333" s="184"/>
      <c r="U333" s="182">
        <v>85384.29</v>
      </c>
      <c r="V333" s="183"/>
      <c r="W333" s="183"/>
      <c r="X333" s="183"/>
      <c r="Y333" s="184"/>
      <c r="Z333" s="182"/>
      <c r="AA333" s="183"/>
      <c r="AB333" s="183"/>
      <c r="AC333" s="184"/>
      <c r="AD333" s="182"/>
      <c r="AE333" s="183"/>
      <c r="AF333" s="183"/>
      <c r="AG333" s="184"/>
      <c r="AH333" s="182"/>
      <c r="AI333" s="183"/>
      <c r="AJ333" s="183"/>
      <c r="AK333" s="183"/>
      <c r="AL333" s="184"/>
      <c r="AM333" s="182"/>
      <c r="AN333" s="183"/>
      <c r="AO333" s="183"/>
      <c r="AP333" s="184"/>
      <c r="AQ333" s="185">
        <f t="shared" ref="AQ333:AQ334" si="32">F333</f>
        <v>0</v>
      </c>
      <c r="AR333" s="185"/>
      <c r="AS333" s="185"/>
      <c r="AT333" s="185"/>
      <c r="AU333" s="185"/>
      <c r="AV333" s="185"/>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row>
    <row r="334" spans="1:79" s="26" customFormat="1" ht="28.2" customHeight="1" x14ac:dyDescent="0.25">
      <c r="A334" s="190" t="s">
        <v>556</v>
      </c>
      <c r="B334" s="191"/>
      <c r="C334" s="191"/>
      <c r="D334" s="191"/>
      <c r="E334" s="191"/>
      <c r="F334" s="191"/>
      <c r="G334" s="191"/>
      <c r="H334" s="191"/>
      <c r="I334" s="191"/>
      <c r="J334" s="191"/>
      <c r="K334" s="191"/>
      <c r="L334" s="191"/>
      <c r="M334" s="191"/>
      <c r="N334" s="191"/>
      <c r="O334" s="192"/>
      <c r="P334" s="182"/>
      <c r="Q334" s="183"/>
      <c r="R334" s="183"/>
      <c r="S334" s="183"/>
      <c r="T334" s="184"/>
      <c r="U334" s="182"/>
      <c r="V334" s="183"/>
      <c r="W334" s="183"/>
      <c r="X334" s="183"/>
      <c r="Y334" s="184"/>
      <c r="Z334" s="182"/>
      <c r="AA334" s="183"/>
      <c r="AB334" s="183"/>
      <c r="AC334" s="184"/>
      <c r="AD334" s="182"/>
      <c r="AE334" s="183"/>
      <c r="AF334" s="183"/>
      <c r="AG334" s="184"/>
      <c r="AH334" s="182"/>
      <c r="AI334" s="183"/>
      <c r="AJ334" s="183"/>
      <c r="AK334" s="183"/>
      <c r="AL334" s="184"/>
      <c r="AM334" s="182"/>
      <c r="AN334" s="183"/>
      <c r="AO334" s="183"/>
      <c r="AP334" s="184"/>
      <c r="AQ334" s="185">
        <f t="shared" si="32"/>
        <v>0</v>
      </c>
      <c r="AR334" s="185"/>
      <c r="AS334" s="185"/>
      <c r="AT334" s="185"/>
      <c r="AU334" s="185"/>
      <c r="AV334" s="185"/>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row>
    <row r="335" spans="1:79" s="26" customFormat="1" ht="13.8" x14ac:dyDescent="0.25">
      <c r="A335" s="38"/>
      <c r="B335" s="38"/>
      <c r="C335" s="38"/>
      <c r="D335" s="38"/>
      <c r="E335" s="38"/>
      <c r="F335" s="38"/>
      <c r="G335" s="38"/>
      <c r="H335" s="38"/>
      <c r="I335" s="38"/>
      <c r="J335" s="38"/>
      <c r="K335" s="38"/>
      <c r="L335" s="38"/>
      <c r="M335" s="38"/>
      <c r="AO335" s="27"/>
      <c r="AP335" s="27"/>
      <c r="AQ335" s="27"/>
      <c r="AR335" s="27"/>
      <c r="AS335" s="27"/>
      <c r="AT335" s="27"/>
    </row>
    <row r="336" spans="1:79" ht="14.25" customHeight="1" x14ac:dyDescent="0.25">
      <c r="A336" s="51" t="s">
        <v>522</v>
      </c>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row>
    <row r="337" spans="1:73" s="22" customFormat="1" ht="13.8" x14ac:dyDescent="0.25"/>
    <row r="338" spans="1:73" ht="14.25" customHeight="1" x14ac:dyDescent="0.25">
      <c r="A338" s="51" t="s">
        <v>523</v>
      </c>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row>
    <row r="339" spans="1:73" s="22" customFormat="1" ht="13.8" x14ac:dyDescent="0.25"/>
    <row r="340" spans="1:73" s="22" customFormat="1" ht="54" customHeight="1" x14ac:dyDescent="0.25">
      <c r="A340" s="52"/>
      <c r="B340" s="52"/>
      <c r="C340" s="52"/>
      <c r="D340" s="54" t="s">
        <v>524</v>
      </c>
      <c r="E340" s="54"/>
      <c r="F340" s="54"/>
      <c r="G340" s="54"/>
      <c r="H340" s="54"/>
      <c r="I340" s="54"/>
      <c r="J340" s="54"/>
      <c r="K340" s="54"/>
      <c r="L340" s="54"/>
      <c r="M340" s="54"/>
      <c r="N340" s="54"/>
      <c r="O340" s="54"/>
      <c r="P340" s="54"/>
      <c r="Q340" s="54"/>
      <c r="R340" s="54"/>
      <c r="S340" s="54"/>
      <c r="T340" s="54"/>
      <c r="U340" s="54"/>
      <c r="V340" s="54" t="s">
        <v>525</v>
      </c>
      <c r="W340" s="54"/>
      <c r="X340" s="54"/>
      <c r="Y340" s="54"/>
      <c r="Z340" s="54"/>
      <c r="AA340" s="54"/>
      <c r="AB340" s="54"/>
      <c r="AC340" s="54"/>
      <c r="AD340" s="54"/>
      <c r="AE340" s="54"/>
      <c r="AF340" s="54"/>
      <c r="AG340" s="54"/>
      <c r="AH340" s="54"/>
      <c r="AI340" s="54"/>
      <c r="AJ340" s="54"/>
      <c r="AK340" s="54"/>
      <c r="AL340" s="54"/>
      <c r="AM340" s="54"/>
      <c r="AN340" s="54" t="s">
        <v>526</v>
      </c>
      <c r="AO340" s="54"/>
      <c r="AP340" s="54"/>
      <c r="AQ340" s="54"/>
      <c r="AR340" s="54"/>
      <c r="AS340" s="54"/>
      <c r="AT340" s="54"/>
      <c r="AU340" s="54"/>
      <c r="AV340" s="54"/>
      <c r="AW340" s="54"/>
      <c r="AX340" s="54"/>
      <c r="AY340" s="54"/>
      <c r="AZ340" s="54"/>
      <c r="BA340" s="54"/>
      <c r="BB340" s="54"/>
      <c r="BC340" s="54"/>
      <c r="BD340" s="54"/>
      <c r="BE340" s="54"/>
      <c r="BM340" s="28"/>
      <c r="BN340" s="28"/>
      <c r="BO340" s="55"/>
      <c r="BP340" s="55"/>
      <c r="BQ340" s="55"/>
      <c r="BR340" s="55"/>
      <c r="BS340" s="55"/>
      <c r="BT340" s="55"/>
      <c r="BU340" s="28"/>
    </row>
    <row r="341" spans="1:73" s="22" customFormat="1" ht="58.95" customHeight="1" x14ac:dyDescent="0.25">
      <c r="A341" s="52"/>
      <c r="B341" s="52"/>
      <c r="C341" s="52"/>
      <c r="D341" s="54" t="s">
        <v>527</v>
      </c>
      <c r="E341" s="54"/>
      <c r="F341" s="54"/>
      <c r="G341" s="54" t="s">
        <v>528</v>
      </c>
      <c r="H341" s="54"/>
      <c r="I341" s="54"/>
      <c r="J341" s="54" t="s">
        <v>529</v>
      </c>
      <c r="K341" s="54"/>
      <c r="L341" s="54"/>
      <c r="M341" s="54" t="s">
        <v>530</v>
      </c>
      <c r="N341" s="54"/>
      <c r="O341" s="54"/>
      <c r="P341" s="54" t="s">
        <v>529</v>
      </c>
      <c r="Q341" s="54"/>
      <c r="R341" s="54"/>
      <c r="S341" s="54" t="s">
        <v>531</v>
      </c>
      <c r="T341" s="54"/>
      <c r="U341" s="54"/>
      <c r="V341" s="54" t="s">
        <v>527</v>
      </c>
      <c r="W341" s="54"/>
      <c r="X341" s="54"/>
      <c r="Y341" s="54" t="s">
        <v>528</v>
      </c>
      <c r="Z341" s="54"/>
      <c r="AA341" s="54"/>
      <c r="AB341" s="54" t="s">
        <v>529</v>
      </c>
      <c r="AC341" s="54"/>
      <c r="AD341" s="54"/>
      <c r="AE341" s="54" t="s">
        <v>530</v>
      </c>
      <c r="AF341" s="54"/>
      <c r="AG341" s="54"/>
      <c r="AH341" s="54" t="s">
        <v>529</v>
      </c>
      <c r="AI341" s="54"/>
      <c r="AJ341" s="54"/>
      <c r="AK341" s="54" t="s">
        <v>531</v>
      </c>
      <c r="AL341" s="54"/>
      <c r="AM341" s="54"/>
      <c r="AN341" s="54" t="s">
        <v>527</v>
      </c>
      <c r="AO341" s="54"/>
      <c r="AP341" s="54"/>
      <c r="AQ341" s="54" t="s">
        <v>528</v>
      </c>
      <c r="AR341" s="54"/>
      <c r="AS341" s="54"/>
      <c r="AT341" s="54" t="s">
        <v>529</v>
      </c>
      <c r="AU341" s="54"/>
      <c r="AV341" s="54"/>
      <c r="AW341" s="54" t="s">
        <v>530</v>
      </c>
      <c r="AX341" s="54"/>
      <c r="AY341" s="54"/>
      <c r="AZ341" s="54" t="s">
        <v>529</v>
      </c>
      <c r="BA341" s="54"/>
      <c r="BB341" s="54"/>
      <c r="BC341" s="54" t="s">
        <v>531</v>
      </c>
      <c r="BD341" s="54"/>
      <c r="BE341" s="54"/>
      <c r="BM341" s="28"/>
      <c r="BN341" s="28"/>
      <c r="BO341" s="29"/>
      <c r="BP341" s="29"/>
      <c r="BQ341" s="29"/>
      <c r="BR341" s="29"/>
      <c r="BS341" s="29"/>
      <c r="BT341" s="29"/>
      <c r="BU341" s="28"/>
    </row>
    <row r="342" spans="1:73" s="22" customFormat="1" ht="13.8" x14ac:dyDescent="0.25">
      <c r="A342" s="52" t="s">
        <v>532</v>
      </c>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M342" s="28"/>
      <c r="BN342" s="28"/>
      <c r="BO342" s="28"/>
      <c r="BP342" s="28"/>
      <c r="BQ342" s="28"/>
      <c r="BR342" s="28"/>
      <c r="BS342" s="28"/>
      <c r="BT342" s="28"/>
      <c r="BU342" s="28"/>
    </row>
    <row r="343" spans="1:73" s="22" customFormat="1" ht="13.8" x14ac:dyDescent="0.25">
      <c r="A343" s="52" t="s">
        <v>533</v>
      </c>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M343" s="28"/>
      <c r="BN343" s="28"/>
      <c r="BO343" s="28"/>
      <c r="BP343" s="28"/>
      <c r="BQ343" s="28"/>
      <c r="BR343" s="28"/>
      <c r="BS343" s="28"/>
      <c r="BT343" s="28"/>
      <c r="BU343" s="28"/>
    </row>
    <row r="344" spans="1:73" s="22" customFormat="1" ht="13.8"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M344" s="28"/>
      <c r="BN344" s="28"/>
      <c r="BO344" s="28"/>
      <c r="BP344" s="28"/>
      <c r="BQ344" s="28"/>
      <c r="BR344" s="28"/>
      <c r="BS344" s="28"/>
      <c r="BT344" s="28"/>
      <c r="BU344" s="28"/>
    </row>
    <row r="345" spans="1:73" s="22" customFormat="1" ht="13.8" x14ac:dyDescent="0.25">
      <c r="A345" s="52" t="s">
        <v>534</v>
      </c>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M345" s="28"/>
      <c r="BN345" s="28"/>
      <c r="BO345" s="28"/>
      <c r="BP345" s="28"/>
      <c r="BQ345" s="28"/>
      <c r="BR345" s="28"/>
      <c r="BS345" s="28"/>
      <c r="BT345" s="28"/>
      <c r="BU345" s="28"/>
    </row>
    <row r="346" spans="1:73" s="22" customFormat="1" ht="46.2" customHeight="1" x14ac:dyDescent="0.25">
      <c r="A346" s="52"/>
      <c r="B346" s="52"/>
      <c r="C346" s="52"/>
      <c r="D346" s="54" t="s">
        <v>535</v>
      </c>
      <c r="E346" s="54"/>
      <c r="F346" s="54"/>
      <c r="G346" s="54"/>
      <c r="H346" s="54"/>
      <c r="I346" s="54"/>
      <c r="J346" s="54"/>
      <c r="K346" s="54"/>
      <c r="L346" s="54"/>
      <c r="M346" s="54"/>
      <c r="N346" s="54"/>
      <c r="O346" s="54"/>
      <c r="P346" s="54"/>
      <c r="Q346" s="54"/>
      <c r="R346" s="54"/>
      <c r="S346" s="54"/>
      <c r="T346" s="54"/>
      <c r="U346" s="54"/>
      <c r="V346" s="54" t="s">
        <v>536</v>
      </c>
      <c r="W346" s="54"/>
      <c r="X346" s="54"/>
      <c r="Y346" s="54"/>
      <c r="Z346" s="54"/>
      <c r="AA346" s="54"/>
      <c r="AB346" s="54"/>
      <c r="AC346" s="54"/>
      <c r="AD346" s="54"/>
      <c r="AE346" s="54"/>
      <c r="AF346" s="54"/>
      <c r="AG346" s="54"/>
      <c r="AH346" s="54"/>
      <c r="AI346" s="54"/>
      <c r="AJ346" s="54"/>
      <c r="AK346" s="54"/>
      <c r="AL346" s="54"/>
      <c r="AM346" s="54"/>
      <c r="AN346" s="30"/>
      <c r="AO346" s="30"/>
      <c r="AP346" s="30"/>
      <c r="AQ346" s="30"/>
      <c r="AR346" s="30"/>
      <c r="AS346" s="30"/>
      <c r="AT346" s="30"/>
      <c r="AU346" s="30"/>
      <c r="AV346" s="30"/>
      <c r="AW346" s="30"/>
      <c r="AX346" s="30"/>
      <c r="AY346" s="30"/>
      <c r="AZ346" s="30"/>
      <c r="BA346" s="30"/>
      <c r="BB346" s="30"/>
      <c r="BC346" s="30"/>
      <c r="BD346" s="30"/>
      <c r="BE346" s="30"/>
    </row>
    <row r="347" spans="1:73" s="22" customFormat="1" ht="13.8" x14ac:dyDescent="0.25">
      <c r="A347" s="52"/>
      <c r="B347" s="52"/>
      <c r="C347" s="52"/>
      <c r="D347" s="54" t="s">
        <v>527</v>
      </c>
      <c r="E347" s="54"/>
      <c r="F347" s="54"/>
      <c r="G347" s="54" t="s">
        <v>528</v>
      </c>
      <c r="H347" s="54"/>
      <c r="I347" s="54"/>
      <c r="J347" s="54" t="s">
        <v>529</v>
      </c>
      <c r="K347" s="54"/>
      <c r="L347" s="54"/>
      <c r="M347" s="54" t="s">
        <v>530</v>
      </c>
      <c r="N347" s="54"/>
      <c r="O347" s="54"/>
      <c r="P347" s="54" t="s">
        <v>529</v>
      </c>
      <c r="Q347" s="54"/>
      <c r="R347" s="54"/>
      <c r="S347" s="54" t="s">
        <v>531</v>
      </c>
      <c r="T347" s="54"/>
      <c r="U347" s="54"/>
      <c r="V347" s="54" t="s">
        <v>527</v>
      </c>
      <c r="W347" s="54"/>
      <c r="X347" s="54"/>
      <c r="Y347" s="54" t="s">
        <v>528</v>
      </c>
      <c r="Z347" s="54"/>
      <c r="AA347" s="54"/>
      <c r="AB347" s="54" t="s">
        <v>529</v>
      </c>
      <c r="AC347" s="54"/>
      <c r="AD347" s="54"/>
      <c r="AE347" s="54" t="s">
        <v>530</v>
      </c>
      <c r="AF347" s="54"/>
      <c r="AG347" s="54"/>
      <c r="AH347" s="54" t="s">
        <v>529</v>
      </c>
      <c r="AI347" s="54"/>
      <c r="AJ347" s="54"/>
      <c r="AK347" s="54" t="s">
        <v>531</v>
      </c>
      <c r="AL347" s="54"/>
      <c r="AM347" s="54"/>
      <c r="AN347" s="30"/>
      <c r="AO347" s="30"/>
      <c r="AP347" s="30"/>
      <c r="AQ347" s="30"/>
      <c r="AR347" s="30"/>
      <c r="AS347" s="30"/>
      <c r="AT347" s="30"/>
      <c r="AU347" s="30"/>
      <c r="AV347" s="30"/>
      <c r="AW347" s="30"/>
      <c r="AX347" s="30"/>
      <c r="AY347" s="30"/>
      <c r="AZ347" s="30"/>
      <c r="BA347" s="30"/>
      <c r="BB347" s="30"/>
      <c r="BC347" s="30"/>
      <c r="BD347" s="30"/>
      <c r="BE347" s="30"/>
    </row>
    <row r="348" spans="1:73" s="22" customFormat="1" ht="13.8" x14ac:dyDescent="0.25">
      <c r="A348" s="52" t="s">
        <v>532</v>
      </c>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30"/>
      <c r="AO348" s="30"/>
      <c r="AP348" s="30"/>
      <c r="AQ348" s="30"/>
      <c r="AR348" s="30"/>
      <c r="AS348" s="30"/>
      <c r="AT348" s="30"/>
      <c r="AU348" s="30"/>
      <c r="AV348" s="30"/>
      <c r="AW348" s="30"/>
      <c r="AX348" s="30"/>
      <c r="AY348" s="30"/>
      <c r="AZ348" s="30"/>
      <c r="BA348" s="30"/>
      <c r="BB348" s="30"/>
      <c r="BC348" s="30"/>
      <c r="BD348" s="30"/>
      <c r="BE348" s="30"/>
    </row>
    <row r="349" spans="1:73" s="22" customFormat="1" ht="13.8" x14ac:dyDescent="0.25">
      <c r="A349" s="52" t="s">
        <v>533</v>
      </c>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30"/>
      <c r="AO349" s="30"/>
      <c r="AP349" s="30"/>
      <c r="AQ349" s="30"/>
      <c r="AR349" s="30"/>
      <c r="AS349" s="30"/>
      <c r="AT349" s="30"/>
      <c r="AU349" s="30"/>
      <c r="AV349" s="30"/>
      <c r="AW349" s="30"/>
      <c r="AX349" s="30"/>
      <c r="AY349" s="30"/>
      <c r="AZ349" s="30"/>
      <c r="BA349" s="30"/>
      <c r="BB349" s="30"/>
      <c r="BC349" s="30"/>
      <c r="BD349" s="30"/>
      <c r="BE349" s="30"/>
    </row>
    <row r="350" spans="1:73" s="22" customFormat="1" ht="13.8"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30"/>
      <c r="AO350" s="30"/>
      <c r="AP350" s="30"/>
      <c r="AQ350" s="30"/>
      <c r="AR350" s="30"/>
      <c r="AS350" s="30"/>
      <c r="AT350" s="30"/>
      <c r="AU350" s="30"/>
      <c r="AV350" s="30"/>
      <c r="AW350" s="30"/>
      <c r="AX350" s="30"/>
      <c r="AY350" s="30"/>
      <c r="AZ350" s="30"/>
      <c r="BA350" s="30"/>
      <c r="BB350" s="30"/>
      <c r="BC350" s="30"/>
      <c r="BD350" s="30"/>
      <c r="BE350" s="30"/>
    </row>
    <row r="351" spans="1:73" s="22" customFormat="1" ht="13.8" x14ac:dyDescent="0.25">
      <c r="A351" s="52" t="s">
        <v>534</v>
      </c>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30"/>
      <c r="AO351" s="30"/>
      <c r="AP351" s="30"/>
      <c r="AQ351" s="30"/>
      <c r="AR351" s="30"/>
      <c r="AS351" s="30"/>
      <c r="AT351" s="30"/>
      <c r="AU351" s="30"/>
      <c r="AV351" s="30"/>
      <c r="AW351" s="30"/>
      <c r="AX351" s="30"/>
      <c r="AY351" s="30"/>
      <c r="AZ351" s="30"/>
      <c r="BA351" s="30"/>
      <c r="BB351" s="30"/>
      <c r="BC351" s="30"/>
      <c r="BD351" s="30"/>
      <c r="BE351" s="30"/>
    </row>
    <row r="352" spans="1:73" s="22" customFormat="1" ht="13.8"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row>
    <row r="353" spans="1:79" ht="13.95" customHeight="1" x14ac:dyDescent="0.25">
      <c r="A353" s="51" t="s">
        <v>537</v>
      </c>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row>
    <row r="354" spans="1:79" s="22" customFormat="1" ht="13.8" x14ac:dyDescent="0.25"/>
    <row r="355" spans="1:79" s="22" customFormat="1" ht="39.6" customHeight="1" x14ac:dyDescent="0.25">
      <c r="A355" s="53" t="s">
        <v>538</v>
      </c>
      <c r="B355" s="53"/>
      <c r="C355" s="53"/>
      <c r="D355" s="53"/>
      <c r="E355" s="53"/>
      <c r="F355" s="53"/>
      <c r="G355" s="53"/>
      <c r="H355" s="53"/>
      <c r="I355" s="53"/>
      <c r="J355" s="53"/>
      <c r="K355" s="53"/>
      <c r="L355" s="53"/>
      <c r="M355" s="53"/>
      <c r="N355" s="53"/>
      <c r="O355" s="53"/>
      <c r="P355" s="53"/>
      <c r="Q355" s="53" t="s">
        <v>539</v>
      </c>
      <c r="R355" s="53"/>
      <c r="S355" s="53"/>
      <c r="T355" s="53"/>
      <c r="U355" s="53"/>
      <c r="V355" s="53" t="s">
        <v>540</v>
      </c>
      <c r="W355" s="53"/>
      <c r="X355" s="53"/>
      <c r="Y355" s="53"/>
      <c r="Z355" s="53"/>
      <c r="AA355" s="53" t="s">
        <v>529</v>
      </c>
      <c r="AB355" s="53"/>
      <c r="AC355" s="53"/>
      <c r="AD355" s="53"/>
      <c r="AE355" s="53"/>
      <c r="AF355" s="53" t="s">
        <v>481</v>
      </c>
      <c r="AG355" s="53"/>
      <c r="AH355" s="53"/>
      <c r="AI355" s="53"/>
      <c r="AJ355" s="53"/>
    </row>
    <row r="356" spans="1:79" s="22" customFormat="1" ht="13.8" x14ac:dyDescent="0.25">
      <c r="A356" s="53" t="s">
        <v>564</v>
      </c>
      <c r="B356" s="53"/>
      <c r="C356" s="53"/>
      <c r="D356" s="53"/>
      <c r="E356" s="53"/>
      <c r="F356" s="53"/>
      <c r="G356" s="53"/>
      <c r="H356" s="53"/>
      <c r="I356" s="53"/>
      <c r="J356" s="53"/>
      <c r="K356" s="53"/>
      <c r="L356" s="53"/>
      <c r="M356" s="53"/>
      <c r="N356" s="53"/>
      <c r="O356" s="53"/>
      <c r="P356" s="53"/>
      <c r="Q356" s="53" t="s">
        <v>564</v>
      </c>
      <c r="R356" s="53"/>
      <c r="S356" s="53"/>
      <c r="T356" s="53"/>
      <c r="U356" s="53"/>
      <c r="V356" s="53" t="s">
        <v>564</v>
      </c>
      <c r="W356" s="53"/>
      <c r="X356" s="53"/>
      <c r="Y356" s="53"/>
      <c r="Z356" s="53"/>
      <c r="AA356" s="53" t="s">
        <v>564</v>
      </c>
      <c r="AB356" s="53"/>
      <c r="AC356" s="53"/>
      <c r="AD356" s="53"/>
      <c r="AE356" s="53"/>
      <c r="AF356" s="53" t="s">
        <v>564</v>
      </c>
      <c r="AG356" s="53"/>
      <c r="AH356" s="53"/>
      <c r="AI356" s="53"/>
      <c r="AJ356" s="53"/>
    </row>
    <row r="357" spans="1:79" s="22" customFormat="1" ht="13.8" x14ac:dyDescent="0.2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row>
    <row r="358" spans="1:79" ht="14.25" customHeight="1" x14ac:dyDescent="0.25">
      <c r="A358" s="51" t="s">
        <v>122</v>
      </c>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row>
    <row r="361" spans="1:79" ht="15" customHeight="1" x14ac:dyDescent="0.25">
      <c r="A361" s="81" t="s">
        <v>6</v>
      </c>
      <c r="B361" s="82"/>
      <c r="C361" s="82"/>
      <c r="D361" s="81" t="s">
        <v>10</v>
      </c>
      <c r="E361" s="82"/>
      <c r="F361" s="82"/>
      <c r="G361" s="82"/>
      <c r="H361" s="82"/>
      <c r="I361" s="82"/>
      <c r="J361" s="82"/>
      <c r="K361" s="82"/>
      <c r="L361" s="82"/>
      <c r="M361" s="82"/>
      <c r="N361" s="82"/>
      <c r="O361" s="82"/>
      <c r="P361" s="82"/>
      <c r="Q361" s="82"/>
      <c r="R361" s="82"/>
      <c r="S361" s="82"/>
      <c r="T361" s="82"/>
      <c r="U361" s="82"/>
      <c r="V361" s="83"/>
      <c r="W361" s="61" t="s">
        <v>193</v>
      </c>
      <c r="X361" s="61"/>
      <c r="Y361" s="61"/>
      <c r="Z361" s="61"/>
      <c r="AA361" s="61"/>
      <c r="AB361" s="61"/>
      <c r="AC361" s="61"/>
      <c r="AD361" s="61"/>
      <c r="AE361" s="61"/>
      <c r="AF361" s="61"/>
      <c r="AG361" s="61"/>
      <c r="AH361" s="61"/>
      <c r="AI361" s="61" t="s">
        <v>196</v>
      </c>
      <c r="AJ361" s="61"/>
      <c r="AK361" s="61"/>
      <c r="AL361" s="61"/>
      <c r="AM361" s="61"/>
      <c r="AN361" s="61"/>
      <c r="AO361" s="61"/>
      <c r="AP361" s="61"/>
      <c r="AQ361" s="61"/>
      <c r="AR361" s="61"/>
      <c r="AS361" s="61"/>
      <c r="AT361" s="61"/>
      <c r="AU361" s="61" t="s">
        <v>201</v>
      </c>
      <c r="AV361" s="61"/>
      <c r="AW361" s="61"/>
      <c r="AX361" s="61"/>
      <c r="AY361" s="61"/>
      <c r="AZ361" s="61"/>
      <c r="BA361" s="61" t="s">
        <v>205</v>
      </c>
      <c r="BB361" s="61"/>
      <c r="BC361" s="61"/>
      <c r="BD361" s="61"/>
      <c r="BE361" s="61"/>
      <c r="BF361" s="61"/>
      <c r="BG361" s="61" t="s">
        <v>209</v>
      </c>
      <c r="BH361" s="61"/>
      <c r="BI361" s="61"/>
      <c r="BJ361" s="61"/>
      <c r="BK361" s="61"/>
      <c r="BL361" s="61"/>
    </row>
    <row r="362" spans="1:79" ht="15" customHeight="1" x14ac:dyDescent="0.25">
      <c r="A362" s="129"/>
      <c r="B362" s="130"/>
      <c r="C362" s="130"/>
      <c r="D362" s="129"/>
      <c r="E362" s="130"/>
      <c r="F362" s="130"/>
      <c r="G362" s="130"/>
      <c r="H362" s="130"/>
      <c r="I362" s="130"/>
      <c r="J362" s="130"/>
      <c r="K362" s="130"/>
      <c r="L362" s="130"/>
      <c r="M362" s="130"/>
      <c r="N362" s="130"/>
      <c r="O362" s="130"/>
      <c r="P362" s="130"/>
      <c r="Q362" s="130"/>
      <c r="R362" s="130"/>
      <c r="S362" s="130"/>
      <c r="T362" s="130"/>
      <c r="U362" s="130"/>
      <c r="V362" s="131"/>
      <c r="W362" s="61" t="s">
        <v>4</v>
      </c>
      <c r="X362" s="61"/>
      <c r="Y362" s="61"/>
      <c r="Z362" s="61"/>
      <c r="AA362" s="61"/>
      <c r="AB362" s="61"/>
      <c r="AC362" s="61" t="s">
        <v>3</v>
      </c>
      <c r="AD362" s="61"/>
      <c r="AE362" s="61"/>
      <c r="AF362" s="61"/>
      <c r="AG362" s="61"/>
      <c r="AH362" s="61"/>
      <c r="AI362" s="61" t="s">
        <v>4</v>
      </c>
      <c r="AJ362" s="61"/>
      <c r="AK362" s="61"/>
      <c r="AL362" s="61"/>
      <c r="AM362" s="61"/>
      <c r="AN362" s="61"/>
      <c r="AO362" s="61" t="s">
        <v>3</v>
      </c>
      <c r="AP362" s="61"/>
      <c r="AQ362" s="61"/>
      <c r="AR362" s="61"/>
      <c r="AS362" s="61"/>
      <c r="AT362" s="61"/>
      <c r="AU362" s="80" t="s">
        <v>4</v>
      </c>
      <c r="AV362" s="80"/>
      <c r="AW362" s="80"/>
      <c r="AX362" s="80" t="s">
        <v>3</v>
      </c>
      <c r="AY362" s="80"/>
      <c r="AZ362" s="80"/>
      <c r="BA362" s="80" t="s">
        <v>4</v>
      </c>
      <c r="BB362" s="80"/>
      <c r="BC362" s="80"/>
      <c r="BD362" s="80" t="s">
        <v>3</v>
      </c>
      <c r="BE362" s="80"/>
      <c r="BF362" s="80"/>
      <c r="BG362" s="80" t="s">
        <v>4</v>
      </c>
      <c r="BH362" s="80"/>
      <c r="BI362" s="80"/>
      <c r="BJ362" s="80" t="s">
        <v>3</v>
      </c>
      <c r="BK362" s="80"/>
      <c r="BL362" s="80"/>
    </row>
    <row r="363" spans="1:79" ht="57" customHeight="1" x14ac:dyDescent="0.25">
      <c r="A363" s="84"/>
      <c r="B363" s="85"/>
      <c r="C363" s="85"/>
      <c r="D363" s="84"/>
      <c r="E363" s="85"/>
      <c r="F363" s="85"/>
      <c r="G363" s="85"/>
      <c r="H363" s="85"/>
      <c r="I363" s="85"/>
      <c r="J363" s="85"/>
      <c r="K363" s="85"/>
      <c r="L363" s="85"/>
      <c r="M363" s="85"/>
      <c r="N363" s="85"/>
      <c r="O363" s="85"/>
      <c r="P363" s="85"/>
      <c r="Q363" s="85"/>
      <c r="R363" s="85"/>
      <c r="S363" s="85"/>
      <c r="T363" s="85"/>
      <c r="U363" s="85"/>
      <c r="V363" s="86"/>
      <c r="W363" s="61" t="s">
        <v>12</v>
      </c>
      <c r="X363" s="61"/>
      <c r="Y363" s="61"/>
      <c r="Z363" s="61" t="s">
        <v>11</v>
      </c>
      <c r="AA363" s="61"/>
      <c r="AB363" s="61"/>
      <c r="AC363" s="61" t="s">
        <v>12</v>
      </c>
      <c r="AD363" s="61"/>
      <c r="AE363" s="61"/>
      <c r="AF363" s="61" t="s">
        <v>11</v>
      </c>
      <c r="AG363" s="61"/>
      <c r="AH363" s="61"/>
      <c r="AI363" s="61" t="s">
        <v>12</v>
      </c>
      <c r="AJ363" s="61"/>
      <c r="AK363" s="61"/>
      <c r="AL363" s="61" t="s">
        <v>11</v>
      </c>
      <c r="AM363" s="61"/>
      <c r="AN363" s="61"/>
      <c r="AO363" s="61" t="s">
        <v>12</v>
      </c>
      <c r="AP363" s="61"/>
      <c r="AQ363" s="61"/>
      <c r="AR363" s="61" t="s">
        <v>11</v>
      </c>
      <c r="AS363" s="61"/>
      <c r="AT363" s="61"/>
      <c r="AU363" s="80"/>
      <c r="AV363" s="80"/>
      <c r="AW363" s="80"/>
      <c r="AX363" s="80"/>
      <c r="AY363" s="80"/>
      <c r="AZ363" s="80"/>
      <c r="BA363" s="80"/>
      <c r="BB363" s="80"/>
      <c r="BC363" s="80"/>
      <c r="BD363" s="80"/>
      <c r="BE363" s="80"/>
      <c r="BF363" s="80"/>
      <c r="BG363" s="80"/>
      <c r="BH363" s="80"/>
      <c r="BI363" s="80"/>
      <c r="BJ363" s="80"/>
      <c r="BK363" s="80"/>
      <c r="BL363" s="80"/>
    </row>
    <row r="364" spans="1:79" ht="15" customHeight="1" x14ac:dyDescent="0.25">
      <c r="A364" s="77">
        <v>1</v>
      </c>
      <c r="B364" s="78"/>
      <c r="C364" s="78"/>
      <c r="D364" s="77">
        <v>2</v>
      </c>
      <c r="E364" s="78"/>
      <c r="F364" s="78"/>
      <c r="G364" s="78"/>
      <c r="H364" s="78"/>
      <c r="I364" s="78"/>
      <c r="J364" s="78"/>
      <c r="K364" s="78"/>
      <c r="L364" s="78"/>
      <c r="M364" s="78"/>
      <c r="N364" s="78"/>
      <c r="O364" s="78"/>
      <c r="P364" s="78"/>
      <c r="Q364" s="78"/>
      <c r="R364" s="78"/>
      <c r="S364" s="78"/>
      <c r="T364" s="78"/>
      <c r="U364" s="78"/>
      <c r="V364" s="79"/>
      <c r="W364" s="61">
        <v>3</v>
      </c>
      <c r="X364" s="61"/>
      <c r="Y364" s="61"/>
      <c r="Z364" s="61">
        <v>4</v>
      </c>
      <c r="AA364" s="61"/>
      <c r="AB364" s="61"/>
      <c r="AC364" s="61">
        <v>5</v>
      </c>
      <c r="AD364" s="61"/>
      <c r="AE364" s="61"/>
      <c r="AF364" s="61">
        <v>6</v>
      </c>
      <c r="AG364" s="61"/>
      <c r="AH364" s="61"/>
      <c r="AI364" s="61">
        <v>7</v>
      </c>
      <c r="AJ364" s="61"/>
      <c r="AK364" s="61"/>
      <c r="AL364" s="61">
        <v>8</v>
      </c>
      <c r="AM364" s="61"/>
      <c r="AN364" s="61"/>
      <c r="AO364" s="61">
        <v>9</v>
      </c>
      <c r="AP364" s="61"/>
      <c r="AQ364" s="61"/>
      <c r="AR364" s="61">
        <v>10</v>
      </c>
      <c r="AS364" s="61"/>
      <c r="AT364" s="61"/>
      <c r="AU364" s="61">
        <v>11</v>
      </c>
      <c r="AV364" s="61"/>
      <c r="AW364" s="61"/>
      <c r="AX364" s="61">
        <v>12</v>
      </c>
      <c r="AY364" s="61"/>
      <c r="AZ364" s="61"/>
      <c r="BA364" s="61">
        <v>13</v>
      </c>
      <c r="BB364" s="61"/>
      <c r="BC364" s="61"/>
      <c r="BD364" s="61">
        <v>14</v>
      </c>
      <c r="BE364" s="61"/>
      <c r="BF364" s="61"/>
      <c r="BG364" s="61">
        <v>15</v>
      </c>
      <c r="BH364" s="61"/>
      <c r="BI364" s="61"/>
      <c r="BJ364" s="61">
        <v>16</v>
      </c>
      <c r="BK364" s="61"/>
      <c r="BL364" s="61"/>
    </row>
    <row r="365" spans="1:79" ht="12.75" hidden="1" customHeight="1" x14ac:dyDescent="0.25">
      <c r="A365" s="62" t="s">
        <v>69</v>
      </c>
      <c r="B365" s="63"/>
      <c r="C365" s="63"/>
      <c r="D365" s="62" t="s">
        <v>57</v>
      </c>
      <c r="E365" s="63"/>
      <c r="F365" s="63"/>
      <c r="G365" s="63"/>
      <c r="H365" s="63"/>
      <c r="I365" s="63"/>
      <c r="J365" s="63"/>
      <c r="K365" s="63"/>
      <c r="L365" s="63"/>
      <c r="M365" s="63"/>
      <c r="N365" s="63"/>
      <c r="O365" s="63"/>
      <c r="P365" s="63"/>
      <c r="Q365" s="63"/>
      <c r="R365" s="63"/>
      <c r="S365" s="63"/>
      <c r="T365" s="63"/>
      <c r="U365" s="63"/>
      <c r="V365" s="64"/>
      <c r="W365" s="80" t="s">
        <v>72</v>
      </c>
      <c r="X365" s="80"/>
      <c r="Y365" s="80"/>
      <c r="Z365" s="80" t="s">
        <v>73</v>
      </c>
      <c r="AA365" s="80"/>
      <c r="AB365" s="80"/>
      <c r="AC365" s="122" t="s">
        <v>74</v>
      </c>
      <c r="AD365" s="122"/>
      <c r="AE365" s="122"/>
      <c r="AF365" s="122" t="s">
        <v>75</v>
      </c>
      <c r="AG365" s="122"/>
      <c r="AH365" s="122"/>
      <c r="AI365" s="80" t="s">
        <v>76</v>
      </c>
      <c r="AJ365" s="80"/>
      <c r="AK365" s="80"/>
      <c r="AL365" s="80" t="s">
        <v>77</v>
      </c>
      <c r="AM365" s="80"/>
      <c r="AN365" s="80"/>
      <c r="AO365" s="122" t="s">
        <v>105</v>
      </c>
      <c r="AP365" s="122"/>
      <c r="AQ365" s="122"/>
      <c r="AR365" s="122" t="s">
        <v>78</v>
      </c>
      <c r="AS365" s="122"/>
      <c r="AT365" s="122"/>
      <c r="AU365" s="80" t="s">
        <v>106</v>
      </c>
      <c r="AV365" s="80"/>
      <c r="AW365" s="80"/>
      <c r="AX365" s="122" t="s">
        <v>107</v>
      </c>
      <c r="AY365" s="122"/>
      <c r="AZ365" s="122"/>
      <c r="BA365" s="80" t="s">
        <v>108</v>
      </c>
      <c r="BB365" s="80"/>
      <c r="BC365" s="80"/>
      <c r="BD365" s="122" t="s">
        <v>109</v>
      </c>
      <c r="BE365" s="122"/>
      <c r="BF365" s="122"/>
      <c r="BG365" s="80" t="s">
        <v>110</v>
      </c>
      <c r="BH365" s="80"/>
      <c r="BI365" s="80"/>
      <c r="BJ365" s="122" t="s">
        <v>111</v>
      </c>
      <c r="BK365" s="122"/>
      <c r="BL365" s="122"/>
      <c r="CA365" s="1" t="s">
        <v>104</v>
      </c>
    </row>
    <row r="366" spans="1:79" s="8" customFormat="1" ht="13.2" customHeight="1" x14ac:dyDescent="0.25">
      <c r="A366" s="62">
        <v>1</v>
      </c>
      <c r="B366" s="63"/>
      <c r="C366" s="63"/>
      <c r="D366" s="92" t="s">
        <v>265</v>
      </c>
      <c r="E366" s="93"/>
      <c r="F366" s="93"/>
      <c r="G366" s="93"/>
      <c r="H366" s="93"/>
      <c r="I366" s="93"/>
      <c r="J366" s="93"/>
      <c r="K366" s="93"/>
      <c r="L366" s="93"/>
      <c r="M366" s="93"/>
      <c r="N366" s="93"/>
      <c r="O366" s="93"/>
      <c r="P366" s="93"/>
      <c r="Q366" s="93"/>
      <c r="R366" s="93"/>
      <c r="S366" s="93"/>
      <c r="T366" s="93"/>
      <c r="U366" s="93"/>
      <c r="V366" s="94"/>
      <c r="W366" s="125">
        <v>269.5</v>
      </c>
      <c r="X366" s="125"/>
      <c r="Y366" s="125"/>
      <c r="Z366" s="125">
        <v>257.5</v>
      </c>
      <c r="AA366" s="125"/>
      <c r="AB366" s="125"/>
      <c r="AC366" s="125">
        <v>0</v>
      </c>
      <c r="AD366" s="125"/>
      <c r="AE366" s="125"/>
      <c r="AF366" s="125">
        <v>0</v>
      </c>
      <c r="AG366" s="125"/>
      <c r="AH366" s="125"/>
      <c r="AI366" s="125">
        <v>267</v>
      </c>
      <c r="AJ366" s="125"/>
      <c r="AK366" s="125"/>
      <c r="AL366" s="125">
        <v>257</v>
      </c>
      <c r="AM366" s="125"/>
      <c r="AN366" s="125"/>
      <c r="AO366" s="125">
        <v>0</v>
      </c>
      <c r="AP366" s="125"/>
      <c r="AQ366" s="125"/>
      <c r="AR366" s="125">
        <v>0</v>
      </c>
      <c r="AS366" s="125"/>
      <c r="AT366" s="125"/>
      <c r="AU366" s="125">
        <v>267</v>
      </c>
      <c r="AV366" s="125"/>
      <c r="AW366" s="125"/>
      <c r="AX366" s="125">
        <v>0</v>
      </c>
      <c r="AY366" s="125"/>
      <c r="AZ366" s="125"/>
      <c r="BA366" s="125">
        <v>267</v>
      </c>
      <c r="BB366" s="125"/>
      <c r="BC366" s="125"/>
      <c r="BD366" s="125">
        <v>0</v>
      </c>
      <c r="BE366" s="125"/>
      <c r="BF366" s="125"/>
      <c r="BG366" s="125">
        <v>267</v>
      </c>
      <c r="BH366" s="125"/>
      <c r="BI366" s="125"/>
      <c r="BJ366" s="125">
        <v>0</v>
      </c>
      <c r="BK366" s="125"/>
      <c r="BL366" s="125"/>
      <c r="CA366" s="8" t="s">
        <v>43</v>
      </c>
    </row>
    <row r="367" spans="1:79" s="8" customFormat="1" ht="13.2" customHeight="1" x14ac:dyDescent="0.25">
      <c r="A367" s="62">
        <v>2</v>
      </c>
      <c r="B367" s="63"/>
      <c r="C367" s="63"/>
      <c r="D367" s="92" t="s">
        <v>266</v>
      </c>
      <c r="E367" s="93"/>
      <c r="F367" s="93"/>
      <c r="G367" s="93"/>
      <c r="H367" s="93"/>
      <c r="I367" s="93"/>
      <c r="J367" s="93"/>
      <c r="K367" s="93"/>
      <c r="L367" s="93"/>
      <c r="M367" s="93"/>
      <c r="N367" s="93"/>
      <c r="O367" s="93"/>
      <c r="P367" s="93"/>
      <c r="Q367" s="93"/>
      <c r="R367" s="93"/>
      <c r="S367" s="93"/>
      <c r="T367" s="93"/>
      <c r="U367" s="93"/>
      <c r="V367" s="94"/>
      <c r="W367" s="125">
        <v>94.5</v>
      </c>
      <c r="X367" s="125"/>
      <c r="Y367" s="125"/>
      <c r="Z367" s="125">
        <v>92.5</v>
      </c>
      <c r="AA367" s="125"/>
      <c r="AB367" s="125"/>
      <c r="AC367" s="125">
        <v>0</v>
      </c>
      <c r="AD367" s="125"/>
      <c r="AE367" s="125"/>
      <c r="AF367" s="125">
        <v>0</v>
      </c>
      <c r="AG367" s="125"/>
      <c r="AH367" s="125"/>
      <c r="AI367" s="125">
        <v>98.25</v>
      </c>
      <c r="AJ367" s="125"/>
      <c r="AK367" s="125"/>
      <c r="AL367" s="125">
        <v>93</v>
      </c>
      <c r="AM367" s="125"/>
      <c r="AN367" s="125"/>
      <c r="AO367" s="125">
        <v>0</v>
      </c>
      <c r="AP367" s="125"/>
      <c r="AQ367" s="125"/>
      <c r="AR367" s="125">
        <v>0</v>
      </c>
      <c r="AS367" s="125"/>
      <c r="AT367" s="125"/>
      <c r="AU367" s="125">
        <v>98.25</v>
      </c>
      <c r="AV367" s="125"/>
      <c r="AW367" s="125"/>
      <c r="AX367" s="125">
        <v>0</v>
      </c>
      <c r="AY367" s="125"/>
      <c r="AZ367" s="125"/>
      <c r="BA367" s="125">
        <v>98.25</v>
      </c>
      <c r="BB367" s="125"/>
      <c r="BC367" s="125"/>
      <c r="BD367" s="125">
        <v>0</v>
      </c>
      <c r="BE367" s="125"/>
      <c r="BF367" s="125"/>
      <c r="BG367" s="125">
        <v>98.25</v>
      </c>
      <c r="BH367" s="125"/>
      <c r="BI367" s="125"/>
      <c r="BJ367" s="125">
        <v>0</v>
      </c>
      <c r="BK367" s="125"/>
      <c r="BL367" s="125"/>
    </row>
    <row r="368" spans="1:79" s="8" customFormat="1" ht="12.75" customHeight="1" x14ac:dyDescent="0.25">
      <c r="A368" s="62">
        <v>3</v>
      </c>
      <c r="B368" s="63"/>
      <c r="C368" s="63"/>
      <c r="D368" s="92" t="s">
        <v>267</v>
      </c>
      <c r="E368" s="93"/>
      <c r="F368" s="93"/>
      <c r="G368" s="93"/>
      <c r="H368" s="93"/>
      <c r="I368" s="93"/>
      <c r="J368" s="93"/>
      <c r="K368" s="93"/>
      <c r="L368" s="93"/>
      <c r="M368" s="93"/>
      <c r="N368" s="93"/>
      <c r="O368" s="93"/>
      <c r="P368" s="93"/>
      <c r="Q368" s="93"/>
      <c r="R368" s="93"/>
      <c r="S368" s="93"/>
      <c r="T368" s="93"/>
      <c r="U368" s="93"/>
      <c r="V368" s="94"/>
      <c r="W368" s="125">
        <v>262.75</v>
      </c>
      <c r="X368" s="125"/>
      <c r="Y368" s="125"/>
      <c r="Z368" s="125">
        <v>251.25</v>
      </c>
      <c r="AA368" s="125"/>
      <c r="AB368" s="125"/>
      <c r="AC368" s="125">
        <v>0</v>
      </c>
      <c r="AD368" s="125"/>
      <c r="AE368" s="125"/>
      <c r="AF368" s="125">
        <v>0</v>
      </c>
      <c r="AG368" s="125"/>
      <c r="AH368" s="125"/>
      <c r="AI368" s="125">
        <v>261.5</v>
      </c>
      <c r="AJ368" s="125"/>
      <c r="AK368" s="125"/>
      <c r="AL368" s="125">
        <v>249.75</v>
      </c>
      <c r="AM368" s="125"/>
      <c r="AN368" s="125"/>
      <c r="AO368" s="125">
        <v>0</v>
      </c>
      <c r="AP368" s="125"/>
      <c r="AQ368" s="125"/>
      <c r="AR368" s="125">
        <v>0</v>
      </c>
      <c r="AS368" s="125"/>
      <c r="AT368" s="125"/>
      <c r="AU368" s="125">
        <v>261.5</v>
      </c>
      <c r="AV368" s="125"/>
      <c r="AW368" s="125"/>
      <c r="AX368" s="125">
        <v>0</v>
      </c>
      <c r="AY368" s="125"/>
      <c r="AZ368" s="125"/>
      <c r="BA368" s="125">
        <v>261.5</v>
      </c>
      <c r="BB368" s="125"/>
      <c r="BC368" s="125"/>
      <c r="BD368" s="125">
        <v>0</v>
      </c>
      <c r="BE368" s="125"/>
      <c r="BF368" s="125"/>
      <c r="BG368" s="125">
        <v>261.5</v>
      </c>
      <c r="BH368" s="125"/>
      <c r="BI368" s="125"/>
      <c r="BJ368" s="125">
        <v>0</v>
      </c>
      <c r="BK368" s="125"/>
      <c r="BL368" s="125"/>
    </row>
    <row r="369" spans="1:79" s="8" customFormat="1" ht="13.2" customHeight="1" x14ac:dyDescent="0.25">
      <c r="A369" s="62">
        <v>4</v>
      </c>
      <c r="B369" s="63"/>
      <c r="C369" s="63"/>
      <c r="D369" s="92" t="s">
        <v>268</v>
      </c>
      <c r="E369" s="93"/>
      <c r="F369" s="93"/>
      <c r="G369" s="93"/>
      <c r="H369" s="93"/>
      <c r="I369" s="93"/>
      <c r="J369" s="93"/>
      <c r="K369" s="93"/>
      <c r="L369" s="93"/>
      <c r="M369" s="93"/>
      <c r="N369" s="93"/>
      <c r="O369" s="93"/>
      <c r="P369" s="93"/>
      <c r="Q369" s="93"/>
      <c r="R369" s="93"/>
      <c r="S369" s="93"/>
      <c r="T369" s="93"/>
      <c r="U369" s="93"/>
      <c r="V369" s="94"/>
      <c r="W369" s="125">
        <v>670</v>
      </c>
      <c r="X369" s="125"/>
      <c r="Y369" s="125"/>
      <c r="Z369" s="125">
        <v>645</v>
      </c>
      <c r="AA369" s="125"/>
      <c r="AB369" s="125"/>
      <c r="AC369" s="125">
        <v>0</v>
      </c>
      <c r="AD369" s="125"/>
      <c r="AE369" s="125"/>
      <c r="AF369" s="125">
        <v>0</v>
      </c>
      <c r="AG369" s="125"/>
      <c r="AH369" s="125"/>
      <c r="AI369" s="125">
        <v>663.75</v>
      </c>
      <c r="AJ369" s="125"/>
      <c r="AK369" s="125"/>
      <c r="AL369" s="125">
        <v>647.25</v>
      </c>
      <c r="AM369" s="125"/>
      <c r="AN369" s="125"/>
      <c r="AO369" s="125">
        <v>0</v>
      </c>
      <c r="AP369" s="125"/>
      <c r="AQ369" s="125"/>
      <c r="AR369" s="125">
        <v>0</v>
      </c>
      <c r="AS369" s="125"/>
      <c r="AT369" s="125"/>
      <c r="AU369" s="125">
        <v>663.75</v>
      </c>
      <c r="AV369" s="125"/>
      <c r="AW369" s="125"/>
      <c r="AX369" s="125">
        <v>0</v>
      </c>
      <c r="AY369" s="125"/>
      <c r="AZ369" s="125"/>
      <c r="BA369" s="125">
        <v>663.75</v>
      </c>
      <c r="BB369" s="125"/>
      <c r="BC369" s="125"/>
      <c r="BD369" s="125">
        <v>0</v>
      </c>
      <c r="BE369" s="125"/>
      <c r="BF369" s="125"/>
      <c r="BG369" s="125">
        <v>663.75</v>
      </c>
      <c r="BH369" s="125"/>
      <c r="BI369" s="125"/>
      <c r="BJ369" s="125">
        <v>0</v>
      </c>
      <c r="BK369" s="125"/>
      <c r="BL369" s="125"/>
    </row>
    <row r="370" spans="1:79" s="8" customFormat="1" ht="13.2" customHeight="1" x14ac:dyDescent="0.25">
      <c r="A370" s="62">
        <v>5</v>
      </c>
      <c r="B370" s="63"/>
      <c r="C370" s="63"/>
      <c r="D370" s="92" t="s">
        <v>269</v>
      </c>
      <c r="E370" s="93"/>
      <c r="F370" s="93"/>
      <c r="G370" s="93"/>
      <c r="H370" s="93"/>
      <c r="I370" s="93"/>
      <c r="J370" s="93"/>
      <c r="K370" s="93"/>
      <c r="L370" s="93"/>
      <c r="M370" s="93"/>
      <c r="N370" s="93"/>
      <c r="O370" s="93"/>
      <c r="P370" s="93"/>
      <c r="Q370" s="93"/>
      <c r="R370" s="93"/>
      <c r="S370" s="93"/>
      <c r="T370" s="93"/>
      <c r="U370" s="93"/>
      <c r="V370" s="94"/>
      <c r="W370" s="125">
        <v>408.25</v>
      </c>
      <c r="X370" s="125"/>
      <c r="Y370" s="125"/>
      <c r="Z370" s="125">
        <v>387</v>
      </c>
      <c r="AA370" s="125"/>
      <c r="AB370" s="125"/>
      <c r="AC370" s="125">
        <v>0</v>
      </c>
      <c r="AD370" s="125"/>
      <c r="AE370" s="125"/>
      <c r="AF370" s="125">
        <v>0</v>
      </c>
      <c r="AG370" s="125"/>
      <c r="AH370" s="125"/>
      <c r="AI370" s="125">
        <v>402.25</v>
      </c>
      <c r="AJ370" s="125"/>
      <c r="AK370" s="125"/>
      <c r="AL370" s="125">
        <v>394.5</v>
      </c>
      <c r="AM370" s="125"/>
      <c r="AN370" s="125"/>
      <c r="AO370" s="125">
        <v>0</v>
      </c>
      <c r="AP370" s="125"/>
      <c r="AQ370" s="125"/>
      <c r="AR370" s="125">
        <v>0</v>
      </c>
      <c r="AS370" s="125"/>
      <c r="AT370" s="125"/>
      <c r="AU370" s="125">
        <v>402.25</v>
      </c>
      <c r="AV370" s="125"/>
      <c r="AW370" s="125"/>
      <c r="AX370" s="125">
        <v>0</v>
      </c>
      <c r="AY370" s="125"/>
      <c r="AZ370" s="125"/>
      <c r="BA370" s="125">
        <v>402.25</v>
      </c>
      <c r="BB370" s="125"/>
      <c r="BC370" s="125"/>
      <c r="BD370" s="125">
        <v>0</v>
      </c>
      <c r="BE370" s="125"/>
      <c r="BF370" s="125"/>
      <c r="BG370" s="125">
        <v>402.25</v>
      </c>
      <c r="BH370" s="125"/>
      <c r="BI370" s="125"/>
      <c r="BJ370" s="125">
        <v>0</v>
      </c>
      <c r="BK370" s="125"/>
      <c r="BL370" s="125"/>
    </row>
    <row r="371" spans="1:79" s="9" customFormat="1" ht="13.2" customHeight="1" x14ac:dyDescent="0.25">
      <c r="A371" s="98">
        <v>6</v>
      </c>
      <c r="B371" s="99"/>
      <c r="C371" s="99"/>
      <c r="D371" s="159" t="s">
        <v>187</v>
      </c>
      <c r="E371" s="156"/>
      <c r="F371" s="156"/>
      <c r="G371" s="156"/>
      <c r="H371" s="156"/>
      <c r="I371" s="156"/>
      <c r="J371" s="156"/>
      <c r="K371" s="156"/>
      <c r="L371" s="156"/>
      <c r="M371" s="156"/>
      <c r="N371" s="156"/>
      <c r="O371" s="156"/>
      <c r="P371" s="156"/>
      <c r="Q371" s="156"/>
      <c r="R371" s="156"/>
      <c r="S371" s="156"/>
      <c r="T371" s="156"/>
      <c r="U371" s="156"/>
      <c r="V371" s="157"/>
      <c r="W371" s="128">
        <v>1705</v>
      </c>
      <c r="X371" s="128"/>
      <c r="Y371" s="128"/>
      <c r="Z371" s="128">
        <v>1633.25</v>
      </c>
      <c r="AA371" s="128"/>
      <c r="AB371" s="128"/>
      <c r="AC371" s="128">
        <v>0</v>
      </c>
      <c r="AD371" s="128"/>
      <c r="AE371" s="128"/>
      <c r="AF371" s="128">
        <v>0</v>
      </c>
      <c r="AG371" s="128"/>
      <c r="AH371" s="128"/>
      <c r="AI371" s="128">
        <v>1692.75</v>
      </c>
      <c r="AJ371" s="128"/>
      <c r="AK371" s="128"/>
      <c r="AL371" s="128">
        <v>1641.5</v>
      </c>
      <c r="AM371" s="128"/>
      <c r="AN371" s="128"/>
      <c r="AO371" s="128">
        <v>0</v>
      </c>
      <c r="AP371" s="128"/>
      <c r="AQ371" s="128"/>
      <c r="AR371" s="128">
        <v>0</v>
      </c>
      <c r="AS371" s="128"/>
      <c r="AT371" s="128"/>
      <c r="AU371" s="128">
        <v>1692.75</v>
      </c>
      <c r="AV371" s="128"/>
      <c r="AW371" s="128"/>
      <c r="AX371" s="128">
        <v>0</v>
      </c>
      <c r="AY371" s="128"/>
      <c r="AZ371" s="128"/>
      <c r="BA371" s="128">
        <v>1692.75</v>
      </c>
      <c r="BB371" s="128"/>
      <c r="BC371" s="128"/>
      <c r="BD371" s="128">
        <v>0</v>
      </c>
      <c r="BE371" s="128"/>
      <c r="BF371" s="128"/>
      <c r="BG371" s="128">
        <v>1692.75</v>
      </c>
      <c r="BH371" s="128"/>
      <c r="BI371" s="128"/>
      <c r="BJ371" s="128">
        <v>0</v>
      </c>
      <c r="BK371" s="128"/>
      <c r="BL371" s="128"/>
    </row>
    <row r="372" spans="1:79" s="8" customFormat="1" ht="26.4" customHeight="1" x14ac:dyDescent="0.25">
      <c r="A372" s="62">
        <v>7</v>
      </c>
      <c r="B372" s="63"/>
      <c r="C372" s="63"/>
      <c r="D372" s="92" t="s">
        <v>188</v>
      </c>
      <c r="E372" s="93"/>
      <c r="F372" s="93"/>
      <c r="G372" s="93"/>
      <c r="H372" s="93"/>
      <c r="I372" s="93"/>
      <c r="J372" s="93"/>
      <c r="K372" s="93"/>
      <c r="L372" s="93"/>
      <c r="M372" s="93"/>
      <c r="N372" s="93"/>
      <c r="O372" s="93"/>
      <c r="P372" s="93"/>
      <c r="Q372" s="93"/>
      <c r="R372" s="93"/>
      <c r="S372" s="93"/>
      <c r="T372" s="93"/>
      <c r="U372" s="93"/>
      <c r="V372" s="94"/>
      <c r="W372" s="125" t="s">
        <v>153</v>
      </c>
      <c r="X372" s="125"/>
      <c r="Y372" s="125"/>
      <c r="Z372" s="125" t="s">
        <v>153</v>
      </c>
      <c r="AA372" s="125"/>
      <c r="AB372" s="125"/>
      <c r="AC372" s="125"/>
      <c r="AD372" s="125"/>
      <c r="AE372" s="125"/>
      <c r="AF372" s="125"/>
      <c r="AG372" s="125"/>
      <c r="AH372" s="125"/>
      <c r="AI372" s="125" t="s">
        <v>153</v>
      </c>
      <c r="AJ372" s="125"/>
      <c r="AK372" s="125"/>
      <c r="AL372" s="125" t="s">
        <v>153</v>
      </c>
      <c r="AM372" s="125"/>
      <c r="AN372" s="125"/>
      <c r="AO372" s="125"/>
      <c r="AP372" s="125"/>
      <c r="AQ372" s="125"/>
      <c r="AR372" s="125"/>
      <c r="AS372" s="125"/>
      <c r="AT372" s="125"/>
      <c r="AU372" s="125" t="s">
        <v>153</v>
      </c>
      <c r="AV372" s="125"/>
      <c r="AW372" s="125"/>
      <c r="AX372" s="125"/>
      <c r="AY372" s="125"/>
      <c r="AZ372" s="125"/>
      <c r="BA372" s="125" t="s">
        <v>153</v>
      </c>
      <c r="BB372" s="125"/>
      <c r="BC372" s="125"/>
      <c r="BD372" s="125"/>
      <c r="BE372" s="125"/>
      <c r="BF372" s="125"/>
      <c r="BG372" s="125" t="s">
        <v>153</v>
      </c>
      <c r="BH372" s="125"/>
      <c r="BI372" s="125"/>
      <c r="BJ372" s="125"/>
      <c r="BK372" s="125"/>
      <c r="BL372" s="125"/>
    </row>
    <row r="374" spans="1:79" ht="14.25" customHeight="1" x14ac:dyDescent="0.25">
      <c r="A374" s="51" t="s">
        <v>148</v>
      </c>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row>
    <row r="376" spans="1:79" ht="14.25" customHeight="1" x14ac:dyDescent="0.25">
      <c r="A376" s="51" t="s">
        <v>420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row>
    <row r="378" spans="1:79" ht="15" customHeight="1" x14ac:dyDescent="0.25">
      <c r="A378" s="59" t="s">
        <v>192</v>
      </c>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row>
    <row r="380" spans="1:79" ht="15" customHeight="1" x14ac:dyDescent="0.25">
      <c r="A380" s="61" t="s">
        <v>6</v>
      </c>
      <c r="B380" s="61"/>
      <c r="C380" s="61"/>
      <c r="D380" s="61"/>
      <c r="E380" s="61"/>
      <c r="F380" s="61"/>
      <c r="G380" s="61" t="s">
        <v>123</v>
      </c>
      <c r="H380" s="61"/>
      <c r="I380" s="61"/>
      <c r="J380" s="61"/>
      <c r="K380" s="61"/>
      <c r="L380" s="61"/>
      <c r="M380" s="61"/>
      <c r="N380" s="61"/>
      <c r="O380" s="61"/>
      <c r="P380" s="61"/>
      <c r="Q380" s="61"/>
      <c r="R380" s="61"/>
      <c r="S380" s="61"/>
      <c r="T380" s="61" t="s">
        <v>13</v>
      </c>
      <c r="U380" s="61"/>
      <c r="V380" s="61"/>
      <c r="W380" s="61"/>
      <c r="X380" s="61"/>
      <c r="Y380" s="61"/>
      <c r="Z380" s="61"/>
      <c r="AA380" s="77" t="s">
        <v>193</v>
      </c>
      <c r="AB380" s="136"/>
      <c r="AC380" s="136"/>
      <c r="AD380" s="136"/>
      <c r="AE380" s="136"/>
      <c r="AF380" s="136"/>
      <c r="AG380" s="136"/>
      <c r="AH380" s="136"/>
      <c r="AI380" s="136"/>
      <c r="AJ380" s="136"/>
      <c r="AK380" s="136"/>
      <c r="AL380" s="136"/>
      <c r="AM380" s="136"/>
      <c r="AN380" s="136"/>
      <c r="AO380" s="137"/>
      <c r="AP380" s="77" t="s">
        <v>195</v>
      </c>
      <c r="AQ380" s="78"/>
      <c r="AR380" s="78"/>
      <c r="AS380" s="78"/>
      <c r="AT380" s="78"/>
      <c r="AU380" s="78"/>
      <c r="AV380" s="78"/>
      <c r="AW380" s="78"/>
      <c r="AX380" s="78"/>
      <c r="AY380" s="78"/>
      <c r="AZ380" s="78"/>
      <c r="BA380" s="78"/>
      <c r="BB380" s="78"/>
      <c r="BC380" s="78"/>
      <c r="BD380" s="79"/>
      <c r="BE380" s="77" t="s">
        <v>200</v>
      </c>
      <c r="BF380" s="78"/>
      <c r="BG380" s="78"/>
      <c r="BH380" s="78"/>
      <c r="BI380" s="78"/>
      <c r="BJ380" s="78"/>
      <c r="BK380" s="78"/>
      <c r="BL380" s="78"/>
      <c r="BM380" s="78"/>
      <c r="BN380" s="78"/>
      <c r="BO380" s="78"/>
      <c r="BP380" s="78"/>
      <c r="BQ380" s="78"/>
      <c r="BR380" s="78"/>
      <c r="BS380" s="79"/>
    </row>
    <row r="381" spans="1:79" ht="32.1" customHeight="1"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t="s">
        <v>4</v>
      </c>
      <c r="AB381" s="61"/>
      <c r="AC381" s="61"/>
      <c r="AD381" s="61"/>
      <c r="AE381" s="61"/>
      <c r="AF381" s="61" t="s">
        <v>3</v>
      </c>
      <c r="AG381" s="61"/>
      <c r="AH381" s="61"/>
      <c r="AI381" s="61"/>
      <c r="AJ381" s="61"/>
      <c r="AK381" s="61" t="s">
        <v>89</v>
      </c>
      <c r="AL381" s="61"/>
      <c r="AM381" s="61"/>
      <c r="AN381" s="61"/>
      <c r="AO381" s="61"/>
      <c r="AP381" s="61" t="s">
        <v>4</v>
      </c>
      <c r="AQ381" s="61"/>
      <c r="AR381" s="61"/>
      <c r="AS381" s="61"/>
      <c r="AT381" s="61"/>
      <c r="AU381" s="61" t="s">
        <v>3</v>
      </c>
      <c r="AV381" s="61"/>
      <c r="AW381" s="61"/>
      <c r="AX381" s="61"/>
      <c r="AY381" s="61"/>
      <c r="AZ381" s="61" t="s">
        <v>96</v>
      </c>
      <c r="BA381" s="61"/>
      <c r="BB381" s="61"/>
      <c r="BC381" s="61"/>
      <c r="BD381" s="61"/>
      <c r="BE381" s="61" t="s">
        <v>4</v>
      </c>
      <c r="BF381" s="61"/>
      <c r="BG381" s="61"/>
      <c r="BH381" s="61"/>
      <c r="BI381" s="61"/>
      <c r="BJ381" s="61" t="s">
        <v>3</v>
      </c>
      <c r="BK381" s="61"/>
      <c r="BL381" s="61"/>
      <c r="BM381" s="61"/>
      <c r="BN381" s="61"/>
      <c r="BO381" s="61" t="s">
        <v>124</v>
      </c>
      <c r="BP381" s="61"/>
      <c r="BQ381" s="61"/>
      <c r="BR381" s="61"/>
      <c r="BS381" s="61"/>
    </row>
    <row r="382" spans="1:79" ht="15" customHeight="1" x14ac:dyDescent="0.25">
      <c r="A382" s="61">
        <v>1</v>
      </c>
      <c r="B382" s="61"/>
      <c r="C382" s="61"/>
      <c r="D382" s="61"/>
      <c r="E382" s="61"/>
      <c r="F382" s="61"/>
      <c r="G382" s="61">
        <v>2</v>
      </c>
      <c r="H382" s="61"/>
      <c r="I382" s="61"/>
      <c r="J382" s="61"/>
      <c r="K382" s="61"/>
      <c r="L382" s="61"/>
      <c r="M382" s="61"/>
      <c r="N382" s="61"/>
      <c r="O382" s="61"/>
      <c r="P382" s="61"/>
      <c r="Q382" s="61"/>
      <c r="R382" s="61"/>
      <c r="S382" s="61"/>
      <c r="T382" s="61">
        <v>3</v>
      </c>
      <c r="U382" s="61"/>
      <c r="V382" s="61"/>
      <c r="W382" s="61"/>
      <c r="X382" s="61"/>
      <c r="Y382" s="61"/>
      <c r="Z382" s="61"/>
      <c r="AA382" s="61">
        <v>4</v>
      </c>
      <c r="AB382" s="61"/>
      <c r="AC382" s="61"/>
      <c r="AD382" s="61"/>
      <c r="AE382" s="61"/>
      <c r="AF382" s="61">
        <v>5</v>
      </c>
      <c r="AG382" s="61"/>
      <c r="AH382" s="61"/>
      <c r="AI382" s="61"/>
      <c r="AJ382" s="61"/>
      <c r="AK382" s="61">
        <v>6</v>
      </c>
      <c r="AL382" s="61"/>
      <c r="AM382" s="61"/>
      <c r="AN382" s="61"/>
      <c r="AO382" s="61"/>
      <c r="AP382" s="61">
        <v>7</v>
      </c>
      <c r="AQ382" s="61"/>
      <c r="AR382" s="61"/>
      <c r="AS382" s="61"/>
      <c r="AT382" s="61"/>
      <c r="AU382" s="61">
        <v>8</v>
      </c>
      <c r="AV382" s="61"/>
      <c r="AW382" s="61"/>
      <c r="AX382" s="61"/>
      <c r="AY382" s="61"/>
      <c r="AZ382" s="61">
        <v>9</v>
      </c>
      <c r="BA382" s="61"/>
      <c r="BB382" s="61"/>
      <c r="BC382" s="61"/>
      <c r="BD382" s="61"/>
      <c r="BE382" s="61">
        <v>10</v>
      </c>
      <c r="BF382" s="61"/>
      <c r="BG382" s="61"/>
      <c r="BH382" s="61"/>
      <c r="BI382" s="61"/>
      <c r="BJ382" s="61">
        <v>11</v>
      </c>
      <c r="BK382" s="61"/>
      <c r="BL382" s="61"/>
      <c r="BM382" s="61"/>
      <c r="BN382" s="61"/>
      <c r="BO382" s="61">
        <v>12</v>
      </c>
      <c r="BP382" s="61"/>
      <c r="BQ382" s="61"/>
      <c r="BR382" s="61"/>
      <c r="BS382" s="61"/>
    </row>
    <row r="383" spans="1:79" ht="15" hidden="1" customHeight="1" x14ac:dyDescent="0.25">
      <c r="A383" s="80" t="s">
        <v>69</v>
      </c>
      <c r="B383" s="80"/>
      <c r="C383" s="80"/>
      <c r="D383" s="80"/>
      <c r="E383" s="80"/>
      <c r="F383" s="80"/>
      <c r="G383" s="142" t="s">
        <v>57</v>
      </c>
      <c r="H383" s="142"/>
      <c r="I383" s="142"/>
      <c r="J383" s="142"/>
      <c r="K383" s="142"/>
      <c r="L383" s="142"/>
      <c r="M383" s="142"/>
      <c r="N383" s="142"/>
      <c r="O383" s="142"/>
      <c r="P383" s="142"/>
      <c r="Q383" s="142"/>
      <c r="R383" s="142"/>
      <c r="S383" s="142"/>
      <c r="T383" s="142" t="s">
        <v>79</v>
      </c>
      <c r="U383" s="142"/>
      <c r="V383" s="142"/>
      <c r="W383" s="142"/>
      <c r="X383" s="142"/>
      <c r="Y383" s="142"/>
      <c r="Z383" s="142"/>
      <c r="AA383" s="122" t="s">
        <v>65</v>
      </c>
      <c r="AB383" s="122"/>
      <c r="AC383" s="122"/>
      <c r="AD383" s="122"/>
      <c r="AE383" s="122"/>
      <c r="AF383" s="122" t="s">
        <v>66</v>
      </c>
      <c r="AG383" s="122"/>
      <c r="AH383" s="122"/>
      <c r="AI383" s="122"/>
      <c r="AJ383" s="122"/>
      <c r="AK383" s="91" t="s">
        <v>120</v>
      </c>
      <c r="AL383" s="91"/>
      <c r="AM383" s="91"/>
      <c r="AN383" s="91"/>
      <c r="AO383" s="91"/>
      <c r="AP383" s="122" t="s">
        <v>67</v>
      </c>
      <c r="AQ383" s="122"/>
      <c r="AR383" s="122"/>
      <c r="AS383" s="122"/>
      <c r="AT383" s="122"/>
      <c r="AU383" s="122" t="s">
        <v>68</v>
      </c>
      <c r="AV383" s="122"/>
      <c r="AW383" s="122"/>
      <c r="AX383" s="122"/>
      <c r="AY383" s="122"/>
      <c r="AZ383" s="91" t="s">
        <v>120</v>
      </c>
      <c r="BA383" s="91"/>
      <c r="BB383" s="91"/>
      <c r="BC383" s="91"/>
      <c r="BD383" s="91"/>
      <c r="BE383" s="122" t="s">
        <v>58</v>
      </c>
      <c r="BF383" s="122"/>
      <c r="BG383" s="122"/>
      <c r="BH383" s="122"/>
      <c r="BI383" s="122"/>
      <c r="BJ383" s="122" t="s">
        <v>59</v>
      </c>
      <c r="BK383" s="122"/>
      <c r="BL383" s="122"/>
      <c r="BM383" s="122"/>
      <c r="BN383" s="122"/>
      <c r="BO383" s="91" t="s">
        <v>120</v>
      </c>
      <c r="BP383" s="91"/>
      <c r="BQ383" s="91"/>
      <c r="BR383" s="91"/>
      <c r="BS383" s="91"/>
      <c r="CA383" s="1" t="s">
        <v>44</v>
      </c>
    </row>
    <row r="384" spans="1:79" s="8" customFormat="1" ht="28.95" customHeight="1" x14ac:dyDescent="0.25">
      <c r="A384" s="80">
        <v>1</v>
      </c>
      <c r="B384" s="80"/>
      <c r="C384" s="80"/>
      <c r="D384" s="80"/>
      <c r="E384" s="80"/>
      <c r="F384" s="80"/>
      <c r="G384" s="92" t="s">
        <v>270</v>
      </c>
      <c r="H384" s="93"/>
      <c r="I384" s="93"/>
      <c r="J384" s="93"/>
      <c r="K384" s="93"/>
      <c r="L384" s="93"/>
      <c r="M384" s="93"/>
      <c r="N384" s="93"/>
      <c r="O384" s="93"/>
      <c r="P384" s="93"/>
      <c r="Q384" s="93"/>
      <c r="R384" s="93"/>
      <c r="S384" s="94"/>
      <c r="T384" s="218" t="s">
        <v>291</v>
      </c>
      <c r="U384" s="219"/>
      <c r="V384" s="219"/>
      <c r="W384" s="219"/>
      <c r="X384" s="219"/>
      <c r="Y384" s="219"/>
      <c r="Z384" s="220"/>
      <c r="AA384" s="87">
        <v>6145800</v>
      </c>
      <c r="AB384" s="87"/>
      <c r="AC384" s="87"/>
      <c r="AD384" s="87"/>
      <c r="AE384" s="87"/>
      <c r="AF384" s="87">
        <v>8118400</v>
      </c>
      <c r="AG384" s="87"/>
      <c r="AH384" s="87"/>
      <c r="AI384" s="87"/>
      <c r="AJ384" s="87"/>
      <c r="AK384" s="87">
        <f>IF(ISNUMBER(AA384),AA384,0)+IF(ISNUMBER(AF384),AF384,0)</f>
        <v>14264200</v>
      </c>
      <c r="AL384" s="87"/>
      <c r="AM384" s="87"/>
      <c r="AN384" s="87"/>
      <c r="AO384" s="87"/>
      <c r="AP384" s="87">
        <v>21669596</v>
      </c>
      <c r="AQ384" s="87"/>
      <c r="AR384" s="87"/>
      <c r="AS384" s="87"/>
      <c r="AT384" s="87"/>
      <c r="AU384" s="87">
        <v>1203122</v>
      </c>
      <c r="AV384" s="87"/>
      <c r="AW384" s="87"/>
      <c r="AX384" s="87"/>
      <c r="AY384" s="87"/>
      <c r="AZ384" s="87">
        <f>IF(ISNUMBER(AP384),AP384,0)+IF(ISNUMBER(AU384),AU384,0)</f>
        <v>22872718</v>
      </c>
      <c r="BA384" s="87"/>
      <c r="BB384" s="87"/>
      <c r="BC384" s="87"/>
      <c r="BD384" s="87"/>
      <c r="BE384" s="87">
        <v>0</v>
      </c>
      <c r="BF384" s="87"/>
      <c r="BG384" s="87"/>
      <c r="BH384" s="87"/>
      <c r="BI384" s="87"/>
      <c r="BJ384" s="87">
        <v>0</v>
      </c>
      <c r="BK384" s="87"/>
      <c r="BL384" s="87"/>
      <c r="BM384" s="87"/>
      <c r="BN384" s="87"/>
      <c r="BO384" s="87">
        <f>IF(ISNUMBER(BE384),BE384,0)+IF(ISNUMBER(BJ384),BJ384,0)</f>
        <v>0</v>
      </c>
      <c r="BP384" s="87"/>
      <c r="BQ384" s="87"/>
      <c r="BR384" s="87"/>
      <c r="BS384" s="87"/>
      <c r="CA384" s="8" t="s">
        <v>45</v>
      </c>
    </row>
    <row r="385" spans="1:79" s="8" customFormat="1" ht="39.6" customHeight="1" x14ac:dyDescent="0.25">
      <c r="A385" s="80">
        <v>2</v>
      </c>
      <c r="B385" s="80"/>
      <c r="C385" s="80"/>
      <c r="D385" s="80"/>
      <c r="E385" s="80"/>
      <c r="F385" s="80"/>
      <c r="G385" s="92" t="s">
        <v>271</v>
      </c>
      <c r="H385" s="93"/>
      <c r="I385" s="93"/>
      <c r="J385" s="93"/>
      <c r="K385" s="93"/>
      <c r="L385" s="93"/>
      <c r="M385" s="93"/>
      <c r="N385" s="93"/>
      <c r="O385" s="93"/>
      <c r="P385" s="93"/>
      <c r="Q385" s="93"/>
      <c r="R385" s="93"/>
      <c r="S385" s="94"/>
      <c r="T385" s="218" t="s">
        <v>272</v>
      </c>
      <c r="U385" s="219"/>
      <c r="V385" s="219"/>
      <c r="W385" s="219"/>
      <c r="X385" s="219"/>
      <c r="Y385" s="219"/>
      <c r="Z385" s="220"/>
      <c r="AA385" s="87">
        <v>266600</v>
      </c>
      <c r="AB385" s="87"/>
      <c r="AC385" s="87"/>
      <c r="AD385" s="87"/>
      <c r="AE385" s="87"/>
      <c r="AF385" s="87">
        <v>0</v>
      </c>
      <c r="AG385" s="87"/>
      <c r="AH385" s="87"/>
      <c r="AI385" s="87"/>
      <c r="AJ385" s="87"/>
      <c r="AK385" s="87">
        <f>IF(ISNUMBER(AA385),AA385,0)+IF(ISNUMBER(AF385),AF385,0)</f>
        <v>266600</v>
      </c>
      <c r="AL385" s="87"/>
      <c r="AM385" s="87"/>
      <c r="AN385" s="87"/>
      <c r="AO385" s="87"/>
      <c r="AP385" s="87">
        <v>0</v>
      </c>
      <c r="AQ385" s="87"/>
      <c r="AR385" s="87"/>
      <c r="AS385" s="87"/>
      <c r="AT385" s="87"/>
      <c r="AU385" s="87">
        <v>0</v>
      </c>
      <c r="AV385" s="87"/>
      <c r="AW385" s="87"/>
      <c r="AX385" s="87"/>
      <c r="AY385" s="87"/>
      <c r="AZ385" s="87">
        <f>IF(ISNUMBER(AP385),AP385,0)+IF(ISNUMBER(AU385),AU385,0)</f>
        <v>0</v>
      </c>
      <c r="BA385" s="87"/>
      <c r="BB385" s="87"/>
      <c r="BC385" s="87"/>
      <c r="BD385" s="87"/>
      <c r="BE385" s="87">
        <v>0</v>
      </c>
      <c r="BF385" s="87"/>
      <c r="BG385" s="87"/>
      <c r="BH385" s="87"/>
      <c r="BI385" s="87"/>
      <c r="BJ385" s="87">
        <v>0</v>
      </c>
      <c r="BK385" s="87"/>
      <c r="BL385" s="87"/>
      <c r="BM385" s="87"/>
      <c r="BN385" s="87"/>
      <c r="BO385" s="87">
        <f>IF(ISNUMBER(BE385),BE385,0)+IF(ISNUMBER(BJ385),BJ385,0)</f>
        <v>0</v>
      </c>
      <c r="BP385" s="87"/>
      <c r="BQ385" s="87"/>
      <c r="BR385" s="87"/>
      <c r="BS385" s="87"/>
    </row>
    <row r="386" spans="1:79" s="8" customFormat="1" ht="42" customHeight="1" x14ac:dyDescent="0.25">
      <c r="A386" s="80">
        <v>3</v>
      </c>
      <c r="B386" s="80"/>
      <c r="C386" s="80"/>
      <c r="D386" s="80"/>
      <c r="E386" s="80"/>
      <c r="F386" s="80"/>
      <c r="G386" s="92" t="s">
        <v>273</v>
      </c>
      <c r="H386" s="93"/>
      <c r="I386" s="93"/>
      <c r="J386" s="93"/>
      <c r="K386" s="93"/>
      <c r="L386" s="93"/>
      <c r="M386" s="93"/>
      <c r="N386" s="93"/>
      <c r="O386" s="93"/>
      <c r="P386" s="93"/>
      <c r="Q386" s="93"/>
      <c r="R386" s="93"/>
      <c r="S386" s="94"/>
      <c r="T386" s="218" t="s">
        <v>274</v>
      </c>
      <c r="U386" s="219"/>
      <c r="V386" s="219"/>
      <c r="W386" s="219"/>
      <c r="X386" s="219"/>
      <c r="Y386" s="219"/>
      <c r="Z386" s="220"/>
      <c r="AA386" s="87">
        <v>536600</v>
      </c>
      <c r="AB386" s="87"/>
      <c r="AC386" s="87"/>
      <c r="AD386" s="87"/>
      <c r="AE386" s="87"/>
      <c r="AF386" s="87">
        <v>0</v>
      </c>
      <c r="AG386" s="87"/>
      <c r="AH386" s="87"/>
      <c r="AI386" s="87"/>
      <c r="AJ386" s="87"/>
      <c r="AK386" s="87">
        <f>IF(ISNUMBER(AA386),AA386,0)+IF(ISNUMBER(AF386),AF386,0)</f>
        <v>536600</v>
      </c>
      <c r="AL386" s="87"/>
      <c r="AM386" s="87"/>
      <c r="AN386" s="87"/>
      <c r="AO386" s="87"/>
      <c r="AP386" s="87">
        <v>0</v>
      </c>
      <c r="AQ386" s="87"/>
      <c r="AR386" s="87"/>
      <c r="AS386" s="87"/>
      <c r="AT386" s="87"/>
      <c r="AU386" s="87">
        <v>0</v>
      </c>
      <c r="AV386" s="87"/>
      <c r="AW386" s="87"/>
      <c r="AX386" s="87"/>
      <c r="AY386" s="87"/>
      <c r="AZ386" s="87">
        <f>IF(ISNUMBER(AP386),AP386,0)+IF(ISNUMBER(AU386),AU386,0)</f>
        <v>0</v>
      </c>
      <c r="BA386" s="87"/>
      <c r="BB386" s="87"/>
      <c r="BC386" s="87"/>
      <c r="BD386" s="87"/>
      <c r="BE386" s="87">
        <v>0</v>
      </c>
      <c r="BF386" s="87"/>
      <c r="BG386" s="87"/>
      <c r="BH386" s="87"/>
      <c r="BI386" s="87"/>
      <c r="BJ386" s="87">
        <v>0</v>
      </c>
      <c r="BK386" s="87"/>
      <c r="BL386" s="87"/>
      <c r="BM386" s="87"/>
      <c r="BN386" s="87"/>
      <c r="BO386" s="87">
        <f>IF(ISNUMBER(BE386),BE386,0)+IF(ISNUMBER(BJ386),BJ386,0)</f>
        <v>0</v>
      </c>
      <c r="BP386" s="87"/>
      <c r="BQ386" s="87"/>
      <c r="BR386" s="87"/>
      <c r="BS386" s="87"/>
    </row>
    <row r="387" spans="1:79" s="8" customFormat="1" ht="55.2" customHeight="1" x14ac:dyDescent="0.25">
      <c r="A387" s="80">
        <v>4</v>
      </c>
      <c r="B387" s="80"/>
      <c r="C387" s="80"/>
      <c r="D387" s="80"/>
      <c r="E387" s="80"/>
      <c r="F387" s="80"/>
      <c r="G387" s="92" t="s">
        <v>630</v>
      </c>
      <c r="H387" s="93"/>
      <c r="I387" s="93"/>
      <c r="J387" s="93"/>
      <c r="K387" s="93"/>
      <c r="L387" s="93"/>
      <c r="M387" s="93"/>
      <c r="N387" s="93"/>
      <c r="O387" s="93"/>
      <c r="P387" s="93"/>
      <c r="Q387" s="93"/>
      <c r="R387" s="93"/>
      <c r="S387" s="94"/>
      <c r="T387" s="92" t="s">
        <v>564</v>
      </c>
      <c r="U387" s="93"/>
      <c r="V387" s="93"/>
      <c r="W387" s="93"/>
      <c r="X387" s="93"/>
      <c r="Y387" s="93"/>
      <c r="Z387" s="94"/>
      <c r="AA387" s="87">
        <v>0</v>
      </c>
      <c r="AB387" s="87"/>
      <c r="AC387" s="87"/>
      <c r="AD387" s="87"/>
      <c r="AE387" s="87"/>
      <c r="AF387" s="87">
        <v>0</v>
      </c>
      <c r="AG387" s="87"/>
      <c r="AH387" s="87"/>
      <c r="AI387" s="87"/>
      <c r="AJ387" s="87"/>
      <c r="AK387" s="87">
        <f>IF(ISNUMBER(AA387),AA387,0)+IF(ISNUMBER(AF387),AF387,0)</f>
        <v>0</v>
      </c>
      <c r="AL387" s="87"/>
      <c r="AM387" s="87"/>
      <c r="AN387" s="87"/>
      <c r="AO387" s="87"/>
      <c r="AP387" s="87">
        <v>0</v>
      </c>
      <c r="AQ387" s="87"/>
      <c r="AR387" s="87"/>
      <c r="AS387" s="87"/>
      <c r="AT387" s="87"/>
      <c r="AU387" s="87">
        <v>0</v>
      </c>
      <c r="AV387" s="87"/>
      <c r="AW387" s="87"/>
      <c r="AX387" s="87"/>
      <c r="AY387" s="87"/>
      <c r="AZ387" s="87">
        <f>IF(ISNUMBER(AP387),AP387,0)+IF(ISNUMBER(AU387),AU387,0)</f>
        <v>0</v>
      </c>
      <c r="BA387" s="87"/>
      <c r="BB387" s="87"/>
      <c r="BC387" s="87"/>
      <c r="BD387" s="87"/>
      <c r="BE387" s="87">
        <v>614700</v>
      </c>
      <c r="BF387" s="87"/>
      <c r="BG387" s="87"/>
      <c r="BH387" s="87"/>
      <c r="BI387" s="87"/>
      <c r="BJ387" s="87">
        <v>0</v>
      </c>
      <c r="BK387" s="87"/>
      <c r="BL387" s="87"/>
      <c r="BM387" s="87"/>
      <c r="BN387" s="87"/>
      <c r="BO387" s="87">
        <f>IF(ISNUMBER(BE387),BE387,0)+IF(ISNUMBER(BJ387),BJ387,0)</f>
        <v>614700</v>
      </c>
      <c r="BP387" s="87"/>
      <c r="BQ387" s="87"/>
      <c r="BR387" s="87"/>
      <c r="BS387" s="87"/>
    </row>
    <row r="388" spans="1:79" s="9" customFormat="1" ht="12.75" customHeight="1" x14ac:dyDescent="0.25">
      <c r="A388" s="139"/>
      <c r="B388" s="139"/>
      <c r="C388" s="139"/>
      <c r="D388" s="139"/>
      <c r="E388" s="139"/>
      <c r="F388" s="139"/>
      <c r="G388" s="101" t="s">
        <v>145</v>
      </c>
      <c r="H388" s="102"/>
      <c r="I388" s="102"/>
      <c r="J388" s="102"/>
      <c r="K388" s="102"/>
      <c r="L388" s="102"/>
      <c r="M388" s="102"/>
      <c r="N388" s="102"/>
      <c r="O388" s="102"/>
      <c r="P388" s="102"/>
      <c r="Q388" s="102"/>
      <c r="R388" s="102"/>
      <c r="S388" s="103"/>
      <c r="T388" s="225"/>
      <c r="U388" s="102"/>
      <c r="V388" s="102"/>
      <c r="W388" s="102"/>
      <c r="X388" s="102"/>
      <c r="Y388" s="102"/>
      <c r="Z388" s="103"/>
      <c r="AA388" s="120">
        <v>6949000</v>
      </c>
      <c r="AB388" s="120"/>
      <c r="AC388" s="120"/>
      <c r="AD388" s="120"/>
      <c r="AE388" s="120"/>
      <c r="AF388" s="120">
        <v>8118400</v>
      </c>
      <c r="AG388" s="120"/>
      <c r="AH388" s="120"/>
      <c r="AI388" s="120"/>
      <c r="AJ388" s="120"/>
      <c r="AK388" s="120">
        <f>IF(ISNUMBER(AA388),AA388,0)+IF(ISNUMBER(AF388),AF388,0)</f>
        <v>15067400</v>
      </c>
      <c r="AL388" s="120"/>
      <c r="AM388" s="120"/>
      <c r="AN388" s="120"/>
      <c r="AO388" s="120"/>
      <c r="AP388" s="120">
        <v>21669596</v>
      </c>
      <c r="AQ388" s="120"/>
      <c r="AR388" s="120"/>
      <c r="AS388" s="120"/>
      <c r="AT388" s="120"/>
      <c r="AU388" s="120">
        <v>1203122</v>
      </c>
      <c r="AV388" s="120"/>
      <c r="AW388" s="120"/>
      <c r="AX388" s="120"/>
      <c r="AY388" s="120"/>
      <c r="AZ388" s="120">
        <f>IF(ISNUMBER(AP388),AP388,0)+IF(ISNUMBER(AU388),AU388,0)</f>
        <v>22872718</v>
      </c>
      <c r="BA388" s="120"/>
      <c r="BB388" s="120"/>
      <c r="BC388" s="120"/>
      <c r="BD388" s="120"/>
      <c r="BE388" s="120">
        <v>0</v>
      </c>
      <c r="BF388" s="120"/>
      <c r="BG388" s="120"/>
      <c r="BH388" s="120"/>
      <c r="BI388" s="120"/>
      <c r="BJ388" s="120">
        <v>0</v>
      </c>
      <c r="BK388" s="120"/>
      <c r="BL388" s="120"/>
      <c r="BM388" s="120"/>
      <c r="BN388" s="120"/>
      <c r="BO388" s="120">
        <f>IF(ISNUMBER(BE388),BE388,0)+IF(ISNUMBER(BJ388),BJ388,0)</f>
        <v>0</v>
      </c>
      <c r="BP388" s="120"/>
      <c r="BQ388" s="120"/>
      <c r="BR388" s="120"/>
      <c r="BS388" s="120"/>
    </row>
    <row r="390" spans="1:79" ht="14.25" customHeight="1" x14ac:dyDescent="0.25">
      <c r="A390" s="51" t="s">
        <v>421</v>
      </c>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row>
    <row r="392" spans="1:79" ht="15" customHeight="1" x14ac:dyDescent="0.25">
      <c r="A392" s="59" t="s">
        <v>192</v>
      </c>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row>
    <row r="393" spans="1:79" ht="6" customHeight="1" x14ac:dyDescent="0.25"/>
    <row r="394" spans="1:79" ht="15" customHeight="1" x14ac:dyDescent="0.25">
      <c r="A394" s="61" t="s">
        <v>6</v>
      </c>
      <c r="B394" s="61"/>
      <c r="C394" s="61"/>
      <c r="D394" s="61"/>
      <c r="E394" s="61"/>
      <c r="F394" s="61"/>
      <c r="G394" s="61" t="s">
        <v>123</v>
      </c>
      <c r="H394" s="61"/>
      <c r="I394" s="61"/>
      <c r="J394" s="61"/>
      <c r="K394" s="61"/>
      <c r="L394" s="61"/>
      <c r="M394" s="61"/>
      <c r="N394" s="61"/>
      <c r="O394" s="61"/>
      <c r="P394" s="61"/>
      <c r="Q394" s="61"/>
      <c r="R394" s="61"/>
      <c r="S394" s="61"/>
      <c r="T394" s="61" t="s">
        <v>13</v>
      </c>
      <c r="U394" s="61"/>
      <c r="V394" s="61"/>
      <c r="W394" s="61"/>
      <c r="X394" s="61"/>
      <c r="Y394" s="61"/>
      <c r="Z394" s="61"/>
      <c r="AA394" s="77" t="s">
        <v>204</v>
      </c>
      <c r="AB394" s="136"/>
      <c r="AC394" s="136"/>
      <c r="AD394" s="136"/>
      <c r="AE394" s="136"/>
      <c r="AF394" s="136"/>
      <c r="AG394" s="136"/>
      <c r="AH394" s="136"/>
      <c r="AI394" s="136"/>
      <c r="AJ394" s="136"/>
      <c r="AK394" s="136"/>
      <c r="AL394" s="136"/>
      <c r="AM394" s="136"/>
      <c r="AN394" s="136"/>
      <c r="AO394" s="137"/>
      <c r="AP394" s="77" t="s">
        <v>208</v>
      </c>
      <c r="AQ394" s="78"/>
      <c r="AR394" s="78"/>
      <c r="AS394" s="78"/>
      <c r="AT394" s="78"/>
      <c r="AU394" s="78"/>
      <c r="AV394" s="78"/>
      <c r="AW394" s="78"/>
      <c r="AX394" s="78"/>
      <c r="AY394" s="78"/>
      <c r="AZ394" s="78"/>
      <c r="BA394" s="78"/>
      <c r="BB394" s="78"/>
      <c r="BC394" s="78"/>
      <c r="BD394" s="79"/>
    </row>
    <row r="395" spans="1:79" ht="32.1" customHeight="1" x14ac:dyDescent="0.2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t="s">
        <v>4</v>
      </c>
      <c r="AB395" s="61"/>
      <c r="AC395" s="61"/>
      <c r="AD395" s="61"/>
      <c r="AE395" s="61"/>
      <c r="AF395" s="61" t="s">
        <v>3</v>
      </c>
      <c r="AG395" s="61"/>
      <c r="AH395" s="61"/>
      <c r="AI395" s="61"/>
      <c r="AJ395" s="61"/>
      <c r="AK395" s="61" t="s">
        <v>89</v>
      </c>
      <c r="AL395" s="61"/>
      <c r="AM395" s="61"/>
      <c r="AN395" s="61"/>
      <c r="AO395" s="61"/>
      <c r="AP395" s="61" t="s">
        <v>4</v>
      </c>
      <c r="AQ395" s="61"/>
      <c r="AR395" s="61"/>
      <c r="AS395" s="61"/>
      <c r="AT395" s="61"/>
      <c r="AU395" s="61" t="s">
        <v>3</v>
      </c>
      <c r="AV395" s="61"/>
      <c r="AW395" s="61"/>
      <c r="AX395" s="61"/>
      <c r="AY395" s="61"/>
      <c r="AZ395" s="61" t="s">
        <v>96</v>
      </c>
      <c r="BA395" s="61"/>
      <c r="BB395" s="61"/>
      <c r="BC395" s="61"/>
      <c r="BD395" s="61"/>
    </row>
    <row r="396" spans="1:79" ht="15" customHeight="1" x14ac:dyDescent="0.25">
      <c r="A396" s="61">
        <v>1</v>
      </c>
      <c r="B396" s="61"/>
      <c r="C396" s="61"/>
      <c r="D396" s="61"/>
      <c r="E396" s="61"/>
      <c r="F396" s="61"/>
      <c r="G396" s="61">
        <v>2</v>
      </c>
      <c r="H396" s="61"/>
      <c r="I396" s="61"/>
      <c r="J396" s="61"/>
      <c r="K396" s="61"/>
      <c r="L396" s="61"/>
      <c r="M396" s="61"/>
      <c r="N396" s="61"/>
      <c r="O396" s="61"/>
      <c r="P396" s="61"/>
      <c r="Q396" s="61"/>
      <c r="R396" s="61"/>
      <c r="S396" s="61"/>
      <c r="T396" s="61">
        <v>3</v>
      </c>
      <c r="U396" s="61"/>
      <c r="V396" s="61"/>
      <c r="W396" s="61"/>
      <c r="X396" s="61"/>
      <c r="Y396" s="61"/>
      <c r="Z396" s="61"/>
      <c r="AA396" s="61">
        <v>4</v>
      </c>
      <c r="AB396" s="61"/>
      <c r="AC396" s="61"/>
      <c r="AD396" s="61"/>
      <c r="AE396" s="61"/>
      <c r="AF396" s="61">
        <v>5</v>
      </c>
      <c r="AG396" s="61"/>
      <c r="AH396" s="61"/>
      <c r="AI396" s="61"/>
      <c r="AJ396" s="61"/>
      <c r="AK396" s="61">
        <v>6</v>
      </c>
      <c r="AL396" s="61"/>
      <c r="AM396" s="61"/>
      <c r="AN396" s="61"/>
      <c r="AO396" s="61"/>
      <c r="AP396" s="61">
        <v>7</v>
      </c>
      <c r="AQ396" s="61"/>
      <c r="AR396" s="61"/>
      <c r="AS396" s="61"/>
      <c r="AT396" s="61"/>
      <c r="AU396" s="61">
        <v>8</v>
      </c>
      <c r="AV396" s="61"/>
      <c r="AW396" s="61"/>
      <c r="AX396" s="61"/>
      <c r="AY396" s="61"/>
      <c r="AZ396" s="61">
        <v>9</v>
      </c>
      <c r="BA396" s="61"/>
      <c r="BB396" s="61"/>
      <c r="BC396" s="61"/>
      <c r="BD396" s="61"/>
    </row>
    <row r="397" spans="1:79" ht="12" hidden="1" customHeight="1" x14ac:dyDescent="0.25">
      <c r="A397" s="80" t="s">
        <v>69</v>
      </c>
      <c r="B397" s="80"/>
      <c r="C397" s="80"/>
      <c r="D397" s="80"/>
      <c r="E397" s="80"/>
      <c r="F397" s="80"/>
      <c r="G397" s="142" t="s">
        <v>57</v>
      </c>
      <c r="H397" s="142"/>
      <c r="I397" s="142"/>
      <c r="J397" s="142"/>
      <c r="K397" s="142"/>
      <c r="L397" s="142"/>
      <c r="M397" s="142"/>
      <c r="N397" s="142"/>
      <c r="O397" s="142"/>
      <c r="P397" s="142"/>
      <c r="Q397" s="142"/>
      <c r="R397" s="142"/>
      <c r="S397" s="142"/>
      <c r="T397" s="142" t="s">
        <v>79</v>
      </c>
      <c r="U397" s="142"/>
      <c r="V397" s="142"/>
      <c r="W397" s="142"/>
      <c r="X397" s="142"/>
      <c r="Y397" s="142"/>
      <c r="Z397" s="142"/>
      <c r="AA397" s="122" t="s">
        <v>60</v>
      </c>
      <c r="AB397" s="122"/>
      <c r="AC397" s="122"/>
      <c r="AD397" s="122"/>
      <c r="AE397" s="122"/>
      <c r="AF397" s="122" t="s">
        <v>61</v>
      </c>
      <c r="AG397" s="122"/>
      <c r="AH397" s="122"/>
      <c r="AI397" s="122"/>
      <c r="AJ397" s="122"/>
      <c r="AK397" s="91" t="s">
        <v>120</v>
      </c>
      <c r="AL397" s="91"/>
      <c r="AM397" s="91"/>
      <c r="AN397" s="91"/>
      <c r="AO397" s="91"/>
      <c r="AP397" s="122" t="s">
        <v>62</v>
      </c>
      <c r="AQ397" s="122"/>
      <c r="AR397" s="122"/>
      <c r="AS397" s="122"/>
      <c r="AT397" s="122"/>
      <c r="AU397" s="122" t="s">
        <v>63</v>
      </c>
      <c r="AV397" s="122"/>
      <c r="AW397" s="122"/>
      <c r="AX397" s="122"/>
      <c r="AY397" s="122"/>
      <c r="AZ397" s="91" t="s">
        <v>120</v>
      </c>
      <c r="BA397" s="91"/>
      <c r="BB397" s="91"/>
      <c r="BC397" s="91"/>
      <c r="BD397" s="91"/>
      <c r="CA397" s="1" t="s">
        <v>46</v>
      </c>
    </row>
    <row r="398" spans="1:79" s="8" customFormat="1" ht="27.6" customHeight="1" x14ac:dyDescent="0.25">
      <c r="A398" s="80">
        <v>1</v>
      </c>
      <c r="B398" s="80"/>
      <c r="C398" s="80"/>
      <c r="D398" s="80"/>
      <c r="E398" s="80"/>
      <c r="F398" s="80"/>
      <c r="G398" s="92" t="s">
        <v>270</v>
      </c>
      <c r="H398" s="93"/>
      <c r="I398" s="93"/>
      <c r="J398" s="93"/>
      <c r="K398" s="93"/>
      <c r="L398" s="93"/>
      <c r="M398" s="93"/>
      <c r="N398" s="93"/>
      <c r="O398" s="93"/>
      <c r="P398" s="93"/>
      <c r="Q398" s="93"/>
      <c r="R398" s="93"/>
      <c r="S398" s="94"/>
      <c r="T398" s="218" t="s">
        <v>291</v>
      </c>
      <c r="U398" s="219"/>
      <c r="V398" s="219"/>
      <c r="W398" s="219"/>
      <c r="X398" s="219"/>
      <c r="Y398" s="219"/>
      <c r="Z398" s="220"/>
      <c r="AA398" s="87">
        <v>0</v>
      </c>
      <c r="AB398" s="87"/>
      <c r="AC398" s="87"/>
      <c r="AD398" s="87"/>
      <c r="AE398" s="87"/>
      <c r="AF398" s="87">
        <v>0</v>
      </c>
      <c r="AG398" s="87"/>
      <c r="AH398" s="87"/>
      <c r="AI398" s="87"/>
      <c r="AJ398" s="87"/>
      <c r="AK398" s="87">
        <f>IF(ISNUMBER(AA398),AA398,0)+IF(ISNUMBER(AF398),AF398,0)</f>
        <v>0</v>
      </c>
      <c r="AL398" s="87"/>
      <c r="AM398" s="87"/>
      <c r="AN398" s="87"/>
      <c r="AO398" s="87"/>
      <c r="AP398" s="87">
        <v>0</v>
      </c>
      <c r="AQ398" s="87"/>
      <c r="AR398" s="87"/>
      <c r="AS398" s="87"/>
      <c r="AT398" s="87"/>
      <c r="AU398" s="87">
        <v>0</v>
      </c>
      <c r="AV398" s="87"/>
      <c r="AW398" s="87"/>
      <c r="AX398" s="87"/>
      <c r="AY398" s="87"/>
      <c r="AZ398" s="87">
        <f>IF(ISNUMBER(AP398),AP398,0)+IF(ISNUMBER(AU398),AU398,0)</f>
        <v>0</v>
      </c>
      <c r="BA398" s="87"/>
      <c r="BB398" s="87"/>
      <c r="BC398" s="87"/>
      <c r="BD398" s="87"/>
      <c r="CA398" s="8" t="s">
        <v>47</v>
      </c>
    </row>
    <row r="399" spans="1:79" s="8" customFormat="1" ht="39.6" hidden="1" customHeight="1" x14ac:dyDescent="0.25">
      <c r="A399" s="80">
        <v>2</v>
      </c>
      <c r="B399" s="80"/>
      <c r="C399" s="80"/>
      <c r="D399" s="80"/>
      <c r="E399" s="80"/>
      <c r="F399" s="80"/>
      <c r="G399" s="92" t="s">
        <v>271</v>
      </c>
      <c r="H399" s="93"/>
      <c r="I399" s="93"/>
      <c r="J399" s="93"/>
      <c r="K399" s="93"/>
      <c r="L399" s="93"/>
      <c r="M399" s="93"/>
      <c r="N399" s="93"/>
      <c r="O399" s="93"/>
      <c r="P399" s="93"/>
      <c r="Q399" s="93"/>
      <c r="R399" s="93"/>
      <c r="S399" s="94"/>
      <c r="T399" s="218" t="s">
        <v>272</v>
      </c>
      <c r="U399" s="219"/>
      <c r="V399" s="219"/>
      <c r="W399" s="219"/>
      <c r="X399" s="219"/>
      <c r="Y399" s="219"/>
      <c r="Z399" s="220"/>
      <c r="AA399" s="87">
        <v>0</v>
      </c>
      <c r="AB399" s="87"/>
      <c r="AC399" s="87"/>
      <c r="AD399" s="87"/>
      <c r="AE399" s="87"/>
      <c r="AF399" s="87">
        <v>0</v>
      </c>
      <c r="AG399" s="87"/>
      <c r="AH399" s="87"/>
      <c r="AI399" s="87"/>
      <c r="AJ399" s="87"/>
      <c r="AK399" s="87">
        <f>IF(ISNUMBER(AA399),AA399,0)+IF(ISNUMBER(AF399),AF399,0)</f>
        <v>0</v>
      </c>
      <c r="AL399" s="87"/>
      <c r="AM399" s="87"/>
      <c r="AN399" s="87"/>
      <c r="AO399" s="87"/>
      <c r="AP399" s="87">
        <v>0</v>
      </c>
      <c r="AQ399" s="87"/>
      <c r="AR399" s="87"/>
      <c r="AS399" s="87"/>
      <c r="AT399" s="87"/>
      <c r="AU399" s="87">
        <v>0</v>
      </c>
      <c r="AV399" s="87"/>
      <c r="AW399" s="87"/>
      <c r="AX399" s="87"/>
      <c r="AY399" s="87"/>
      <c r="AZ399" s="87">
        <f>IF(ISNUMBER(AP399),AP399,0)+IF(ISNUMBER(AU399),AU399,0)</f>
        <v>0</v>
      </c>
      <c r="BA399" s="87"/>
      <c r="BB399" s="87"/>
      <c r="BC399" s="87"/>
      <c r="BD399" s="87"/>
    </row>
    <row r="400" spans="1:79" s="8" customFormat="1" ht="42.6" hidden="1" customHeight="1" x14ac:dyDescent="0.25">
      <c r="A400" s="80">
        <v>3</v>
      </c>
      <c r="B400" s="80"/>
      <c r="C400" s="80"/>
      <c r="D400" s="80"/>
      <c r="E400" s="80"/>
      <c r="F400" s="80"/>
      <c r="G400" s="92" t="s">
        <v>273</v>
      </c>
      <c r="H400" s="93"/>
      <c r="I400" s="93"/>
      <c r="J400" s="93"/>
      <c r="K400" s="93"/>
      <c r="L400" s="93"/>
      <c r="M400" s="93"/>
      <c r="N400" s="93"/>
      <c r="O400" s="93"/>
      <c r="P400" s="93"/>
      <c r="Q400" s="93"/>
      <c r="R400" s="93"/>
      <c r="S400" s="94"/>
      <c r="T400" s="218" t="s">
        <v>274</v>
      </c>
      <c r="U400" s="219"/>
      <c r="V400" s="219"/>
      <c r="W400" s="219"/>
      <c r="X400" s="219"/>
      <c r="Y400" s="219"/>
      <c r="Z400" s="220"/>
      <c r="AA400" s="87">
        <v>0</v>
      </c>
      <c r="AB400" s="87"/>
      <c r="AC400" s="87"/>
      <c r="AD400" s="87"/>
      <c r="AE400" s="87"/>
      <c r="AF400" s="87">
        <v>0</v>
      </c>
      <c r="AG400" s="87"/>
      <c r="AH400" s="87"/>
      <c r="AI400" s="87"/>
      <c r="AJ400" s="87"/>
      <c r="AK400" s="87">
        <f>IF(ISNUMBER(AA400),AA400,0)+IF(ISNUMBER(AF400),AF400,0)</f>
        <v>0</v>
      </c>
      <c r="AL400" s="87"/>
      <c r="AM400" s="87"/>
      <c r="AN400" s="87"/>
      <c r="AO400" s="87"/>
      <c r="AP400" s="87">
        <v>0</v>
      </c>
      <c r="AQ400" s="87"/>
      <c r="AR400" s="87"/>
      <c r="AS400" s="87"/>
      <c r="AT400" s="87"/>
      <c r="AU400" s="87">
        <v>0</v>
      </c>
      <c r="AV400" s="87"/>
      <c r="AW400" s="87"/>
      <c r="AX400" s="87"/>
      <c r="AY400" s="87"/>
      <c r="AZ400" s="87">
        <f>IF(ISNUMBER(AP400),AP400,0)+IF(ISNUMBER(AU400),AU400,0)</f>
        <v>0</v>
      </c>
      <c r="BA400" s="87"/>
      <c r="BB400" s="87"/>
      <c r="BC400" s="87"/>
      <c r="BD400" s="87"/>
    </row>
    <row r="401" spans="1:79" s="8" customFormat="1" ht="53.4" customHeight="1" x14ac:dyDescent="0.25">
      <c r="A401" s="80">
        <v>4</v>
      </c>
      <c r="B401" s="80"/>
      <c r="C401" s="80"/>
      <c r="D401" s="80"/>
      <c r="E401" s="80"/>
      <c r="F401" s="80"/>
      <c r="G401" s="92" t="s">
        <v>630</v>
      </c>
      <c r="H401" s="93"/>
      <c r="I401" s="93"/>
      <c r="J401" s="93"/>
      <c r="K401" s="93"/>
      <c r="L401" s="93"/>
      <c r="M401" s="93"/>
      <c r="N401" s="93"/>
      <c r="O401" s="93"/>
      <c r="P401" s="93"/>
      <c r="Q401" s="93"/>
      <c r="R401" s="93"/>
      <c r="S401" s="94"/>
      <c r="T401" s="92" t="s">
        <v>564</v>
      </c>
      <c r="U401" s="93"/>
      <c r="V401" s="93"/>
      <c r="W401" s="93"/>
      <c r="X401" s="93"/>
      <c r="Y401" s="93"/>
      <c r="Z401" s="94"/>
      <c r="AA401" s="87">
        <v>617400</v>
      </c>
      <c r="AB401" s="87"/>
      <c r="AC401" s="87"/>
      <c r="AD401" s="87"/>
      <c r="AE401" s="87"/>
      <c r="AF401" s="87">
        <v>0</v>
      </c>
      <c r="AG401" s="87"/>
      <c r="AH401" s="87"/>
      <c r="AI401" s="87"/>
      <c r="AJ401" s="87"/>
      <c r="AK401" s="87">
        <f>IF(ISNUMBER(AA401),AA401,0)+IF(ISNUMBER(AF401),AF401,0)</f>
        <v>617400</v>
      </c>
      <c r="AL401" s="87"/>
      <c r="AM401" s="87"/>
      <c r="AN401" s="87"/>
      <c r="AO401" s="87"/>
      <c r="AP401" s="87">
        <v>620100</v>
      </c>
      <c r="AQ401" s="87"/>
      <c r="AR401" s="87"/>
      <c r="AS401" s="87"/>
      <c r="AT401" s="87"/>
      <c r="AU401" s="87">
        <v>0</v>
      </c>
      <c r="AV401" s="87"/>
      <c r="AW401" s="87"/>
      <c r="AX401" s="87"/>
      <c r="AY401" s="87"/>
      <c r="AZ401" s="87">
        <f>IF(ISNUMBER(AP401),AP401,0)+IF(ISNUMBER(AU401),AU401,0)</f>
        <v>620100</v>
      </c>
      <c r="BA401" s="87"/>
      <c r="BB401" s="87"/>
      <c r="BC401" s="87"/>
      <c r="BD401" s="87"/>
    </row>
    <row r="402" spans="1:79" s="9" customFormat="1" x14ac:dyDescent="0.25">
      <c r="A402" s="139"/>
      <c r="B402" s="139"/>
      <c r="C402" s="139"/>
      <c r="D402" s="139"/>
      <c r="E402" s="139"/>
      <c r="F402" s="139"/>
      <c r="G402" s="101" t="s">
        <v>145</v>
      </c>
      <c r="H402" s="102"/>
      <c r="I402" s="102"/>
      <c r="J402" s="102"/>
      <c r="K402" s="102"/>
      <c r="L402" s="102"/>
      <c r="M402" s="102"/>
      <c r="N402" s="102"/>
      <c r="O402" s="102"/>
      <c r="P402" s="102"/>
      <c r="Q402" s="102"/>
      <c r="R402" s="102"/>
      <c r="S402" s="103"/>
      <c r="T402" s="225"/>
      <c r="U402" s="102"/>
      <c r="V402" s="102"/>
      <c r="W402" s="102"/>
      <c r="X402" s="102"/>
      <c r="Y402" s="102"/>
      <c r="Z402" s="103"/>
      <c r="AA402" s="113">
        <v>0</v>
      </c>
      <c r="AB402" s="113"/>
      <c r="AC402" s="113"/>
      <c r="AD402" s="113"/>
      <c r="AE402" s="113"/>
      <c r="AF402" s="113">
        <v>0</v>
      </c>
      <c r="AG402" s="113"/>
      <c r="AH402" s="113"/>
      <c r="AI402" s="113"/>
      <c r="AJ402" s="113"/>
      <c r="AK402" s="113">
        <f>IF(ISNUMBER(AA402),AA402,0)+IF(ISNUMBER(AF402),AF402,0)</f>
        <v>0</v>
      </c>
      <c r="AL402" s="113"/>
      <c r="AM402" s="113"/>
      <c r="AN402" s="113"/>
      <c r="AO402" s="113"/>
      <c r="AP402" s="113">
        <v>0</v>
      </c>
      <c r="AQ402" s="113"/>
      <c r="AR402" s="113"/>
      <c r="AS402" s="113"/>
      <c r="AT402" s="113"/>
      <c r="AU402" s="113">
        <v>0</v>
      </c>
      <c r="AV402" s="113"/>
      <c r="AW402" s="113"/>
      <c r="AX402" s="113"/>
      <c r="AY402" s="113"/>
      <c r="AZ402" s="113">
        <f>IF(ISNUMBER(AP402),AP402,0)+IF(ISNUMBER(AU402),AU402,0)</f>
        <v>0</v>
      </c>
      <c r="BA402" s="113"/>
      <c r="BB402" s="113"/>
      <c r="BC402" s="113"/>
      <c r="BD402" s="113"/>
    </row>
    <row r="404" spans="1:79" ht="14.25" customHeight="1" x14ac:dyDescent="0.25">
      <c r="A404" s="51" t="s">
        <v>210</v>
      </c>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row>
    <row r="406" spans="1:79" ht="15" customHeight="1" x14ac:dyDescent="0.25">
      <c r="A406" s="59" t="s">
        <v>192</v>
      </c>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row>
    <row r="408" spans="1:79" ht="23.1" customHeight="1" x14ac:dyDescent="0.25">
      <c r="A408" s="61" t="s">
        <v>125</v>
      </c>
      <c r="B408" s="61"/>
      <c r="C408" s="61"/>
      <c r="D408" s="61"/>
      <c r="E408" s="61"/>
      <c r="F408" s="61"/>
      <c r="G408" s="61"/>
      <c r="H408" s="61"/>
      <c r="I408" s="61"/>
      <c r="J408" s="61"/>
      <c r="K408" s="61"/>
      <c r="L408" s="61"/>
      <c r="M408" s="61"/>
      <c r="N408" s="81" t="s">
        <v>126</v>
      </c>
      <c r="O408" s="82"/>
      <c r="P408" s="82"/>
      <c r="Q408" s="82"/>
      <c r="R408" s="82"/>
      <c r="S408" s="82"/>
      <c r="T408" s="82"/>
      <c r="U408" s="83"/>
      <c r="V408" s="81" t="s">
        <v>127</v>
      </c>
      <c r="W408" s="82"/>
      <c r="X408" s="82"/>
      <c r="Y408" s="83"/>
      <c r="Z408" s="77" t="s">
        <v>193</v>
      </c>
      <c r="AA408" s="78"/>
      <c r="AB408" s="78"/>
      <c r="AC408" s="78"/>
      <c r="AD408" s="78"/>
      <c r="AE408" s="78"/>
      <c r="AF408" s="78"/>
      <c r="AG408" s="79"/>
      <c r="AH408" s="77" t="s">
        <v>195</v>
      </c>
      <c r="AI408" s="78"/>
      <c r="AJ408" s="78"/>
      <c r="AK408" s="78"/>
      <c r="AL408" s="78"/>
      <c r="AM408" s="78"/>
      <c r="AN408" s="78"/>
      <c r="AO408" s="79"/>
      <c r="AP408" s="77" t="s">
        <v>200</v>
      </c>
      <c r="AQ408" s="78"/>
      <c r="AR408" s="78"/>
      <c r="AS408" s="78"/>
      <c r="AT408" s="78"/>
      <c r="AU408" s="78"/>
      <c r="AV408" s="78"/>
      <c r="AW408" s="78"/>
      <c r="AX408" s="77" t="s">
        <v>204</v>
      </c>
      <c r="AY408" s="78"/>
      <c r="AZ408" s="78"/>
      <c r="BA408" s="78"/>
      <c r="BB408" s="78"/>
      <c r="BC408" s="78"/>
      <c r="BD408" s="78"/>
      <c r="BE408" s="79"/>
      <c r="BF408" s="77" t="s">
        <v>208</v>
      </c>
      <c r="BG408" s="78"/>
      <c r="BH408" s="78"/>
      <c r="BI408" s="78"/>
      <c r="BJ408" s="78"/>
      <c r="BK408" s="78"/>
      <c r="BL408" s="78"/>
      <c r="BM408" s="79"/>
    </row>
    <row r="409" spans="1:79" ht="95.25" customHeight="1" x14ac:dyDescent="0.25">
      <c r="A409" s="61"/>
      <c r="B409" s="61"/>
      <c r="C409" s="61"/>
      <c r="D409" s="61"/>
      <c r="E409" s="61"/>
      <c r="F409" s="61"/>
      <c r="G409" s="61"/>
      <c r="H409" s="61"/>
      <c r="I409" s="61"/>
      <c r="J409" s="61"/>
      <c r="K409" s="61"/>
      <c r="L409" s="61"/>
      <c r="M409" s="61"/>
      <c r="N409" s="84"/>
      <c r="O409" s="85"/>
      <c r="P409" s="85"/>
      <c r="Q409" s="85"/>
      <c r="R409" s="85"/>
      <c r="S409" s="85"/>
      <c r="T409" s="85"/>
      <c r="U409" s="86"/>
      <c r="V409" s="84"/>
      <c r="W409" s="85"/>
      <c r="X409" s="85"/>
      <c r="Y409" s="86"/>
      <c r="Z409" s="80" t="s">
        <v>130</v>
      </c>
      <c r="AA409" s="80"/>
      <c r="AB409" s="80"/>
      <c r="AC409" s="80"/>
      <c r="AD409" s="80" t="s">
        <v>131</v>
      </c>
      <c r="AE409" s="80"/>
      <c r="AF409" s="80"/>
      <c r="AG409" s="80"/>
      <c r="AH409" s="80" t="s">
        <v>130</v>
      </c>
      <c r="AI409" s="80"/>
      <c r="AJ409" s="80"/>
      <c r="AK409" s="80"/>
      <c r="AL409" s="80" t="s">
        <v>131</v>
      </c>
      <c r="AM409" s="80"/>
      <c r="AN409" s="80"/>
      <c r="AO409" s="80"/>
      <c r="AP409" s="80" t="s">
        <v>130</v>
      </c>
      <c r="AQ409" s="80"/>
      <c r="AR409" s="80"/>
      <c r="AS409" s="80"/>
      <c r="AT409" s="80" t="s">
        <v>131</v>
      </c>
      <c r="AU409" s="80"/>
      <c r="AV409" s="80"/>
      <c r="AW409" s="80"/>
      <c r="AX409" s="80" t="s">
        <v>130</v>
      </c>
      <c r="AY409" s="80"/>
      <c r="AZ409" s="80"/>
      <c r="BA409" s="80"/>
      <c r="BB409" s="80" t="s">
        <v>131</v>
      </c>
      <c r="BC409" s="80"/>
      <c r="BD409" s="80"/>
      <c r="BE409" s="80"/>
      <c r="BF409" s="80" t="s">
        <v>130</v>
      </c>
      <c r="BG409" s="80"/>
      <c r="BH409" s="80"/>
      <c r="BI409" s="80"/>
      <c r="BJ409" s="80" t="s">
        <v>131</v>
      </c>
      <c r="BK409" s="80"/>
      <c r="BL409" s="80"/>
      <c r="BM409" s="80"/>
    </row>
    <row r="410" spans="1:79" ht="15" customHeight="1" x14ac:dyDescent="0.25">
      <c r="A410" s="61">
        <v>1</v>
      </c>
      <c r="B410" s="61"/>
      <c r="C410" s="61"/>
      <c r="D410" s="61"/>
      <c r="E410" s="61"/>
      <c r="F410" s="61"/>
      <c r="G410" s="61"/>
      <c r="H410" s="61"/>
      <c r="I410" s="61"/>
      <c r="J410" s="61"/>
      <c r="K410" s="61"/>
      <c r="L410" s="61"/>
      <c r="M410" s="61"/>
      <c r="N410" s="77">
        <v>2</v>
      </c>
      <c r="O410" s="78"/>
      <c r="P410" s="78"/>
      <c r="Q410" s="78"/>
      <c r="R410" s="78"/>
      <c r="S410" s="78"/>
      <c r="T410" s="78"/>
      <c r="U410" s="79"/>
      <c r="V410" s="77">
        <v>3</v>
      </c>
      <c r="W410" s="78"/>
      <c r="X410" s="78"/>
      <c r="Y410" s="79"/>
      <c r="Z410" s="61">
        <v>4</v>
      </c>
      <c r="AA410" s="61"/>
      <c r="AB410" s="61"/>
      <c r="AC410" s="61"/>
      <c r="AD410" s="61">
        <v>5</v>
      </c>
      <c r="AE410" s="61"/>
      <c r="AF410" s="61"/>
      <c r="AG410" s="61"/>
      <c r="AH410" s="61">
        <v>6</v>
      </c>
      <c r="AI410" s="61"/>
      <c r="AJ410" s="61"/>
      <c r="AK410" s="61"/>
      <c r="AL410" s="61">
        <v>7</v>
      </c>
      <c r="AM410" s="61"/>
      <c r="AN410" s="61"/>
      <c r="AO410" s="61"/>
      <c r="AP410" s="61">
        <v>8</v>
      </c>
      <c r="AQ410" s="61"/>
      <c r="AR410" s="61"/>
      <c r="AS410" s="61"/>
      <c r="AT410" s="61">
        <v>9</v>
      </c>
      <c r="AU410" s="61"/>
      <c r="AV410" s="61"/>
      <c r="AW410" s="61"/>
      <c r="AX410" s="61">
        <v>10</v>
      </c>
      <c r="AY410" s="61"/>
      <c r="AZ410" s="61"/>
      <c r="BA410" s="61"/>
      <c r="BB410" s="61">
        <v>11</v>
      </c>
      <c r="BC410" s="61"/>
      <c r="BD410" s="61"/>
      <c r="BE410" s="61"/>
      <c r="BF410" s="61">
        <v>12</v>
      </c>
      <c r="BG410" s="61"/>
      <c r="BH410" s="61"/>
      <c r="BI410" s="61"/>
      <c r="BJ410" s="61">
        <v>13</v>
      </c>
      <c r="BK410" s="61"/>
      <c r="BL410" s="61"/>
      <c r="BM410" s="61"/>
    </row>
    <row r="411" spans="1:79" ht="12" hidden="1" customHeight="1" x14ac:dyDescent="0.25">
      <c r="A411" s="142" t="s">
        <v>143</v>
      </c>
      <c r="B411" s="142"/>
      <c r="C411" s="142"/>
      <c r="D411" s="142"/>
      <c r="E411" s="142"/>
      <c r="F411" s="142"/>
      <c r="G411" s="142"/>
      <c r="H411" s="142"/>
      <c r="I411" s="142"/>
      <c r="J411" s="142"/>
      <c r="K411" s="142"/>
      <c r="L411" s="142"/>
      <c r="M411" s="142"/>
      <c r="N411" s="62" t="s">
        <v>128</v>
      </c>
      <c r="O411" s="63"/>
      <c r="P411" s="63"/>
      <c r="Q411" s="63"/>
      <c r="R411" s="63"/>
      <c r="S411" s="63"/>
      <c r="T411" s="63"/>
      <c r="U411" s="64"/>
      <c r="V411" s="62" t="s">
        <v>129</v>
      </c>
      <c r="W411" s="63"/>
      <c r="X411" s="63"/>
      <c r="Y411" s="64"/>
      <c r="Z411" s="122" t="s">
        <v>65</v>
      </c>
      <c r="AA411" s="122"/>
      <c r="AB411" s="122"/>
      <c r="AC411" s="122"/>
      <c r="AD411" s="122" t="s">
        <v>66</v>
      </c>
      <c r="AE411" s="122"/>
      <c r="AF411" s="122"/>
      <c r="AG411" s="122"/>
      <c r="AH411" s="122" t="s">
        <v>67</v>
      </c>
      <c r="AI411" s="122"/>
      <c r="AJ411" s="122"/>
      <c r="AK411" s="122"/>
      <c r="AL411" s="122" t="s">
        <v>68</v>
      </c>
      <c r="AM411" s="122"/>
      <c r="AN411" s="122"/>
      <c r="AO411" s="122"/>
      <c r="AP411" s="122" t="s">
        <v>58</v>
      </c>
      <c r="AQ411" s="122"/>
      <c r="AR411" s="122"/>
      <c r="AS411" s="122"/>
      <c r="AT411" s="122" t="s">
        <v>59</v>
      </c>
      <c r="AU411" s="122"/>
      <c r="AV411" s="122"/>
      <c r="AW411" s="122"/>
      <c r="AX411" s="122" t="s">
        <v>60</v>
      </c>
      <c r="AY411" s="122"/>
      <c r="AZ411" s="122"/>
      <c r="BA411" s="122"/>
      <c r="BB411" s="122" t="s">
        <v>61</v>
      </c>
      <c r="BC411" s="122"/>
      <c r="BD411" s="122"/>
      <c r="BE411" s="122"/>
      <c r="BF411" s="122" t="s">
        <v>62</v>
      </c>
      <c r="BG411" s="122"/>
      <c r="BH411" s="122"/>
      <c r="BI411" s="122"/>
      <c r="BJ411" s="122" t="s">
        <v>63</v>
      </c>
      <c r="BK411" s="122"/>
      <c r="BL411" s="122"/>
      <c r="BM411" s="122"/>
      <c r="CA411" s="1" t="s">
        <v>48</v>
      </c>
    </row>
    <row r="412" spans="1:79" s="8" customFormat="1" ht="53.4" customHeight="1" x14ac:dyDescent="0.25">
      <c r="A412" s="142" t="s">
        <v>275</v>
      </c>
      <c r="B412" s="142"/>
      <c r="C412" s="142"/>
      <c r="D412" s="142"/>
      <c r="E412" s="142"/>
      <c r="F412" s="142"/>
      <c r="G412" s="142"/>
      <c r="H412" s="142"/>
      <c r="I412" s="142"/>
      <c r="J412" s="142"/>
      <c r="K412" s="142"/>
      <c r="L412" s="142"/>
      <c r="M412" s="142"/>
      <c r="N412" s="62">
        <v>2018</v>
      </c>
      <c r="O412" s="63"/>
      <c r="P412" s="63"/>
      <c r="Q412" s="63"/>
      <c r="R412" s="63"/>
      <c r="S412" s="63"/>
      <c r="T412" s="63"/>
      <c r="U412" s="64"/>
      <c r="V412" s="221">
        <v>121310</v>
      </c>
      <c r="W412" s="222"/>
      <c r="X412" s="222"/>
      <c r="Y412" s="223"/>
      <c r="Z412" s="158">
        <v>121310</v>
      </c>
      <c r="AA412" s="158"/>
      <c r="AB412" s="158"/>
      <c r="AC412" s="158"/>
      <c r="AD412" s="158">
        <v>100</v>
      </c>
      <c r="AE412" s="158"/>
      <c r="AF412" s="158"/>
      <c r="AG412" s="158"/>
      <c r="AH412" s="224">
        <v>0</v>
      </c>
      <c r="AI412" s="224"/>
      <c r="AJ412" s="224"/>
      <c r="AK412" s="224"/>
      <c r="AL412" s="224">
        <v>0</v>
      </c>
      <c r="AM412" s="224"/>
      <c r="AN412" s="224"/>
      <c r="AO412" s="224"/>
      <c r="AP412" s="224">
        <v>0</v>
      </c>
      <c r="AQ412" s="224"/>
      <c r="AR412" s="224"/>
      <c r="AS412" s="224"/>
      <c r="AT412" s="224">
        <v>0</v>
      </c>
      <c r="AU412" s="224"/>
      <c r="AV412" s="224"/>
      <c r="AW412" s="224"/>
      <c r="AX412" s="224">
        <v>0</v>
      </c>
      <c r="AY412" s="224"/>
      <c r="AZ412" s="224"/>
      <c r="BA412" s="224"/>
      <c r="BB412" s="224">
        <v>0</v>
      </c>
      <c r="BC412" s="224"/>
      <c r="BD412" s="224"/>
      <c r="BE412" s="224"/>
      <c r="BF412" s="224">
        <v>0</v>
      </c>
      <c r="BG412" s="224"/>
      <c r="BH412" s="224"/>
      <c r="BI412" s="224"/>
      <c r="BJ412" s="224">
        <v>0</v>
      </c>
      <c r="BK412" s="224"/>
      <c r="BL412" s="224"/>
      <c r="BM412" s="224"/>
      <c r="CA412" s="8" t="s">
        <v>49</v>
      </c>
    </row>
    <row r="413" spans="1:79" s="8" customFormat="1" ht="52.95" customHeight="1" x14ac:dyDescent="0.25">
      <c r="A413" s="142" t="s">
        <v>276</v>
      </c>
      <c r="B413" s="142"/>
      <c r="C413" s="142"/>
      <c r="D413" s="142"/>
      <c r="E413" s="142"/>
      <c r="F413" s="142"/>
      <c r="G413" s="142"/>
      <c r="H413" s="142"/>
      <c r="I413" s="142"/>
      <c r="J413" s="142"/>
      <c r="K413" s="142"/>
      <c r="L413" s="142"/>
      <c r="M413" s="142"/>
      <c r="N413" s="62">
        <v>2018</v>
      </c>
      <c r="O413" s="63"/>
      <c r="P413" s="63"/>
      <c r="Q413" s="63"/>
      <c r="R413" s="63"/>
      <c r="S413" s="63"/>
      <c r="T413" s="63"/>
      <c r="U413" s="64"/>
      <c r="V413" s="221">
        <v>590581</v>
      </c>
      <c r="W413" s="222"/>
      <c r="X413" s="222"/>
      <c r="Y413" s="223"/>
      <c r="Z413" s="158">
        <v>590581</v>
      </c>
      <c r="AA413" s="158"/>
      <c r="AB413" s="158"/>
      <c r="AC413" s="158"/>
      <c r="AD413" s="158">
        <v>100</v>
      </c>
      <c r="AE413" s="158"/>
      <c r="AF413" s="158"/>
      <c r="AG413" s="158"/>
      <c r="AH413" s="224">
        <v>0</v>
      </c>
      <c r="AI413" s="224"/>
      <c r="AJ413" s="224"/>
      <c r="AK413" s="224"/>
      <c r="AL413" s="224">
        <v>0</v>
      </c>
      <c r="AM413" s="224"/>
      <c r="AN413" s="224"/>
      <c r="AO413" s="224"/>
      <c r="AP413" s="224">
        <v>0</v>
      </c>
      <c r="AQ413" s="224"/>
      <c r="AR413" s="224"/>
      <c r="AS413" s="224"/>
      <c r="AT413" s="224">
        <v>0</v>
      </c>
      <c r="AU413" s="224"/>
      <c r="AV413" s="224"/>
      <c r="AW413" s="224"/>
      <c r="AX413" s="224">
        <v>0</v>
      </c>
      <c r="AY413" s="224"/>
      <c r="AZ413" s="224"/>
      <c r="BA413" s="224"/>
      <c r="BB413" s="224">
        <v>0</v>
      </c>
      <c r="BC413" s="224"/>
      <c r="BD413" s="224"/>
      <c r="BE413" s="224"/>
      <c r="BF413" s="224">
        <v>0</v>
      </c>
      <c r="BG413" s="224"/>
      <c r="BH413" s="224"/>
      <c r="BI413" s="224"/>
      <c r="BJ413" s="224">
        <v>0</v>
      </c>
      <c r="BK413" s="224"/>
      <c r="BL413" s="224"/>
      <c r="BM413" s="224"/>
    </row>
    <row r="414" spans="1:79" s="8" customFormat="1" ht="58.2" customHeight="1" x14ac:dyDescent="0.25">
      <c r="A414" s="142" t="s">
        <v>277</v>
      </c>
      <c r="B414" s="142"/>
      <c r="C414" s="142"/>
      <c r="D414" s="142"/>
      <c r="E414" s="142"/>
      <c r="F414" s="142"/>
      <c r="G414" s="142"/>
      <c r="H414" s="142"/>
      <c r="I414" s="142"/>
      <c r="J414" s="142"/>
      <c r="K414" s="142"/>
      <c r="L414" s="142"/>
      <c r="M414" s="142"/>
      <c r="N414" s="62">
        <v>2019</v>
      </c>
      <c r="O414" s="63"/>
      <c r="P414" s="63"/>
      <c r="Q414" s="63"/>
      <c r="R414" s="63"/>
      <c r="S414" s="63"/>
      <c r="T414" s="63"/>
      <c r="U414" s="64"/>
      <c r="V414" s="221">
        <v>128460</v>
      </c>
      <c r="W414" s="222"/>
      <c r="X414" s="222"/>
      <c r="Y414" s="223"/>
      <c r="Z414" s="158">
        <v>0</v>
      </c>
      <c r="AA414" s="158"/>
      <c r="AB414" s="158"/>
      <c r="AC414" s="158"/>
      <c r="AD414" s="158">
        <v>0</v>
      </c>
      <c r="AE414" s="158"/>
      <c r="AF414" s="158"/>
      <c r="AG414" s="158"/>
      <c r="AH414" s="224">
        <v>128460</v>
      </c>
      <c r="AI414" s="224"/>
      <c r="AJ414" s="224"/>
      <c r="AK414" s="224"/>
      <c r="AL414" s="224">
        <v>100</v>
      </c>
      <c r="AM414" s="224"/>
      <c r="AN414" s="224"/>
      <c r="AO414" s="224"/>
      <c r="AP414" s="224">
        <v>0</v>
      </c>
      <c r="AQ414" s="224"/>
      <c r="AR414" s="224"/>
      <c r="AS414" s="224"/>
      <c r="AT414" s="224">
        <v>0</v>
      </c>
      <c r="AU414" s="224"/>
      <c r="AV414" s="224"/>
      <c r="AW414" s="224"/>
      <c r="AX414" s="224">
        <v>0</v>
      </c>
      <c r="AY414" s="224"/>
      <c r="AZ414" s="224"/>
      <c r="BA414" s="224"/>
      <c r="BB414" s="224">
        <v>0</v>
      </c>
      <c r="BC414" s="224"/>
      <c r="BD414" s="224"/>
      <c r="BE414" s="224"/>
      <c r="BF414" s="224">
        <v>0</v>
      </c>
      <c r="BG414" s="224"/>
      <c r="BH414" s="224"/>
      <c r="BI414" s="224"/>
      <c r="BJ414" s="224">
        <v>0</v>
      </c>
      <c r="BK414" s="224"/>
      <c r="BL414" s="224"/>
      <c r="BM414" s="224"/>
    </row>
    <row r="415" spans="1:79" s="8" customFormat="1" ht="66.599999999999994" customHeight="1" x14ac:dyDescent="0.25">
      <c r="A415" s="142" t="s">
        <v>278</v>
      </c>
      <c r="B415" s="142"/>
      <c r="C415" s="142"/>
      <c r="D415" s="142"/>
      <c r="E415" s="142"/>
      <c r="F415" s="142"/>
      <c r="G415" s="142"/>
      <c r="H415" s="142"/>
      <c r="I415" s="142"/>
      <c r="J415" s="142"/>
      <c r="K415" s="142"/>
      <c r="L415" s="142"/>
      <c r="M415" s="142"/>
      <c r="N415" s="62">
        <v>2018</v>
      </c>
      <c r="O415" s="63"/>
      <c r="P415" s="63"/>
      <c r="Q415" s="63"/>
      <c r="R415" s="63"/>
      <c r="S415" s="63"/>
      <c r="T415" s="63"/>
      <c r="U415" s="64"/>
      <c r="V415" s="221">
        <v>60286</v>
      </c>
      <c r="W415" s="222"/>
      <c r="X415" s="222"/>
      <c r="Y415" s="223"/>
      <c r="Z415" s="158">
        <v>60286</v>
      </c>
      <c r="AA415" s="158"/>
      <c r="AB415" s="158"/>
      <c r="AC415" s="158"/>
      <c r="AD415" s="158">
        <v>100</v>
      </c>
      <c r="AE415" s="158"/>
      <c r="AF415" s="158"/>
      <c r="AG415" s="158"/>
      <c r="AH415" s="224">
        <v>0</v>
      </c>
      <c r="AI415" s="224"/>
      <c r="AJ415" s="224"/>
      <c r="AK415" s="224"/>
      <c r="AL415" s="224">
        <v>0</v>
      </c>
      <c r="AM415" s="224"/>
      <c r="AN415" s="224"/>
      <c r="AO415" s="224"/>
      <c r="AP415" s="224">
        <v>0</v>
      </c>
      <c r="AQ415" s="224"/>
      <c r="AR415" s="224"/>
      <c r="AS415" s="224"/>
      <c r="AT415" s="224">
        <v>0</v>
      </c>
      <c r="AU415" s="224"/>
      <c r="AV415" s="224"/>
      <c r="AW415" s="224"/>
      <c r="AX415" s="224">
        <v>0</v>
      </c>
      <c r="AY415" s="224"/>
      <c r="AZ415" s="224"/>
      <c r="BA415" s="224"/>
      <c r="BB415" s="224">
        <v>0</v>
      </c>
      <c r="BC415" s="224"/>
      <c r="BD415" s="224"/>
      <c r="BE415" s="224"/>
      <c r="BF415" s="224">
        <v>0</v>
      </c>
      <c r="BG415" s="224"/>
      <c r="BH415" s="224"/>
      <c r="BI415" s="224"/>
      <c r="BJ415" s="224">
        <v>0</v>
      </c>
      <c r="BK415" s="224"/>
      <c r="BL415" s="224"/>
      <c r="BM415" s="224"/>
    </row>
    <row r="416" spans="1:79" s="8" customFormat="1" ht="70.2" customHeight="1" x14ac:dyDescent="0.25">
      <c r="A416" s="142" t="s">
        <v>279</v>
      </c>
      <c r="B416" s="142"/>
      <c r="C416" s="142"/>
      <c r="D416" s="142"/>
      <c r="E416" s="142"/>
      <c r="F416" s="142"/>
      <c r="G416" s="142"/>
      <c r="H416" s="142"/>
      <c r="I416" s="142"/>
      <c r="J416" s="142"/>
      <c r="K416" s="142"/>
      <c r="L416" s="142"/>
      <c r="M416" s="142"/>
      <c r="N416" s="62">
        <v>2018</v>
      </c>
      <c r="O416" s="63"/>
      <c r="P416" s="63"/>
      <c r="Q416" s="63"/>
      <c r="R416" s="63"/>
      <c r="S416" s="63"/>
      <c r="T416" s="63"/>
      <c r="U416" s="64"/>
      <c r="V416" s="221">
        <v>382592</v>
      </c>
      <c r="W416" s="222"/>
      <c r="X416" s="222"/>
      <c r="Y416" s="223"/>
      <c r="Z416" s="158">
        <v>34992</v>
      </c>
      <c r="AA416" s="158"/>
      <c r="AB416" s="158"/>
      <c r="AC416" s="158"/>
      <c r="AD416" s="158">
        <v>0</v>
      </c>
      <c r="AE416" s="158"/>
      <c r="AF416" s="158"/>
      <c r="AG416" s="158"/>
      <c r="AH416" s="224">
        <v>0</v>
      </c>
      <c r="AI416" s="224"/>
      <c r="AJ416" s="224"/>
      <c r="AK416" s="224"/>
      <c r="AL416" s="224">
        <v>0</v>
      </c>
      <c r="AM416" s="224"/>
      <c r="AN416" s="224"/>
      <c r="AO416" s="224"/>
      <c r="AP416" s="224">
        <v>0</v>
      </c>
      <c r="AQ416" s="224"/>
      <c r="AR416" s="224"/>
      <c r="AS416" s="224"/>
      <c r="AT416" s="224">
        <v>0</v>
      </c>
      <c r="AU416" s="224"/>
      <c r="AV416" s="224"/>
      <c r="AW416" s="224"/>
      <c r="AX416" s="224">
        <v>0</v>
      </c>
      <c r="AY416" s="224"/>
      <c r="AZ416" s="224"/>
      <c r="BA416" s="224"/>
      <c r="BB416" s="224">
        <v>0</v>
      </c>
      <c r="BC416" s="224"/>
      <c r="BD416" s="224"/>
      <c r="BE416" s="224"/>
      <c r="BF416" s="224">
        <v>0</v>
      </c>
      <c r="BG416" s="224"/>
      <c r="BH416" s="224"/>
      <c r="BI416" s="224"/>
      <c r="BJ416" s="224">
        <v>0</v>
      </c>
      <c r="BK416" s="224"/>
      <c r="BL416" s="224"/>
      <c r="BM416" s="224"/>
    </row>
    <row r="417" spans="1:65" s="8" customFormat="1" ht="55.2" customHeight="1" x14ac:dyDescent="0.25">
      <c r="A417" s="142" t="s">
        <v>280</v>
      </c>
      <c r="B417" s="142"/>
      <c r="C417" s="142"/>
      <c r="D417" s="142"/>
      <c r="E417" s="142"/>
      <c r="F417" s="142"/>
      <c r="G417" s="142"/>
      <c r="H417" s="142"/>
      <c r="I417" s="142"/>
      <c r="J417" s="142"/>
      <c r="K417" s="142"/>
      <c r="L417" s="142"/>
      <c r="M417" s="142"/>
      <c r="N417" s="62">
        <v>2018</v>
      </c>
      <c r="O417" s="63"/>
      <c r="P417" s="63"/>
      <c r="Q417" s="63"/>
      <c r="R417" s="63"/>
      <c r="S417" s="63"/>
      <c r="T417" s="63"/>
      <c r="U417" s="64"/>
      <c r="V417" s="221">
        <v>247529</v>
      </c>
      <c r="W417" s="222"/>
      <c r="X417" s="222"/>
      <c r="Y417" s="223"/>
      <c r="Z417" s="158">
        <v>229529</v>
      </c>
      <c r="AA417" s="158"/>
      <c r="AB417" s="158"/>
      <c r="AC417" s="158"/>
      <c r="AD417" s="158">
        <v>100</v>
      </c>
      <c r="AE417" s="158"/>
      <c r="AF417" s="158"/>
      <c r="AG417" s="158"/>
      <c r="AH417" s="224">
        <v>0</v>
      </c>
      <c r="AI417" s="224"/>
      <c r="AJ417" s="224"/>
      <c r="AK417" s="224"/>
      <c r="AL417" s="224">
        <v>0</v>
      </c>
      <c r="AM417" s="224"/>
      <c r="AN417" s="224"/>
      <c r="AO417" s="224"/>
      <c r="AP417" s="224">
        <v>0</v>
      </c>
      <c r="AQ417" s="224"/>
      <c r="AR417" s="224"/>
      <c r="AS417" s="224"/>
      <c r="AT417" s="224">
        <v>0</v>
      </c>
      <c r="AU417" s="224"/>
      <c r="AV417" s="224"/>
      <c r="AW417" s="224"/>
      <c r="AX417" s="224">
        <v>0</v>
      </c>
      <c r="AY417" s="224"/>
      <c r="AZ417" s="224"/>
      <c r="BA417" s="224"/>
      <c r="BB417" s="224">
        <v>0</v>
      </c>
      <c r="BC417" s="224"/>
      <c r="BD417" s="224"/>
      <c r="BE417" s="224"/>
      <c r="BF417" s="224">
        <v>0</v>
      </c>
      <c r="BG417" s="224"/>
      <c r="BH417" s="224"/>
      <c r="BI417" s="224"/>
      <c r="BJ417" s="224">
        <v>0</v>
      </c>
      <c r="BK417" s="224"/>
      <c r="BL417" s="224"/>
      <c r="BM417" s="224"/>
    </row>
    <row r="418" spans="1:65" s="8" customFormat="1" ht="55.95" customHeight="1" x14ac:dyDescent="0.25">
      <c r="A418" s="142" t="s">
        <v>281</v>
      </c>
      <c r="B418" s="142"/>
      <c r="C418" s="142"/>
      <c r="D418" s="142"/>
      <c r="E418" s="142"/>
      <c r="F418" s="142"/>
      <c r="G418" s="142"/>
      <c r="H418" s="142"/>
      <c r="I418" s="142"/>
      <c r="J418" s="142"/>
      <c r="K418" s="142"/>
      <c r="L418" s="142"/>
      <c r="M418" s="142"/>
      <c r="N418" s="62">
        <v>2018</v>
      </c>
      <c r="O418" s="63"/>
      <c r="P418" s="63"/>
      <c r="Q418" s="63"/>
      <c r="R418" s="63"/>
      <c r="S418" s="63"/>
      <c r="T418" s="63"/>
      <c r="U418" s="64"/>
      <c r="V418" s="221">
        <v>62504</v>
      </c>
      <c r="W418" s="222"/>
      <c r="X418" s="222"/>
      <c r="Y418" s="223"/>
      <c r="Z418" s="158">
        <v>62504</v>
      </c>
      <c r="AA418" s="158"/>
      <c r="AB418" s="158"/>
      <c r="AC418" s="158"/>
      <c r="AD418" s="158">
        <v>100</v>
      </c>
      <c r="AE418" s="158"/>
      <c r="AF418" s="158"/>
      <c r="AG418" s="158"/>
      <c r="AH418" s="224">
        <v>0</v>
      </c>
      <c r="AI418" s="224"/>
      <c r="AJ418" s="224"/>
      <c r="AK418" s="224"/>
      <c r="AL418" s="224">
        <v>0</v>
      </c>
      <c r="AM418" s="224"/>
      <c r="AN418" s="224"/>
      <c r="AO418" s="224"/>
      <c r="AP418" s="224">
        <v>0</v>
      </c>
      <c r="AQ418" s="224"/>
      <c r="AR418" s="224"/>
      <c r="AS418" s="224"/>
      <c r="AT418" s="224">
        <v>0</v>
      </c>
      <c r="AU418" s="224"/>
      <c r="AV418" s="224"/>
      <c r="AW418" s="224"/>
      <c r="AX418" s="224">
        <v>0</v>
      </c>
      <c r="AY418" s="224"/>
      <c r="AZ418" s="224"/>
      <c r="BA418" s="224"/>
      <c r="BB418" s="224">
        <v>0</v>
      </c>
      <c r="BC418" s="224"/>
      <c r="BD418" s="224"/>
      <c r="BE418" s="224"/>
      <c r="BF418" s="224">
        <v>0</v>
      </c>
      <c r="BG418" s="224"/>
      <c r="BH418" s="224"/>
      <c r="BI418" s="224"/>
      <c r="BJ418" s="224">
        <v>0</v>
      </c>
      <c r="BK418" s="224"/>
      <c r="BL418" s="224"/>
      <c r="BM418" s="224"/>
    </row>
    <row r="419" spans="1:65" s="8" customFormat="1" ht="56.4" customHeight="1" x14ac:dyDescent="0.25">
      <c r="A419" s="142" t="s">
        <v>282</v>
      </c>
      <c r="B419" s="142"/>
      <c r="C419" s="142"/>
      <c r="D419" s="142"/>
      <c r="E419" s="142"/>
      <c r="F419" s="142"/>
      <c r="G419" s="142"/>
      <c r="H419" s="142"/>
      <c r="I419" s="142"/>
      <c r="J419" s="142"/>
      <c r="K419" s="142"/>
      <c r="L419" s="142"/>
      <c r="M419" s="142"/>
      <c r="N419" s="62">
        <v>2018</v>
      </c>
      <c r="O419" s="63"/>
      <c r="P419" s="63"/>
      <c r="Q419" s="63"/>
      <c r="R419" s="63"/>
      <c r="S419" s="63"/>
      <c r="T419" s="63"/>
      <c r="U419" s="64"/>
      <c r="V419" s="221">
        <v>74221</v>
      </c>
      <c r="W419" s="222"/>
      <c r="X419" s="222"/>
      <c r="Y419" s="223"/>
      <c r="Z419" s="158">
        <v>74221</v>
      </c>
      <c r="AA419" s="158"/>
      <c r="AB419" s="158"/>
      <c r="AC419" s="158"/>
      <c r="AD419" s="158">
        <v>100</v>
      </c>
      <c r="AE419" s="158"/>
      <c r="AF419" s="158"/>
      <c r="AG419" s="158"/>
      <c r="AH419" s="224">
        <v>0</v>
      </c>
      <c r="AI419" s="224"/>
      <c r="AJ419" s="224"/>
      <c r="AK419" s="224"/>
      <c r="AL419" s="224">
        <v>0</v>
      </c>
      <c r="AM419" s="224"/>
      <c r="AN419" s="224"/>
      <c r="AO419" s="224"/>
      <c r="AP419" s="224">
        <v>0</v>
      </c>
      <c r="AQ419" s="224"/>
      <c r="AR419" s="224"/>
      <c r="AS419" s="224"/>
      <c r="AT419" s="224">
        <v>0</v>
      </c>
      <c r="AU419" s="224"/>
      <c r="AV419" s="224"/>
      <c r="AW419" s="224"/>
      <c r="AX419" s="224">
        <v>0</v>
      </c>
      <c r="AY419" s="224"/>
      <c r="AZ419" s="224"/>
      <c r="BA419" s="224"/>
      <c r="BB419" s="224">
        <v>0</v>
      </c>
      <c r="BC419" s="224"/>
      <c r="BD419" s="224"/>
      <c r="BE419" s="224"/>
      <c r="BF419" s="224">
        <v>0</v>
      </c>
      <c r="BG419" s="224"/>
      <c r="BH419" s="224"/>
      <c r="BI419" s="224"/>
      <c r="BJ419" s="224">
        <v>0</v>
      </c>
      <c r="BK419" s="224"/>
      <c r="BL419" s="224"/>
      <c r="BM419" s="224"/>
    </row>
    <row r="420" spans="1:65" s="8" customFormat="1" ht="52.2" customHeight="1" x14ac:dyDescent="0.25">
      <c r="A420" s="142" t="s">
        <v>283</v>
      </c>
      <c r="B420" s="142"/>
      <c r="C420" s="142"/>
      <c r="D420" s="142"/>
      <c r="E420" s="142"/>
      <c r="F420" s="142"/>
      <c r="G420" s="142"/>
      <c r="H420" s="142"/>
      <c r="I420" s="142"/>
      <c r="J420" s="142"/>
      <c r="K420" s="142"/>
      <c r="L420" s="142"/>
      <c r="M420" s="142"/>
      <c r="N420" s="62">
        <v>2019</v>
      </c>
      <c r="O420" s="63"/>
      <c r="P420" s="63"/>
      <c r="Q420" s="63"/>
      <c r="R420" s="63"/>
      <c r="S420" s="63"/>
      <c r="T420" s="63"/>
      <c r="U420" s="64"/>
      <c r="V420" s="221">
        <v>897800</v>
      </c>
      <c r="W420" s="222"/>
      <c r="X420" s="222"/>
      <c r="Y420" s="223"/>
      <c r="Z420" s="158">
        <v>0</v>
      </c>
      <c r="AA420" s="158"/>
      <c r="AB420" s="158"/>
      <c r="AC420" s="158"/>
      <c r="AD420" s="158">
        <v>0</v>
      </c>
      <c r="AE420" s="158"/>
      <c r="AF420" s="158"/>
      <c r="AG420" s="158"/>
      <c r="AH420" s="224">
        <v>702200</v>
      </c>
      <c r="AI420" s="224"/>
      <c r="AJ420" s="224"/>
      <c r="AK420" s="224"/>
      <c r="AL420" s="224">
        <v>78</v>
      </c>
      <c r="AM420" s="224"/>
      <c r="AN420" s="224"/>
      <c r="AO420" s="224"/>
      <c r="AP420" s="224">
        <v>0</v>
      </c>
      <c r="AQ420" s="224"/>
      <c r="AR420" s="224"/>
      <c r="AS420" s="224"/>
      <c r="AT420" s="224">
        <v>0</v>
      </c>
      <c r="AU420" s="224"/>
      <c r="AV420" s="224"/>
      <c r="AW420" s="224"/>
      <c r="AX420" s="224">
        <v>0</v>
      </c>
      <c r="AY420" s="224"/>
      <c r="AZ420" s="224"/>
      <c r="BA420" s="224"/>
      <c r="BB420" s="224">
        <v>0</v>
      </c>
      <c r="BC420" s="224"/>
      <c r="BD420" s="224"/>
      <c r="BE420" s="224"/>
      <c r="BF420" s="224">
        <v>0</v>
      </c>
      <c r="BG420" s="224"/>
      <c r="BH420" s="224"/>
      <c r="BI420" s="224"/>
      <c r="BJ420" s="224">
        <v>0</v>
      </c>
      <c r="BK420" s="224"/>
      <c r="BL420" s="224"/>
      <c r="BM420" s="224"/>
    </row>
    <row r="421" spans="1:65" s="8" customFormat="1" ht="54" customHeight="1" x14ac:dyDescent="0.25">
      <c r="A421" s="142" t="s">
        <v>284</v>
      </c>
      <c r="B421" s="142"/>
      <c r="C421" s="142"/>
      <c r="D421" s="142"/>
      <c r="E421" s="142"/>
      <c r="F421" s="142"/>
      <c r="G421" s="142"/>
      <c r="H421" s="142"/>
      <c r="I421" s="142"/>
      <c r="J421" s="142"/>
      <c r="K421" s="142"/>
      <c r="L421" s="142"/>
      <c r="M421" s="142"/>
      <c r="N421" s="62">
        <v>2018</v>
      </c>
      <c r="O421" s="63"/>
      <c r="P421" s="63"/>
      <c r="Q421" s="63"/>
      <c r="R421" s="63"/>
      <c r="S421" s="63"/>
      <c r="T421" s="63"/>
      <c r="U421" s="64"/>
      <c r="V421" s="221">
        <v>642459</v>
      </c>
      <c r="W421" s="222"/>
      <c r="X421" s="222"/>
      <c r="Y421" s="223"/>
      <c r="Z421" s="158">
        <v>642459</v>
      </c>
      <c r="AA421" s="158"/>
      <c r="AB421" s="158"/>
      <c r="AC421" s="158"/>
      <c r="AD421" s="158">
        <v>100</v>
      </c>
      <c r="AE421" s="158"/>
      <c r="AF421" s="158"/>
      <c r="AG421" s="158"/>
      <c r="AH421" s="224">
        <v>0</v>
      </c>
      <c r="AI421" s="224"/>
      <c r="AJ421" s="224"/>
      <c r="AK421" s="224"/>
      <c r="AL421" s="224">
        <v>0</v>
      </c>
      <c r="AM421" s="224"/>
      <c r="AN421" s="224"/>
      <c r="AO421" s="224"/>
      <c r="AP421" s="224">
        <v>0</v>
      </c>
      <c r="AQ421" s="224"/>
      <c r="AR421" s="224"/>
      <c r="AS421" s="224"/>
      <c r="AT421" s="224">
        <v>0</v>
      </c>
      <c r="AU421" s="224"/>
      <c r="AV421" s="224"/>
      <c r="AW421" s="224"/>
      <c r="AX421" s="224">
        <v>0</v>
      </c>
      <c r="AY421" s="224"/>
      <c r="AZ421" s="224"/>
      <c r="BA421" s="224"/>
      <c r="BB421" s="224">
        <v>0</v>
      </c>
      <c r="BC421" s="224"/>
      <c r="BD421" s="224"/>
      <c r="BE421" s="224"/>
      <c r="BF421" s="224">
        <v>0</v>
      </c>
      <c r="BG421" s="224"/>
      <c r="BH421" s="224"/>
      <c r="BI421" s="224"/>
      <c r="BJ421" s="224">
        <v>0</v>
      </c>
      <c r="BK421" s="224"/>
      <c r="BL421" s="224"/>
      <c r="BM421" s="224"/>
    </row>
    <row r="422" spans="1:65" s="9" customFormat="1" ht="12.75" customHeight="1" x14ac:dyDescent="0.25">
      <c r="A422" s="140" t="s">
        <v>145</v>
      </c>
      <c r="B422" s="140"/>
      <c r="C422" s="140"/>
      <c r="D422" s="140"/>
      <c r="E422" s="140"/>
      <c r="F422" s="140"/>
      <c r="G422" s="140"/>
      <c r="H422" s="140"/>
      <c r="I422" s="140"/>
      <c r="J422" s="140"/>
      <c r="K422" s="140"/>
      <c r="L422" s="140"/>
      <c r="M422" s="140"/>
      <c r="N422" s="98"/>
      <c r="O422" s="99"/>
      <c r="P422" s="99"/>
      <c r="Q422" s="99"/>
      <c r="R422" s="99"/>
      <c r="S422" s="99"/>
      <c r="T422" s="99"/>
      <c r="U422" s="100"/>
      <c r="V422" s="143"/>
      <c r="W422" s="144"/>
      <c r="X422" s="144"/>
      <c r="Y422" s="145"/>
      <c r="Z422" s="146">
        <v>1815882</v>
      </c>
      <c r="AA422" s="146"/>
      <c r="AB422" s="146"/>
      <c r="AC422" s="146"/>
      <c r="AD422" s="146"/>
      <c r="AE422" s="146"/>
      <c r="AF422" s="146"/>
      <c r="AG422" s="146"/>
      <c r="AH422" s="147">
        <v>830660</v>
      </c>
      <c r="AI422" s="147"/>
      <c r="AJ422" s="147"/>
      <c r="AK422" s="147"/>
      <c r="AL422" s="147"/>
      <c r="AM422" s="147"/>
      <c r="AN422" s="147"/>
      <c r="AO422" s="147"/>
      <c r="AP422" s="147">
        <v>0</v>
      </c>
      <c r="AQ422" s="147"/>
      <c r="AR422" s="147"/>
      <c r="AS422" s="147"/>
      <c r="AT422" s="147"/>
      <c r="AU422" s="147"/>
      <c r="AV422" s="147"/>
      <c r="AW422" s="147"/>
      <c r="AX422" s="147">
        <v>0</v>
      </c>
      <c r="AY422" s="147"/>
      <c r="AZ422" s="147"/>
      <c r="BA422" s="147"/>
      <c r="BB422" s="147"/>
      <c r="BC422" s="147"/>
      <c r="BD422" s="147"/>
      <c r="BE422" s="147"/>
      <c r="BF422" s="147">
        <v>0</v>
      </c>
      <c r="BG422" s="147"/>
      <c r="BH422" s="147"/>
      <c r="BI422" s="147"/>
      <c r="BJ422" s="147"/>
      <c r="BK422" s="147"/>
      <c r="BL422" s="147"/>
      <c r="BM422" s="147"/>
    </row>
    <row r="425" spans="1:65" ht="35.25" customHeight="1" x14ac:dyDescent="0.25">
      <c r="A425" s="51" t="s">
        <v>211</v>
      </c>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row>
    <row r="426" spans="1:65" ht="334.2" customHeight="1" x14ac:dyDescent="0.25">
      <c r="A426" s="65" t="s">
        <v>648</v>
      </c>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row>
    <row r="427" spans="1:65" ht="7.2" customHeight="1" x14ac:dyDescent="0.25"/>
    <row r="428" spans="1:65" ht="28.5" customHeight="1" x14ac:dyDescent="0.25">
      <c r="A428" s="148" t="s">
        <v>202</v>
      </c>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row>
    <row r="429" spans="1:65" ht="4.2" customHeight="1" x14ac:dyDescent="0.25"/>
    <row r="430" spans="1:65" ht="14.25" customHeight="1" x14ac:dyDescent="0.25">
      <c r="A430" s="51" t="s">
        <v>422</v>
      </c>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row>
    <row r="431" spans="1:65" ht="15" customHeight="1" x14ac:dyDescent="0.25">
      <c r="A431" s="59" t="s">
        <v>192</v>
      </c>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row>
    <row r="433" spans="1:79" ht="42.9" customHeight="1" x14ac:dyDescent="0.25">
      <c r="A433" s="80" t="s">
        <v>132</v>
      </c>
      <c r="B433" s="80"/>
      <c r="C433" s="80"/>
      <c r="D433" s="80"/>
      <c r="E433" s="80"/>
      <c r="F433" s="80"/>
      <c r="G433" s="61" t="s">
        <v>19</v>
      </c>
      <c r="H433" s="61"/>
      <c r="I433" s="61"/>
      <c r="J433" s="61"/>
      <c r="K433" s="61"/>
      <c r="L433" s="61"/>
      <c r="M433" s="61"/>
      <c r="N433" s="61"/>
      <c r="O433" s="61"/>
      <c r="P433" s="61"/>
      <c r="Q433" s="61"/>
      <c r="R433" s="61"/>
      <c r="S433" s="61"/>
      <c r="T433" s="61" t="s">
        <v>15</v>
      </c>
      <c r="U433" s="61"/>
      <c r="V433" s="61"/>
      <c r="W433" s="61"/>
      <c r="X433" s="61"/>
      <c r="Y433" s="61"/>
      <c r="Z433" s="61" t="s">
        <v>14</v>
      </c>
      <c r="AA433" s="61"/>
      <c r="AB433" s="61"/>
      <c r="AC433" s="61"/>
      <c r="AD433" s="61"/>
      <c r="AE433" s="61" t="s">
        <v>133</v>
      </c>
      <c r="AF433" s="61"/>
      <c r="AG433" s="61"/>
      <c r="AH433" s="61"/>
      <c r="AI433" s="61"/>
      <c r="AJ433" s="61"/>
      <c r="AK433" s="61" t="s">
        <v>134</v>
      </c>
      <c r="AL433" s="61"/>
      <c r="AM433" s="61"/>
      <c r="AN433" s="61"/>
      <c r="AO433" s="61"/>
      <c r="AP433" s="61"/>
      <c r="AQ433" s="61" t="s">
        <v>135</v>
      </c>
      <c r="AR433" s="61"/>
      <c r="AS433" s="61"/>
      <c r="AT433" s="61"/>
      <c r="AU433" s="61"/>
      <c r="AV433" s="61"/>
      <c r="AW433" s="61" t="s">
        <v>98</v>
      </c>
      <c r="AX433" s="61"/>
      <c r="AY433" s="61"/>
      <c r="AZ433" s="61"/>
      <c r="BA433" s="61"/>
      <c r="BB433" s="61"/>
      <c r="BC433" s="61"/>
      <c r="BD433" s="61"/>
      <c r="BE433" s="61"/>
      <c r="BF433" s="61"/>
      <c r="BG433" s="61" t="s">
        <v>136</v>
      </c>
      <c r="BH433" s="61"/>
      <c r="BI433" s="61"/>
      <c r="BJ433" s="61"/>
      <c r="BK433" s="61"/>
      <c r="BL433" s="61"/>
    </row>
    <row r="434" spans="1:79" ht="39.9" customHeight="1" x14ac:dyDescent="0.25">
      <c r="A434" s="80"/>
      <c r="B434" s="80"/>
      <c r="C434" s="80"/>
      <c r="D434" s="80"/>
      <c r="E434" s="80"/>
      <c r="F434" s="80"/>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t="s">
        <v>17</v>
      </c>
      <c r="AX434" s="61"/>
      <c r="AY434" s="61"/>
      <c r="AZ434" s="61"/>
      <c r="BA434" s="61"/>
      <c r="BB434" s="61" t="s">
        <v>16</v>
      </c>
      <c r="BC434" s="61"/>
      <c r="BD434" s="61"/>
      <c r="BE434" s="61"/>
      <c r="BF434" s="61"/>
      <c r="BG434" s="61"/>
      <c r="BH434" s="61"/>
      <c r="BI434" s="61"/>
      <c r="BJ434" s="61"/>
      <c r="BK434" s="61"/>
      <c r="BL434" s="61"/>
    </row>
    <row r="435" spans="1:79" ht="15" customHeight="1" x14ac:dyDescent="0.25">
      <c r="A435" s="61">
        <v>1</v>
      </c>
      <c r="B435" s="61"/>
      <c r="C435" s="61"/>
      <c r="D435" s="61"/>
      <c r="E435" s="61"/>
      <c r="F435" s="61"/>
      <c r="G435" s="61">
        <v>2</v>
      </c>
      <c r="H435" s="61"/>
      <c r="I435" s="61"/>
      <c r="J435" s="61"/>
      <c r="K435" s="61"/>
      <c r="L435" s="61"/>
      <c r="M435" s="61"/>
      <c r="N435" s="61"/>
      <c r="O435" s="61"/>
      <c r="P435" s="61"/>
      <c r="Q435" s="61"/>
      <c r="R435" s="61"/>
      <c r="S435" s="61"/>
      <c r="T435" s="61">
        <v>3</v>
      </c>
      <c r="U435" s="61"/>
      <c r="V435" s="61"/>
      <c r="W435" s="61"/>
      <c r="X435" s="61"/>
      <c r="Y435" s="61"/>
      <c r="Z435" s="61">
        <v>4</v>
      </c>
      <c r="AA435" s="61"/>
      <c r="AB435" s="61"/>
      <c r="AC435" s="61"/>
      <c r="AD435" s="61"/>
      <c r="AE435" s="61">
        <v>5</v>
      </c>
      <c r="AF435" s="61"/>
      <c r="AG435" s="61"/>
      <c r="AH435" s="61"/>
      <c r="AI435" s="61"/>
      <c r="AJ435" s="61"/>
      <c r="AK435" s="61">
        <v>6</v>
      </c>
      <c r="AL435" s="61"/>
      <c r="AM435" s="61"/>
      <c r="AN435" s="61"/>
      <c r="AO435" s="61"/>
      <c r="AP435" s="61"/>
      <c r="AQ435" s="61">
        <v>7</v>
      </c>
      <c r="AR435" s="61"/>
      <c r="AS435" s="61"/>
      <c r="AT435" s="61"/>
      <c r="AU435" s="61"/>
      <c r="AV435" s="61"/>
      <c r="AW435" s="61">
        <v>8</v>
      </c>
      <c r="AX435" s="61"/>
      <c r="AY435" s="61"/>
      <c r="AZ435" s="61"/>
      <c r="BA435" s="61"/>
      <c r="BB435" s="61">
        <v>9</v>
      </c>
      <c r="BC435" s="61"/>
      <c r="BD435" s="61"/>
      <c r="BE435" s="61"/>
      <c r="BF435" s="61"/>
      <c r="BG435" s="61">
        <v>10</v>
      </c>
      <c r="BH435" s="61"/>
      <c r="BI435" s="61"/>
      <c r="BJ435" s="61"/>
      <c r="BK435" s="61"/>
      <c r="BL435" s="61"/>
    </row>
    <row r="436" spans="1:79" ht="12" hidden="1" customHeight="1" x14ac:dyDescent="0.25">
      <c r="A436" s="80" t="s">
        <v>64</v>
      </c>
      <c r="B436" s="80"/>
      <c r="C436" s="80"/>
      <c r="D436" s="80"/>
      <c r="E436" s="80"/>
      <c r="F436" s="80"/>
      <c r="G436" s="142" t="s">
        <v>57</v>
      </c>
      <c r="H436" s="142"/>
      <c r="I436" s="142"/>
      <c r="J436" s="142"/>
      <c r="K436" s="142"/>
      <c r="L436" s="142"/>
      <c r="M436" s="142"/>
      <c r="N436" s="142"/>
      <c r="O436" s="142"/>
      <c r="P436" s="142"/>
      <c r="Q436" s="142"/>
      <c r="R436" s="142"/>
      <c r="S436" s="142"/>
      <c r="T436" s="122" t="s">
        <v>80</v>
      </c>
      <c r="U436" s="122"/>
      <c r="V436" s="122"/>
      <c r="W436" s="122"/>
      <c r="X436" s="122"/>
      <c r="Y436" s="122"/>
      <c r="Z436" s="122" t="s">
        <v>81</v>
      </c>
      <c r="AA436" s="122"/>
      <c r="AB436" s="122"/>
      <c r="AC436" s="122"/>
      <c r="AD436" s="122"/>
      <c r="AE436" s="122" t="s">
        <v>82</v>
      </c>
      <c r="AF436" s="122"/>
      <c r="AG436" s="122"/>
      <c r="AH436" s="122"/>
      <c r="AI436" s="122"/>
      <c r="AJ436" s="122"/>
      <c r="AK436" s="122" t="s">
        <v>83</v>
      </c>
      <c r="AL436" s="122"/>
      <c r="AM436" s="122"/>
      <c r="AN436" s="122"/>
      <c r="AO436" s="122"/>
      <c r="AP436" s="122"/>
      <c r="AQ436" s="125" t="s">
        <v>100</v>
      </c>
      <c r="AR436" s="122"/>
      <c r="AS436" s="122"/>
      <c r="AT436" s="122"/>
      <c r="AU436" s="122"/>
      <c r="AV436" s="122"/>
      <c r="AW436" s="122" t="s">
        <v>84</v>
      </c>
      <c r="AX436" s="122"/>
      <c r="AY436" s="122"/>
      <c r="AZ436" s="122"/>
      <c r="BA436" s="122"/>
      <c r="BB436" s="122" t="s">
        <v>85</v>
      </c>
      <c r="BC436" s="122"/>
      <c r="BD436" s="122"/>
      <c r="BE436" s="122"/>
      <c r="BF436" s="122"/>
      <c r="BG436" s="125" t="s">
        <v>101</v>
      </c>
      <c r="BH436" s="122"/>
      <c r="BI436" s="122"/>
      <c r="BJ436" s="122"/>
      <c r="BK436" s="122"/>
      <c r="BL436" s="122"/>
      <c r="CA436" s="1" t="s">
        <v>50</v>
      </c>
    </row>
    <row r="437" spans="1:79" s="8" customFormat="1" ht="13.2" customHeight="1" x14ac:dyDescent="0.25">
      <c r="A437" s="80">
        <v>2111</v>
      </c>
      <c r="B437" s="80"/>
      <c r="C437" s="80"/>
      <c r="D437" s="80"/>
      <c r="E437" s="80"/>
      <c r="F437" s="80"/>
      <c r="G437" s="92" t="s">
        <v>154</v>
      </c>
      <c r="H437" s="93"/>
      <c r="I437" s="93"/>
      <c r="J437" s="93"/>
      <c r="K437" s="93"/>
      <c r="L437" s="93"/>
      <c r="M437" s="93"/>
      <c r="N437" s="93"/>
      <c r="O437" s="93"/>
      <c r="P437" s="93"/>
      <c r="Q437" s="93"/>
      <c r="R437" s="93"/>
      <c r="S437" s="94"/>
      <c r="T437" s="87">
        <v>91557459</v>
      </c>
      <c r="U437" s="87"/>
      <c r="V437" s="87"/>
      <c r="W437" s="87"/>
      <c r="X437" s="87"/>
      <c r="Y437" s="87"/>
      <c r="Z437" s="87">
        <v>90180106</v>
      </c>
      <c r="AA437" s="87"/>
      <c r="AB437" s="87"/>
      <c r="AC437" s="87"/>
      <c r="AD437" s="87"/>
      <c r="AE437" s="87">
        <v>0</v>
      </c>
      <c r="AF437" s="87"/>
      <c r="AG437" s="87"/>
      <c r="AH437" s="87"/>
      <c r="AI437" s="87"/>
      <c r="AJ437" s="87"/>
      <c r="AK437" s="87">
        <v>0</v>
      </c>
      <c r="AL437" s="87"/>
      <c r="AM437" s="87"/>
      <c r="AN437" s="87"/>
      <c r="AO437" s="87"/>
      <c r="AP437" s="87"/>
      <c r="AQ437" s="87">
        <f t="shared" ref="AQ437:AQ452" si="33">IF(ISNUMBER(AK437),AK437,0)-IF(ISNUMBER(AE437),AE437,0)</f>
        <v>0</v>
      </c>
      <c r="AR437" s="87"/>
      <c r="AS437" s="87"/>
      <c r="AT437" s="87"/>
      <c r="AU437" s="87"/>
      <c r="AV437" s="87"/>
      <c r="AW437" s="87">
        <v>0</v>
      </c>
      <c r="AX437" s="87"/>
      <c r="AY437" s="87"/>
      <c r="AZ437" s="87"/>
      <c r="BA437" s="87"/>
      <c r="BB437" s="87">
        <v>0</v>
      </c>
      <c r="BC437" s="87"/>
      <c r="BD437" s="87"/>
      <c r="BE437" s="87"/>
      <c r="BF437" s="87"/>
      <c r="BG437" s="87">
        <f t="shared" ref="BG437:BG452" si="34">IF(ISNUMBER(Z437),Z437,0)+IF(ISNUMBER(AK437),AK437,0)</f>
        <v>90180106</v>
      </c>
      <c r="BH437" s="87"/>
      <c r="BI437" s="87"/>
      <c r="BJ437" s="87"/>
      <c r="BK437" s="87"/>
      <c r="BL437" s="87"/>
      <c r="CA437" s="8" t="s">
        <v>51</v>
      </c>
    </row>
    <row r="438" spans="1:79" s="8" customFormat="1" ht="13.2" customHeight="1" x14ac:dyDescent="0.25">
      <c r="A438" s="80">
        <v>2120</v>
      </c>
      <c r="B438" s="80"/>
      <c r="C438" s="80"/>
      <c r="D438" s="80"/>
      <c r="E438" s="80"/>
      <c r="F438" s="80"/>
      <c r="G438" s="92" t="s">
        <v>155</v>
      </c>
      <c r="H438" s="93"/>
      <c r="I438" s="93"/>
      <c r="J438" s="93"/>
      <c r="K438" s="93"/>
      <c r="L438" s="93"/>
      <c r="M438" s="93"/>
      <c r="N438" s="93"/>
      <c r="O438" s="93"/>
      <c r="P438" s="93"/>
      <c r="Q438" s="93"/>
      <c r="R438" s="93"/>
      <c r="S438" s="94"/>
      <c r="T438" s="87">
        <v>20170724</v>
      </c>
      <c r="U438" s="87"/>
      <c r="V438" s="87"/>
      <c r="W438" s="87"/>
      <c r="X438" s="87"/>
      <c r="Y438" s="87"/>
      <c r="Z438" s="87">
        <v>19882203</v>
      </c>
      <c r="AA438" s="87"/>
      <c r="AB438" s="87"/>
      <c r="AC438" s="87"/>
      <c r="AD438" s="87"/>
      <c r="AE438" s="87">
        <v>0</v>
      </c>
      <c r="AF438" s="87"/>
      <c r="AG438" s="87"/>
      <c r="AH438" s="87"/>
      <c r="AI438" s="87"/>
      <c r="AJ438" s="87"/>
      <c r="AK438" s="87">
        <v>0</v>
      </c>
      <c r="AL438" s="87"/>
      <c r="AM438" s="87"/>
      <c r="AN438" s="87"/>
      <c r="AO438" s="87"/>
      <c r="AP438" s="87"/>
      <c r="AQ438" s="87">
        <f t="shared" si="33"/>
        <v>0</v>
      </c>
      <c r="AR438" s="87"/>
      <c r="AS438" s="87"/>
      <c r="AT438" s="87"/>
      <c r="AU438" s="87"/>
      <c r="AV438" s="87"/>
      <c r="AW438" s="87">
        <v>0</v>
      </c>
      <c r="AX438" s="87"/>
      <c r="AY438" s="87"/>
      <c r="AZ438" s="87"/>
      <c r="BA438" s="87"/>
      <c r="BB438" s="87">
        <v>0</v>
      </c>
      <c r="BC438" s="87"/>
      <c r="BD438" s="87"/>
      <c r="BE438" s="87"/>
      <c r="BF438" s="87"/>
      <c r="BG438" s="87">
        <f t="shared" si="34"/>
        <v>19882203</v>
      </c>
      <c r="BH438" s="87"/>
      <c r="BI438" s="87"/>
      <c r="BJ438" s="87"/>
      <c r="BK438" s="87"/>
      <c r="BL438" s="87"/>
    </row>
    <row r="439" spans="1:79" s="8" customFormat="1" ht="16.95" customHeight="1" x14ac:dyDescent="0.25">
      <c r="A439" s="80">
        <v>2210</v>
      </c>
      <c r="B439" s="80"/>
      <c r="C439" s="80"/>
      <c r="D439" s="80"/>
      <c r="E439" s="80"/>
      <c r="F439" s="80"/>
      <c r="G439" s="92" t="s">
        <v>156</v>
      </c>
      <c r="H439" s="93"/>
      <c r="I439" s="93"/>
      <c r="J439" s="93"/>
      <c r="K439" s="93"/>
      <c r="L439" s="93"/>
      <c r="M439" s="93"/>
      <c r="N439" s="93"/>
      <c r="O439" s="93"/>
      <c r="P439" s="93"/>
      <c r="Q439" s="93"/>
      <c r="R439" s="93"/>
      <c r="S439" s="94"/>
      <c r="T439" s="87">
        <v>849909</v>
      </c>
      <c r="U439" s="87"/>
      <c r="V439" s="87"/>
      <c r="W439" s="87"/>
      <c r="X439" s="87"/>
      <c r="Y439" s="87"/>
      <c r="Z439" s="87">
        <v>849909</v>
      </c>
      <c r="AA439" s="87"/>
      <c r="AB439" s="87"/>
      <c r="AC439" s="87"/>
      <c r="AD439" s="87"/>
      <c r="AE439" s="87">
        <v>0</v>
      </c>
      <c r="AF439" s="87"/>
      <c r="AG439" s="87"/>
      <c r="AH439" s="87"/>
      <c r="AI439" s="87"/>
      <c r="AJ439" s="87"/>
      <c r="AK439" s="87">
        <v>0</v>
      </c>
      <c r="AL439" s="87"/>
      <c r="AM439" s="87"/>
      <c r="AN439" s="87"/>
      <c r="AO439" s="87"/>
      <c r="AP439" s="87"/>
      <c r="AQ439" s="87">
        <f t="shared" si="33"/>
        <v>0</v>
      </c>
      <c r="AR439" s="87"/>
      <c r="AS439" s="87"/>
      <c r="AT439" s="87"/>
      <c r="AU439" s="87"/>
      <c r="AV439" s="87"/>
      <c r="AW439" s="87">
        <v>0</v>
      </c>
      <c r="AX439" s="87"/>
      <c r="AY439" s="87"/>
      <c r="AZ439" s="87"/>
      <c r="BA439" s="87"/>
      <c r="BB439" s="87">
        <v>0</v>
      </c>
      <c r="BC439" s="87"/>
      <c r="BD439" s="87"/>
      <c r="BE439" s="87"/>
      <c r="BF439" s="87"/>
      <c r="BG439" s="87">
        <f t="shared" si="34"/>
        <v>849909</v>
      </c>
      <c r="BH439" s="87"/>
      <c r="BI439" s="87"/>
      <c r="BJ439" s="87"/>
      <c r="BK439" s="87"/>
      <c r="BL439" s="87"/>
    </row>
    <row r="440" spans="1:79" s="8" customFormat="1" ht="17.399999999999999" customHeight="1" x14ac:dyDescent="0.25">
      <c r="A440" s="80">
        <v>2220</v>
      </c>
      <c r="B440" s="80"/>
      <c r="C440" s="80"/>
      <c r="D440" s="80"/>
      <c r="E440" s="80"/>
      <c r="F440" s="80"/>
      <c r="G440" s="92" t="s">
        <v>222</v>
      </c>
      <c r="H440" s="93"/>
      <c r="I440" s="93"/>
      <c r="J440" s="93"/>
      <c r="K440" s="93"/>
      <c r="L440" s="93"/>
      <c r="M440" s="93"/>
      <c r="N440" s="93"/>
      <c r="O440" s="93"/>
      <c r="P440" s="93"/>
      <c r="Q440" s="93"/>
      <c r="R440" s="93"/>
      <c r="S440" s="94"/>
      <c r="T440" s="87">
        <v>12089932</v>
      </c>
      <c r="U440" s="87"/>
      <c r="V440" s="87"/>
      <c r="W440" s="87"/>
      <c r="X440" s="87"/>
      <c r="Y440" s="87"/>
      <c r="Z440" s="87">
        <v>11732539</v>
      </c>
      <c r="AA440" s="87"/>
      <c r="AB440" s="87"/>
      <c r="AC440" s="87"/>
      <c r="AD440" s="87"/>
      <c r="AE440" s="87">
        <v>0</v>
      </c>
      <c r="AF440" s="87"/>
      <c r="AG440" s="87"/>
      <c r="AH440" s="87"/>
      <c r="AI440" s="87"/>
      <c r="AJ440" s="87"/>
      <c r="AK440" s="87">
        <v>350306</v>
      </c>
      <c r="AL440" s="87"/>
      <c r="AM440" s="87"/>
      <c r="AN440" s="87"/>
      <c r="AO440" s="87"/>
      <c r="AP440" s="87"/>
      <c r="AQ440" s="87">
        <f t="shared" si="33"/>
        <v>350306</v>
      </c>
      <c r="AR440" s="87"/>
      <c r="AS440" s="87"/>
      <c r="AT440" s="87"/>
      <c r="AU440" s="87"/>
      <c r="AV440" s="87"/>
      <c r="AW440" s="87">
        <v>350306</v>
      </c>
      <c r="AX440" s="87"/>
      <c r="AY440" s="87"/>
      <c r="AZ440" s="87"/>
      <c r="BA440" s="87"/>
      <c r="BB440" s="87">
        <v>0</v>
      </c>
      <c r="BC440" s="87"/>
      <c r="BD440" s="87"/>
      <c r="BE440" s="87"/>
      <c r="BF440" s="87"/>
      <c r="BG440" s="87">
        <f t="shared" si="34"/>
        <v>12082845</v>
      </c>
      <c r="BH440" s="87"/>
      <c r="BI440" s="87"/>
      <c r="BJ440" s="87"/>
      <c r="BK440" s="87"/>
      <c r="BL440" s="87"/>
    </row>
    <row r="441" spans="1:79" s="8" customFormat="1" ht="13.2" customHeight="1" x14ac:dyDescent="0.25">
      <c r="A441" s="80">
        <v>2230</v>
      </c>
      <c r="B441" s="80"/>
      <c r="C441" s="80"/>
      <c r="D441" s="80"/>
      <c r="E441" s="80"/>
      <c r="F441" s="80"/>
      <c r="G441" s="92" t="s">
        <v>223</v>
      </c>
      <c r="H441" s="93"/>
      <c r="I441" s="93"/>
      <c r="J441" s="93"/>
      <c r="K441" s="93"/>
      <c r="L441" s="93"/>
      <c r="M441" s="93"/>
      <c r="N441" s="93"/>
      <c r="O441" s="93"/>
      <c r="P441" s="93"/>
      <c r="Q441" s="93"/>
      <c r="R441" s="93"/>
      <c r="S441" s="94"/>
      <c r="T441" s="87">
        <v>2806636</v>
      </c>
      <c r="U441" s="87"/>
      <c r="V441" s="87"/>
      <c r="W441" s="87"/>
      <c r="X441" s="87"/>
      <c r="Y441" s="87"/>
      <c r="Z441" s="87">
        <v>2806635</v>
      </c>
      <c r="AA441" s="87"/>
      <c r="AB441" s="87"/>
      <c r="AC441" s="87"/>
      <c r="AD441" s="87"/>
      <c r="AE441" s="87">
        <v>0</v>
      </c>
      <c r="AF441" s="87"/>
      <c r="AG441" s="87"/>
      <c r="AH441" s="87"/>
      <c r="AI441" s="87"/>
      <c r="AJ441" s="87"/>
      <c r="AK441" s="87">
        <v>108182</v>
      </c>
      <c r="AL441" s="87"/>
      <c r="AM441" s="87"/>
      <c r="AN441" s="87"/>
      <c r="AO441" s="87"/>
      <c r="AP441" s="87"/>
      <c r="AQ441" s="87">
        <f t="shared" si="33"/>
        <v>108182</v>
      </c>
      <c r="AR441" s="87"/>
      <c r="AS441" s="87"/>
      <c r="AT441" s="87"/>
      <c r="AU441" s="87"/>
      <c r="AV441" s="87"/>
      <c r="AW441" s="87">
        <v>108182</v>
      </c>
      <c r="AX441" s="87"/>
      <c r="AY441" s="87"/>
      <c r="AZ441" s="87"/>
      <c r="BA441" s="87"/>
      <c r="BB441" s="87">
        <v>0</v>
      </c>
      <c r="BC441" s="87"/>
      <c r="BD441" s="87"/>
      <c r="BE441" s="87"/>
      <c r="BF441" s="87"/>
      <c r="BG441" s="87">
        <f t="shared" si="34"/>
        <v>2914817</v>
      </c>
      <c r="BH441" s="87"/>
      <c r="BI441" s="87"/>
      <c r="BJ441" s="87"/>
      <c r="BK441" s="87"/>
      <c r="BL441" s="87"/>
    </row>
    <row r="442" spans="1:79" s="8" customFormat="1" ht="13.2" customHeight="1" x14ac:dyDescent="0.25">
      <c r="A442" s="80">
        <v>2240</v>
      </c>
      <c r="B442" s="80"/>
      <c r="C442" s="80"/>
      <c r="D442" s="80"/>
      <c r="E442" s="80"/>
      <c r="F442" s="80"/>
      <c r="G442" s="92" t="s">
        <v>157</v>
      </c>
      <c r="H442" s="93"/>
      <c r="I442" s="93"/>
      <c r="J442" s="93"/>
      <c r="K442" s="93"/>
      <c r="L442" s="93"/>
      <c r="M442" s="93"/>
      <c r="N442" s="93"/>
      <c r="O442" s="93"/>
      <c r="P442" s="93"/>
      <c r="Q442" s="93"/>
      <c r="R442" s="93"/>
      <c r="S442" s="94"/>
      <c r="T442" s="87">
        <v>538478</v>
      </c>
      <c r="U442" s="87"/>
      <c r="V442" s="87"/>
      <c r="W442" s="87"/>
      <c r="X442" s="87"/>
      <c r="Y442" s="87"/>
      <c r="Z442" s="87">
        <v>538478</v>
      </c>
      <c r="AA442" s="87"/>
      <c r="AB442" s="87"/>
      <c r="AC442" s="87"/>
      <c r="AD442" s="87"/>
      <c r="AE442" s="87">
        <v>0</v>
      </c>
      <c r="AF442" s="87"/>
      <c r="AG442" s="87"/>
      <c r="AH442" s="87"/>
      <c r="AI442" s="87"/>
      <c r="AJ442" s="87"/>
      <c r="AK442" s="87">
        <v>260355</v>
      </c>
      <c r="AL442" s="87"/>
      <c r="AM442" s="87"/>
      <c r="AN442" s="87"/>
      <c r="AO442" s="87"/>
      <c r="AP442" s="87"/>
      <c r="AQ442" s="87">
        <f t="shared" si="33"/>
        <v>260355</v>
      </c>
      <c r="AR442" s="87"/>
      <c r="AS442" s="87"/>
      <c r="AT442" s="87"/>
      <c r="AU442" s="87"/>
      <c r="AV442" s="87"/>
      <c r="AW442" s="87">
        <v>40628</v>
      </c>
      <c r="AX442" s="87"/>
      <c r="AY442" s="87"/>
      <c r="AZ442" s="87"/>
      <c r="BA442" s="87"/>
      <c r="BB442" s="87">
        <v>219727</v>
      </c>
      <c r="BC442" s="87"/>
      <c r="BD442" s="87"/>
      <c r="BE442" s="87"/>
      <c r="BF442" s="87"/>
      <c r="BG442" s="87">
        <f t="shared" si="34"/>
        <v>798833</v>
      </c>
      <c r="BH442" s="87"/>
      <c r="BI442" s="87"/>
      <c r="BJ442" s="87"/>
      <c r="BK442" s="87"/>
      <c r="BL442" s="87"/>
    </row>
    <row r="443" spans="1:79" s="8" customFormat="1" ht="13.2" customHeight="1" x14ac:dyDescent="0.25">
      <c r="A443" s="80">
        <v>2250</v>
      </c>
      <c r="B443" s="80"/>
      <c r="C443" s="80"/>
      <c r="D443" s="80"/>
      <c r="E443" s="80"/>
      <c r="F443" s="80"/>
      <c r="G443" s="92" t="s">
        <v>224</v>
      </c>
      <c r="H443" s="93"/>
      <c r="I443" s="93"/>
      <c r="J443" s="93"/>
      <c r="K443" s="93"/>
      <c r="L443" s="93"/>
      <c r="M443" s="93"/>
      <c r="N443" s="93"/>
      <c r="O443" s="93"/>
      <c r="P443" s="93"/>
      <c r="Q443" s="93"/>
      <c r="R443" s="93"/>
      <c r="S443" s="94"/>
      <c r="T443" s="87">
        <v>0</v>
      </c>
      <c r="U443" s="87"/>
      <c r="V443" s="87"/>
      <c r="W443" s="87"/>
      <c r="X443" s="87"/>
      <c r="Y443" s="87"/>
      <c r="Z443" s="87">
        <v>0</v>
      </c>
      <c r="AA443" s="87"/>
      <c r="AB443" s="87"/>
      <c r="AC443" s="87"/>
      <c r="AD443" s="87"/>
      <c r="AE443" s="87">
        <v>0</v>
      </c>
      <c r="AF443" s="87"/>
      <c r="AG443" s="87"/>
      <c r="AH443" s="87"/>
      <c r="AI443" s="87"/>
      <c r="AJ443" s="87"/>
      <c r="AK443" s="87">
        <v>0</v>
      </c>
      <c r="AL443" s="87"/>
      <c r="AM443" s="87"/>
      <c r="AN443" s="87"/>
      <c r="AO443" s="87"/>
      <c r="AP443" s="87"/>
      <c r="AQ443" s="87">
        <f t="shared" si="33"/>
        <v>0</v>
      </c>
      <c r="AR443" s="87"/>
      <c r="AS443" s="87"/>
      <c r="AT443" s="87"/>
      <c r="AU443" s="87"/>
      <c r="AV443" s="87"/>
      <c r="AW443" s="87">
        <v>0</v>
      </c>
      <c r="AX443" s="87"/>
      <c r="AY443" s="87"/>
      <c r="AZ443" s="87"/>
      <c r="BA443" s="87"/>
      <c r="BB443" s="87">
        <v>0</v>
      </c>
      <c r="BC443" s="87"/>
      <c r="BD443" s="87"/>
      <c r="BE443" s="87"/>
      <c r="BF443" s="87"/>
      <c r="BG443" s="87">
        <f t="shared" si="34"/>
        <v>0</v>
      </c>
      <c r="BH443" s="87"/>
      <c r="BI443" s="87"/>
      <c r="BJ443" s="87"/>
      <c r="BK443" s="87"/>
      <c r="BL443" s="87"/>
    </row>
    <row r="444" spans="1:79" s="8" customFormat="1" ht="13.2" customHeight="1" x14ac:dyDescent="0.25">
      <c r="A444" s="80">
        <v>2271</v>
      </c>
      <c r="B444" s="80"/>
      <c r="C444" s="80"/>
      <c r="D444" s="80"/>
      <c r="E444" s="80"/>
      <c r="F444" s="80"/>
      <c r="G444" s="92" t="s">
        <v>158</v>
      </c>
      <c r="H444" s="93"/>
      <c r="I444" s="93"/>
      <c r="J444" s="93"/>
      <c r="K444" s="93"/>
      <c r="L444" s="93"/>
      <c r="M444" s="93"/>
      <c r="N444" s="93"/>
      <c r="O444" s="93"/>
      <c r="P444" s="93"/>
      <c r="Q444" s="93"/>
      <c r="R444" s="93"/>
      <c r="S444" s="94"/>
      <c r="T444" s="87">
        <v>7807422</v>
      </c>
      <c r="U444" s="87"/>
      <c r="V444" s="87"/>
      <c r="W444" s="87"/>
      <c r="X444" s="87"/>
      <c r="Y444" s="87"/>
      <c r="Z444" s="87">
        <v>7342865</v>
      </c>
      <c r="AA444" s="87"/>
      <c r="AB444" s="87"/>
      <c r="AC444" s="87"/>
      <c r="AD444" s="87"/>
      <c r="AE444" s="87">
        <v>0</v>
      </c>
      <c r="AF444" s="87"/>
      <c r="AG444" s="87"/>
      <c r="AH444" s="87"/>
      <c r="AI444" s="87"/>
      <c r="AJ444" s="87"/>
      <c r="AK444" s="87">
        <v>0</v>
      </c>
      <c r="AL444" s="87"/>
      <c r="AM444" s="87"/>
      <c r="AN444" s="87"/>
      <c r="AO444" s="87"/>
      <c r="AP444" s="87"/>
      <c r="AQ444" s="87">
        <f t="shared" si="33"/>
        <v>0</v>
      </c>
      <c r="AR444" s="87"/>
      <c r="AS444" s="87"/>
      <c r="AT444" s="87"/>
      <c r="AU444" s="87"/>
      <c r="AV444" s="87"/>
      <c r="AW444" s="87">
        <v>0</v>
      </c>
      <c r="AX444" s="87"/>
      <c r="AY444" s="87"/>
      <c r="AZ444" s="87"/>
      <c r="BA444" s="87"/>
      <c r="BB444" s="87">
        <v>0</v>
      </c>
      <c r="BC444" s="87"/>
      <c r="BD444" s="87"/>
      <c r="BE444" s="87"/>
      <c r="BF444" s="87"/>
      <c r="BG444" s="87">
        <f t="shared" si="34"/>
        <v>7342865</v>
      </c>
      <c r="BH444" s="87"/>
      <c r="BI444" s="87"/>
      <c r="BJ444" s="87"/>
      <c r="BK444" s="87"/>
      <c r="BL444" s="87"/>
    </row>
    <row r="445" spans="1:79" s="8" customFormat="1" ht="17.399999999999999" customHeight="1" x14ac:dyDescent="0.25">
      <c r="A445" s="80">
        <v>2272</v>
      </c>
      <c r="B445" s="80"/>
      <c r="C445" s="80"/>
      <c r="D445" s="80"/>
      <c r="E445" s="80"/>
      <c r="F445" s="80"/>
      <c r="G445" s="92" t="s">
        <v>159</v>
      </c>
      <c r="H445" s="93"/>
      <c r="I445" s="93"/>
      <c r="J445" s="93"/>
      <c r="K445" s="93"/>
      <c r="L445" s="93"/>
      <c r="M445" s="93"/>
      <c r="N445" s="93"/>
      <c r="O445" s="93"/>
      <c r="P445" s="93"/>
      <c r="Q445" s="93"/>
      <c r="R445" s="93"/>
      <c r="S445" s="94"/>
      <c r="T445" s="87">
        <v>1013200</v>
      </c>
      <c r="U445" s="87"/>
      <c r="V445" s="87"/>
      <c r="W445" s="87"/>
      <c r="X445" s="87"/>
      <c r="Y445" s="87"/>
      <c r="Z445" s="87">
        <v>1003910</v>
      </c>
      <c r="AA445" s="87"/>
      <c r="AB445" s="87"/>
      <c r="AC445" s="87"/>
      <c r="AD445" s="87"/>
      <c r="AE445" s="87">
        <v>0</v>
      </c>
      <c r="AF445" s="87"/>
      <c r="AG445" s="87"/>
      <c r="AH445" s="87"/>
      <c r="AI445" s="87"/>
      <c r="AJ445" s="87"/>
      <c r="AK445" s="87">
        <v>0</v>
      </c>
      <c r="AL445" s="87"/>
      <c r="AM445" s="87"/>
      <c r="AN445" s="87"/>
      <c r="AO445" s="87"/>
      <c r="AP445" s="87"/>
      <c r="AQ445" s="87">
        <f t="shared" si="33"/>
        <v>0</v>
      </c>
      <c r="AR445" s="87"/>
      <c r="AS445" s="87"/>
      <c r="AT445" s="87"/>
      <c r="AU445" s="87"/>
      <c r="AV445" s="87"/>
      <c r="AW445" s="87">
        <v>0</v>
      </c>
      <c r="AX445" s="87"/>
      <c r="AY445" s="87"/>
      <c r="AZ445" s="87"/>
      <c r="BA445" s="87"/>
      <c r="BB445" s="87">
        <v>0</v>
      </c>
      <c r="BC445" s="87"/>
      <c r="BD445" s="87"/>
      <c r="BE445" s="87"/>
      <c r="BF445" s="87"/>
      <c r="BG445" s="87">
        <f t="shared" si="34"/>
        <v>1003910</v>
      </c>
      <c r="BH445" s="87"/>
      <c r="BI445" s="87"/>
      <c r="BJ445" s="87"/>
      <c r="BK445" s="87"/>
      <c r="BL445" s="87"/>
    </row>
    <row r="446" spans="1:79" s="8" customFormat="1" ht="13.2" customHeight="1" x14ac:dyDescent="0.25">
      <c r="A446" s="80">
        <v>2273</v>
      </c>
      <c r="B446" s="80"/>
      <c r="C446" s="80"/>
      <c r="D446" s="80"/>
      <c r="E446" s="80"/>
      <c r="F446" s="80"/>
      <c r="G446" s="92" t="s">
        <v>160</v>
      </c>
      <c r="H446" s="93"/>
      <c r="I446" s="93"/>
      <c r="J446" s="93"/>
      <c r="K446" s="93"/>
      <c r="L446" s="93"/>
      <c r="M446" s="93"/>
      <c r="N446" s="93"/>
      <c r="O446" s="93"/>
      <c r="P446" s="93"/>
      <c r="Q446" s="93"/>
      <c r="R446" s="93"/>
      <c r="S446" s="94"/>
      <c r="T446" s="87">
        <v>3776902</v>
      </c>
      <c r="U446" s="87"/>
      <c r="V446" s="87"/>
      <c r="W446" s="87"/>
      <c r="X446" s="87"/>
      <c r="Y446" s="87"/>
      <c r="Z446" s="87">
        <v>3729136</v>
      </c>
      <c r="AA446" s="87"/>
      <c r="AB446" s="87"/>
      <c r="AC446" s="87"/>
      <c r="AD446" s="87"/>
      <c r="AE446" s="87">
        <v>0</v>
      </c>
      <c r="AF446" s="87"/>
      <c r="AG446" s="87"/>
      <c r="AH446" s="87"/>
      <c r="AI446" s="87"/>
      <c r="AJ446" s="87"/>
      <c r="AK446" s="87">
        <v>0</v>
      </c>
      <c r="AL446" s="87"/>
      <c r="AM446" s="87"/>
      <c r="AN446" s="87"/>
      <c r="AO446" s="87"/>
      <c r="AP446" s="87"/>
      <c r="AQ446" s="87">
        <f t="shared" si="33"/>
        <v>0</v>
      </c>
      <c r="AR446" s="87"/>
      <c r="AS446" s="87"/>
      <c r="AT446" s="87"/>
      <c r="AU446" s="87"/>
      <c r="AV446" s="87"/>
      <c r="AW446" s="87">
        <v>0</v>
      </c>
      <c r="AX446" s="87"/>
      <c r="AY446" s="87"/>
      <c r="AZ446" s="87"/>
      <c r="BA446" s="87"/>
      <c r="BB446" s="87">
        <v>0</v>
      </c>
      <c r="BC446" s="87"/>
      <c r="BD446" s="87"/>
      <c r="BE446" s="87"/>
      <c r="BF446" s="87"/>
      <c r="BG446" s="87">
        <f t="shared" si="34"/>
        <v>3729136</v>
      </c>
      <c r="BH446" s="87"/>
      <c r="BI446" s="87"/>
      <c r="BJ446" s="87"/>
      <c r="BK446" s="87"/>
      <c r="BL446" s="87"/>
    </row>
    <row r="447" spans="1:79" s="8" customFormat="1" ht="13.2" customHeight="1" x14ac:dyDescent="0.25">
      <c r="A447" s="80">
        <v>2274</v>
      </c>
      <c r="B447" s="80"/>
      <c r="C447" s="80"/>
      <c r="D447" s="80"/>
      <c r="E447" s="80"/>
      <c r="F447" s="80"/>
      <c r="G447" s="92" t="s">
        <v>225</v>
      </c>
      <c r="H447" s="93"/>
      <c r="I447" s="93"/>
      <c r="J447" s="93"/>
      <c r="K447" s="93"/>
      <c r="L447" s="93"/>
      <c r="M447" s="93"/>
      <c r="N447" s="93"/>
      <c r="O447" s="93"/>
      <c r="P447" s="93"/>
      <c r="Q447" s="93"/>
      <c r="R447" s="93"/>
      <c r="S447" s="94"/>
      <c r="T447" s="87">
        <v>50986</v>
      </c>
      <c r="U447" s="87"/>
      <c r="V447" s="87"/>
      <c r="W447" s="87"/>
      <c r="X447" s="87"/>
      <c r="Y447" s="87"/>
      <c r="Z447" s="87">
        <v>50077</v>
      </c>
      <c r="AA447" s="87"/>
      <c r="AB447" s="87"/>
      <c r="AC447" s="87"/>
      <c r="AD447" s="87"/>
      <c r="AE447" s="87">
        <v>0</v>
      </c>
      <c r="AF447" s="87"/>
      <c r="AG447" s="87"/>
      <c r="AH447" s="87"/>
      <c r="AI447" s="87"/>
      <c r="AJ447" s="87"/>
      <c r="AK447" s="87">
        <v>0</v>
      </c>
      <c r="AL447" s="87"/>
      <c r="AM447" s="87"/>
      <c r="AN447" s="87"/>
      <c r="AO447" s="87"/>
      <c r="AP447" s="87"/>
      <c r="AQ447" s="87">
        <f t="shared" si="33"/>
        <v>0</v>
      </c>
      <c r="AR447" s="87"/>
      <c r="AS447" s="87"/>
      <c r="AT447" s="87"/>
      <c r="AU447" s="87"/>
      <c r="AV447" s="87"/>
      <c r="AW447" s="87">
        <v>0</v>
      </c>
      <c r="AX447" s="87"/>
      <c r="AY447" s="87"/>
      <c r="AZ447" s="87"/>
      <c r="BA447" s="87"/>
      <c r="BB447" s="87">
        <v>0</v>
      </c>
      <c r="BC447" s="87"/>
      <c r="BD447" s="87"/>
      <c r="BE447" s="87"/>
      <c r="BF447" s="87"/>
      <c r="BG447" s="87">
        <f t="shared" si="34"/>
        <v>50077</v>
      </c>
      <c r="BH447" s="87"/>
      <c r="BI447" s="87"/>
      <c r="BJ447" s="87"/>
      <c r="BK447" s="87"/>
      <c r="BL447" s="87"/>
    </row>
    <row r="448" spans="1:79" s="8" customFormat="1" ht="39.6" hidden="1" customHeight="1" x14ac:dyDescent="0.25">
      <c r="A448" s="80">
        <v>2282</v>
      </c>
      <c r="B448" s="80"/>
      <c r="C448" s="80"/>
      <c r="D448" s="80"/>
      <c r="E448" s="80"/>
      <c r="F448" s="80"/>
      <c r="G448" s="92" t="s">
        <v>227</v>
      </c>
      <c r="H448" s="93"/>
      <c r="I448" s="93"/>
      <c r="J448" s="93"/>
      <c r="K448" s="93"/>
      <c r="L448" s="93"/>
      <c r="M448" s="93"/>
      <c r="N448" s="93"/>
      <c r="O448" s="93"/>
      <c r="P448" s="93"/>
      <c r="Q448" s="93"/>
      <c r="R448" s="93"/>
      <c r="S448" s="94"/>
      <c r="T448" s="87">
        <v>0</v>
      </c>
      <c r="U448" s="87"/>
      <c r="V448" s="87"/>
      <c r="W448" s="87"/>
      <c r="X448" s="87"/>
      <c r="Y448" s="87"/>
      <c r="Z448" s="87">
        <v>0</v>
      </c>
      <c r="AA448" s="87"/>
      <c r="AB448" s="87"/>
      <c r="AC448" s="87"/>
      <c r="AD448" s="87"/>
      <c r="AE448" s="87">
        <v>0</v>
      </c>
      <c r="AF448" s="87"/>
      <c r="AG448" s="87"/>
      <c r="AH448" s="87"/>
      <c r="AI448" s="87"/>
      <c r="AJ448" s="87"/>
      <c r="AK448" s="87">
        <v>0</v>
      </c>
      <c r="AL448" s="87"/>
      <c r="AM448" s="87"/>
      <c r="AN448" s="87"/>
      <c r="AO448" s="87"/>
      <c r="AP448" s="87"/>
      <c r="AQ448" s="87">
        <f t="shared" si="33"/>
        <v>0</v>
      </c>
      <c r="AR448" s="87"/>
      <c r="AS448" s="87"/>
      <c r="AT448" s="87"/>
      <c r="AU448" s="87"/>
      <c r="AV448" s="87"/>
      <c r="AW448" s="87">
        <v>0</v>
      </c>
      <c r="AX448" s="87"/>
      <c r="AY448" s="87"/>
      <c r="AZ448" s="87"/>
      <c r="BA448" s="87"/>
      <c r="BB448" s="87">
        <v>0</v>
      </c>
      <c r="BC448" s="87"/>
      <c r="BD448" s="87"/>
      <c r="BE448" s="87"/>
      <c r="BF448" s="87"/>
      <c r="BG448" s="87">
        <f t="shared" si="34"/>
        <v>0</v>
      </c>
      <c r="BH448" s="87"/>
      <c r="BI448" s="87"/>
      <c r="BJ448" s="87"/>
      <c r="BK448" s="87"/>
      <c r="BL448" s="87"/>
    </row>
    <row r="449" spans="1:79" s="8" customFormat="1" ht="13.2" customHeight="1" x14ac:dyDescent="0.25">
      <c r="A449" s="80">
        <v>2710</v>
      </c>
      <c r="B449" s="80"/>
      <c r="C449" s="80"/>
      <c r="D449" s="80"/>
      <c r="E449" s="80"/>
      <c r="F449" s="80"/>
      <c r="G449" s="92" t="s">
        <v>228</v>
      </c>
      <c r="H449" s="93"/>
      <c r="I449" s="93"/>
      <c r="J449" s="93"/>
      <c r="K449" s="93"/>
      <c r="L449" s="93"/>
      <c r="M449" s="93"/>
      <c r="N449" s="93"/>
      <c r="O449" s="93"/>
      <c r="P449" s="93"/>
      <c r="Q449" s="93"/>
      <c r="R449" s="93"/>
      <c r="S449" s="94"/>
      <c r="T449" s="87">
        <v>1350092</v>
      </c>
      <c r="U449" s="87"/>
      <c r="V449" s="87"/>
      <c r="W449" s="87"/>
      <c r="X449" s="87"/>
      <c r="Y449" s="87"/>
      <c r="Z449" s="87">
        <v>1350092</v>
      </c>
      <c r="AA449" s="87"/>
      <c r="AB449" s="87"/>
      <c r="AC449" s="87"/>
      <c r="AD449" s="87"/>
      <c r="AE449" s="87">
        <v>0</v>
      </c>
      <c r="AF449" s="87"/>
      <c r="AG449" s="87"/>
      <c r="AH449" s="87"/>
      <c r="AI449" s="87"/>
      <c r="AJ449" s="87"/>
      <c r="AK449" s="87">
        <v>0</v>
      </c>
      <c r="AL449" s="87"/>
      <c r="AM449" s="87"/>
      <c r="AN449" s="87"/>
      <c r="AO449" s="87"/>
      <c r="AP449" s="87"/>
      <c r="AQ449" s="87">
        <f t="shared" si="33"/>
        <v>0</v>
      </c>
      <c r="AR449" s="87"/>
      <c r="AS449" s="87"/>
      <c r="AT449" s="87"/>
      <c r="AU449" s="87"/>
      <c r="AV449" s="87"/>
      <c r="AW449" s="87">
        <v>0</v>
      </c>
      <c r="AX449" s="87"/>
      <c r="AY449" s="87"/>
      <c r="AZ449" s="87"/>
      <c r="BA449" s="87"/>
      <c r="BB449" s="87">
        <v>0</v>
      </c>
      <c r="BC449" s="87"/>
      <c r="BD449" s="87"/>
      <c r="BE449" s="87"/>
      <c r="BF449" s="87"/>
      <c r="BG449" s="87">
        <f t="shared" si="34"/>
        <v>1350092</v>
      </c>
      <c r="BH449" s="87"/>
      <c r="BI449" s="87"/>
      <c r="BJ449" s="87"/>
      <c r="BK449" s="87"/>
      <c r="BL449" s="87"/>
    </row>
    <row r="450" spans="1:79" s="8" customFormat="1" ht="13.2" customHeight="1" x14ac:dyDescent="0.25">
      <c r="A450" s="80">
        <v>2730</v>
      </c>
      <c r="B450" s="80"/>
      <c r="C450" s="80"/>
      <c r="D450" s="80"/>
      <c r="E450" s="80"/>
      <c r="F450" s="80"/>
      <c r="G450" s="92" t="s">
        <v>229</v>
      </c>
      <c r="H450" s="93"/>
      <c r="I450" s="93"/>
      <c r="J450" s="93"/>
      <c r="K450" s="93"/>
      <c r="L450" s="93"/>
      <c r="M450" s="93"/>
      <c r="N450" s="93"/>
      <c r="O450" s="93"/>
      <c r="P450" s="93"/>
      <c r="Q450" s="93"/>
      <c r="R450" s="93"/>
      <c r="S450" s="94"/>
      <c r="T450" s="87">
        <v>572545</v>
      </c>
      <c r="U450" s="87"/>
      <c r="V450" s="87"/>
      <c r="W450" s="87"/>
      <c r="X450" s="87"/>
      <c r="Y450" s="87"/>
      <c r="Z450" s="87">
        <v>572545</v>
      </c>
      <c r="AA450" s="87"/>
      <c r="AB450" s="87"/>
      <c r="AC450" s="87"/>
      <c r="AD450" s="87"/>
      <c r="AE450" s="87">
        <v>0</v>
      </c>
      <c r="AF450" s="87"/>
      <c r="AG450" s="87"/>
      <c r="AH450" s="87"/>
      <c r="AI450" s="87"/>
      <c r="AJ450" s="87"/>
      <c r="AK450" s="87">
        <v>60045</v>
      </c>
      <c r="AL450" s="87"/>
      <c r="AM450" s="87"/>
      <c r="AN450" s="87"/>
      <c r="AO450" s="87"/>
      <c r="AP450" s="87"/>
      <c r="AQ450" s="87">
        <f t="shared" si="33"/>
        <v>60045</v>
      </c>
      <c r="AR450" s="87"/>
      <c r="AS450" s="87"/>
      <c r="AT450" s="87"/>
      <c r="AU450" s="87"/>
      <c r="AV450" s="87"/>
      <c r="AW450" s="87">
        <v>60045</v>
      </c>
      <c r="AX450" s="87"/>
      <c r="AY450" s="87"/>
      <c r="AZ450" s="87"/>
      <c r="BA450" s="87"/>
      <c r="BB450" s="87">
        <v>0</v>
      </c>
      <c r="BC450" s="87"/>
      <c r="BD450" s="87"/>
      <c r="BE450" s="87"/>
      <c r="BF450" s="87"/>
      <c r="BG450" s="87">
        <f t="shared" si="34"/>
        <v>632590</v>
      </c>
      <c r="BH450" s="87"/>
      <c r="BI450" s="87"/>
      <c r="BJ450" s="87"/>
      <c r="BK450" s="87"/>
      <c r="BL450" s="87"/>
    </row>
    <row r="451" spans="1:79" s="8" customFormat="1" ht="13.2" customHeight="1" x14ac:dyDescent="0.25">
      <c r="A451" s="80">
        <v>2800</v>
      </c>
      <c r="B451" s="80"/>
      <c r="C451" s="80"/>
      <c r="D451" s="80"/>
      <c r="E451" s="80"/>
      <c r="F451" s="80"/>
      <c r="G451" s="92" t="s">
        <v>230</v>
      </c>
      <c r="H451" s="93"/>
      <c r="I451" s="93"/>
      <c r="J451" s="93"/>
      <c r="K451" s="93"/>
      <c r="L451" s="93"/>
      <c r="M451" s="93"/>
      <c r="N451" s="93"/>
      <c r="O451" s="93"/>
      <c r="P451" s="93"/>
      <c r="Q451" s="93"/>
      <c r="R451" s="93"/>
      <c r="S451" s="94"/>
      <c r="T451" s="87">
        <v>44431</v>
      </c>
      <c r="U451" s="87"/>
      <c r="V451" s="87"/>
      <c r="W451" s="87"/>
      <c r="X451" s="87"/>
      <c r="Y451" s="87"/>
      <c r="Z451" s="87">
        <v>44431</v>
      </c>
      <c r="AA451" s="87"/>
      <c r="AB451" s="87"/>
      <c r="AC451" s="87"/>
      <c r="AD451" s="87"/>
      <c r="AE451" s="87">
        <v>0</v>
      </c>
      <c r="AF451" s="87"/>
      <c r="AG451" s="87"/>
      <c r="AH451" s="87"/>
      <c r="AI451" s="87"/>
      <c r="AJ451" s="87"/>
      <c r="AK451" s="87">
        <v>0</v>
      </c>
      <c r="AL451" s="87"/>
      <c r="AM451" s="87"/>
      <c r="AN451" s="87"/>
      <c r="AO451" s="87"/>
      <c r="AP451" s="87"/>
      <c r="AQ451" s="87">
        <f t="shared" si="33"/>
        <v>0</v>
      </c>
      <c r="AR451" s="87"/>
      <c r="AS451" s="87"/>
      <c r="AT451" s="87"/>
      <c r="AU451" s="87"/>
      <c r="AV451" s="87"/>
      <c r="AW451" s="87">
        <v>0</v>
      </c>
      <c r="AX451" s="87"/>
      <c r="AY451" s="87"/>
      <c r="AZ451" s="87"/>
      <c r="BA451" s="87"/>
      <c r="BB451" s="87">
        <v>0</v>
      </c>
      <c r="BC451" s="87"/>
      <c r="BD451" s="87"/>
      <c r="BE451" s="87"/>
      <c r="BF451" s="87"/>
      <c r="BG451" s="87">
        <f t="shared" si="34"/>
        <v>44431</v>
      </c>
      <c r="BH451" s="87"/>
      <c r="BI451" s="87"/>
      <c r="BJ451" s="87"/>
      <c r="BK451" s="87"/>
      <c r="BL451" s="87"/>
    </row>
    <row r="452" spans="1:79" s="9" customFormat="1" ht="12.75" customHeight="1" x14ac:dyDescent="0.25">
      <c r="A452" s="139"/>
      <c r="B452" s="139"/>
      <c r="C452" s="139"/>
      <c r="D452" s="139"/>
      <c r="E452" s="139"/>
      <c r="F452" s="139"/>
      <c r="G452" s="159" t="s">
        <v>145</v>
      </c>
      <c r="H452" s="156"/>
      <c r="I452" s="156"/>
      <c r="J452" s="156"/>
      <c r="K452" s="156"/>
      <c r="L452" s="156"/>
      <c r="M452" s="156"/>
      <c r="N452" s="156"/>
      <c r="O452" s="156"/>
      <c r="P452" s="156"/>
      <c r="Q452" s="156"/>
      <c r="R452" s="156"/>
      <c r="S452" s="157"/>
      <c r="T452" s="120">
        <f>T437+T438+T439+T440+T441+T442+T443+T444+T445+T446+T447+T448+T449+T450+T451</f>
        <v>142628716</v>
      </c>
      <c r="U452" s="120"/>
      <c r="V452" s="120"/>
      <c r="W452" s="120"/>
      <c r="X452" s="120"/>
      <c r="Y452" s="120"/>
      <c r="Z452" s="120">
        <f>Z437+Z438+Z439+Z440+Z441+Z442+Z443+Z444+Z445+Z446+Z447+Z448+Z449+Z450+Z451</f>
        <v>140082926</v>
      </c>
      <c r="AA452" s="120"/>
      <c r="AB452" s="120"/>
      <c r="AC452" s="120"/>
      <c r="AD452" s="120"/>
      <c r="AE452" s="120">
        <v>0</v>
      </c>
      <c r="AF452" s="120"/>
      <c r="AG452" s="120"/>
      <c r="AH452" s="120"/>
      <c r="AI452" s="120"/>
      <c r="AJ452" s="120"/>
      <c r="AK452" s="120">
        <v>778888</v>
      </c>
      <c r="AL452" s="120"/>
      <c r="AM452" s="120"/>
      <c r="AN452" s="120"/>
      <c r="AO452" s="120"/>
      <c r="AP452" s="120"/>
      <c r="AQ452" s="120">
        <f t="shared" si="33"/>
        <v>778888</v>
      </c>
      <c r="AR452" s="120"/>
      <c r="AS452" s="120"/>
      <c r="AT452" s="120"/>
      <c r="AU452" s="120"/>
      <c r="AV452" s="120"/>
      <c r="AW452" s="120">
        <v>559161</v>
      </c>
      <c r="AX452" s="120"/>
      <c r="AY452" s="120"/>
      <c r="AZ452" s="120"/>
      <c r="BA452" s="120"/>
      <c r="BB452" s="120">
        <v>219727</v>
      </c>
      <c r="BC452" s="120"/>
      <c r="BD452" s="120"/>
      <c r="BE452" s="120"/>
      <c r="BF452" s="120"/>
      <c r="BG452" s="120">
        <f t="shared" si="34"/>
        <v>140861814</v>
      </c>
      <c r="BH452" s="120"/>
      <c r="BI452" s="120"/>
      <c r="BJ452" s="120"/>
      <c r="BK452" s="120"/>
      <c r="BL452" s="120"/>
    </row>
    <row r="454" spans="1:79" ht="14.25" customHeight="1" x14ac:dyDescent="0.25">
      <c r="A454" s="51" t="s">
        <v>423</v>
      </c>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row>
    <row r="455" spans="1:79" ht="15" customHeight="1" x14ac:dyDescent="0.25">
      <c r="A455" s="59" t="s">
        <v>192</v>
      </c>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row>
    <row r="457" spans="1:79" ht="18" customHeight="1" x14ac:dyDescent="0.25">
      <c r="A457" s="61" t="s">
        <v>132</v>
      </c>
      <c r="B457" s="61"/>
      <c r="C457" s="61"/>
      <c r="D457" s="61"/>
      <c r="E457" s="61"/>
      <c r="F457" s="61"/>
      <c r="G457" s="61" t="s">
        <v>19</v>
      </c>
      <c r="H457" s="61"/>
      <c r="I457" s="61"/>
      <c r="J457" s="61"/>
      <c r="K457" s="61"/>
      <c r="L457" s="61"/>
      <c r="M457" s="61"/>
      <c r="N457" s="61"/>
      <c r="O457" s="61"/>
      <c r="P457" s="61"/>
      <c r="Q457" s="61" t="s">
        <v>197</v>
      </c>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t="s">
        <v>201</v>
      </c>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row>
    <row r="458" spans="1:79" ht="42.9" customHeight="1" x14ac:dyDescent="0.25">
      <c r="A458" s="61"/>
      <c r="B458" s="61"/>
      <c r="C458" s="61"/>
      <c r="D458" s="61"/>
      <c r="E458" s="61"/>
      <c r="F458" s="61"/>
      <c r="G458" s="61"/>
      <c r="H458" s="61"/>
      <c r="I458" s="61"/>
      <c r="J458" s="61"/>
      <c r="K458" s="61"/>
      <c r="L458" s="61"/>
      <c r="M458" s="61"/>
      <c r="N458" s="61"/>
      <c r="O458" s="61"/>
      <c r="P458" s="61"/>
      <c r="Q458" s="61" t="s">
        <v>137</v>
      </c>
      <c r="R458" s="61"/>
      <c r="S458" s="61"/>
      <c r="T458" s="61"/>
      <c r="U458" s="61"/>
      <c r="V458" s="80" t="s">
        <v>138</v>
      </c>
      <c r="W458" s="80"/>
      <c r="X458" s="80"/>
      <c r="Y458" s="80"/>
      <c r="Z458" s="61" t="s">
        <v>139</v>
      </c>
      <c r="AA458" s="61"/>
      <c r="AB458" s="61"/>
      <c r="AC458" s="61"/>
      <c r="AD458" s="61"/>
      <c r="AE458" s="61"/>
      <c r="AF458" s="61"/>
      <c r="AG458" s="61"/>
      <c r="AH458" s="61"/>
      <c r="AI458" s="61"/>
      <c r="AJ458" s="61" t="s">
        <v>140</v>
      </c>
      <c r="AK458" s="61"/>
      <c r="AL458" s="61"/>
      <c r="AM458" s="61"/>
      <c r="AN458" s="61"/>
      <c r="AO458" s="61" t="s">
        <v>20</v>
      </c>
      <c r="AP458" s="61"/>
      <c r="AQ458" s="61"/>
      <c r="AR458" s="61"/>
      <c r="AS458" s="61"/>
      <c r="AT458" s="80" t="s">
        <v>141</v>
      </c>
      <c r="AU458" s="80"/>
      <c r="AV458" s="80"/>
      <c r="AW458" s="80"/>
      <c r="AX458" s="61" t="s">
        <v>139</v>
      </c>
      <c r="AY458" s="61"/>
      <c r="AZ458" s="61"/>
      <c r="BA458" s="61"/>
      <c r="BB458" s="61"/>
      <c r="BC458" s="61"/>
      <c r="BD458" s="61"/>
      <c r="BE458" s="61"/>
      <c r="BF458" s="61"/>
      <c r="BG458" s="61"/>
      <c r="BH458" s="61" t="s">
        <v>142</v>
      </c>
      <c r="BI458" s="61"/>
      <c r="BJ458" s="61"/>
      <c r="BK458" s="61"/>
      <c r="BL458" s="61"/>
    </row>
    <row r="459" spans="1:79" ht="63" customHeight="1" x14ac:dyDescent="0.25">
      <c r="A459" s="61"/>
      <c r="B459" s="61"/>
      <c r="C459" s="61"/>
      <c r="D459" s="61"/>
      <c r="E459" s="61"/>
      <c r="F459" s="61"/>
      <c r="G459" s="61"/>
      <c r="H459" s="61"/>
      <c r="I459" s="61"/>
      <c r="J459" s="61"/>
      <c r="K459" s="61"/>
      <c r="L459" s="61"/>
      <c r="M459" s="61"/>
      <c r="N459" s="61"/>
      <c r="O459" s="61"/>
      <c r="P459" s="61"/>
      <c r="Q459" s="61"/>
      <c r="R459" s="61"/>
      <c r="S459" s="61"/>
      <c r="T459" s="61"/>
      <c r="U459" s="61"/>
      <c r="V459" s="80"/>
      <c r="W459" s="80"/>
      <c r="X459" s="80"/>
      <c r="Y459" s="80"/>
      <c r="Z459" s="61" t="s">
        <v>17</v>
      </c>
      <c r="AA459" s="61"/>
      <c r="AB459" s="61"/>
      <c r="AC459" s="61"/>
      <c r="AD459" s="61"/>
      <c r="AE459" s="61" t="s">
        <v>16</v>
      </c>
      <c r="AF459" s="61"/>
      <c r="AG459" s="61"/>
      <c r="AH459" s="61"/>
      <c r="AI459" s="61"/>
      <c r="AJ459" s="61"/>
      <c r="AK459" s="61"/>
      <c r="AL459" s="61"/>
      <c r="AM459" s="61"/>
      <c r="AN459" s="61"/>
      <c r="AO459" s="61"/>
      <c r="AP459" s="61"/>
      <c r="AQ459" s="61"/>
      <c r="AR459" s="61"/>
      <c r="AS459" s="61"/>
      <c r="AT459" s="80"/>
      <c r="AU459" s="80"/>
      <c r="AV459" s="80"/>
      <c r="AW459" s="80"/>
      <c r="AX459" s="61" t="s">
        <v>17</v>
      </c>
      <c r="AY459" s="61"/>
      <c r="AZ459" s="61"/>
      <c r="BA459" s="61"/>
      <c r="BB459" s="61"/>
      <c r="BC459" s="61" t="s">
        <v>16</v>
      </c>
      <c r="BD459" s="61"/>
      <c r="BE459" s="61"/>
      <c r="BF459" s="61"/>
      <c r="BG459" s="61"/>
      <c r="BH459" s="61"/>
      <c r="BI459" s="61"/>
      <c r="BJ459" s="61"/>
      <c r="BK459" s="61"/>
      <c r="BL459" s="61"/>
    </row>
    <row r="460" spans="1:79" ht="15" customHeight="1" x14ac:dyDescent="0.25">
      <c r="A460" s="61">
        <v>1</v>
      </c>
      <c r="B460" s="61"/>
      <c r="C460" s="61"/>
      <c r="D460" s="61"/>
      <c r="E460" s="61"/>
      <c r="F460" s="61"/>
      <c r="G460" s="61">
        <v>2</v>
      </c>
      <c r="H460" s="61"/>
      <c r="I460" s="61"/>
      <c r="J460" s="61"/>
      <c r="K460" s="61"/>
      <c r="L460" s="61"/>
      <c r="M460" s="61"/>
      <c r="N460" s="61"/>
      <c r="O460" s="61"/>
      <c r="P460" s="61"/>
      <c r="Q460" s="61">
        <v>3</v>
      </c>
      <c r="R460" s="61"/>
      <c r="S460" s="61"/>
      <c r="T460" s="61"/>
      <c r="U460" s="61"/>
      <c r="V460" s="61">
        <v>4</v>
      </c>
      <c r="W460" s="61"/>
      <c r="X460" s="61"/>
      <c r="Y460" s="61"/>
      <c r="Z460" s="61">
        <v>5</v>
      </c>
      <c r="AA460" s="61"/>
      <c r="AB460" s="61"/>
      <c r="AC460" s="61"/>
      <c r="AD460" s="61"/>
      <c r="AE460" s="61">
        <v>6</v>
      </c>
      <c r="AF460" s="61"/>
      <c r="AG460" s="61"/>
      <c r="AH460" s="61"/>
      <c r="AI460" s="61"/>
      <c r="AJ460" s="61">
        <v>7</v>
      </c>
      <c r="AK460" s="61"/>
      <c r="AL460" s="61"/>
      <c r="AM460" s="61"/>
      <c r="AN460" s="61"/>
      <c r="AO460" s="61">
        <v>8</v>
      </c>
      <c r="AP460" s="61"/>
      <c r="AQ460" s="61"/>
      <c r="AR460" s="61"/>
      <c r="AS460" s="61"/>
      <c r="AT460" s="61">
        <v>9</v>
      </c>
      <c r="AU460" s="61"/>
      <c r="AV460" s="61"/>
      <c r="AW460" s="61"/>
      <c r="AX460" s="61">
        <v>10</v>
      </c>
      <c r="AY460" s="61"/>
      <c r="AZ460" s="61"/>
      <c r="BA460" s="61"/>
      <c r="BB460" s="61"/>
      <c r="BC460" s="61">
        <v>11</v>
      </c>
      <c r="BD460" s="61"/>
      <c r="BE460" s="61"/>
      <c r="BF460" s="61"/>
      <c r="BG460" s="61"/>
      <c r="BH460" s="61">
        <v>12</v>
      </c>
      <c r="BI460" s="61"/>
      <c r="BJ460" s="61"/>
      <c r="BK460" s="61"/>
      <c r="BL460" s="61"/>
    </row>
    <row r="461" spans="1:79" ht="12" hidden="1" customHeight="1" x14ac:dyDescent="0.25">
      <c r="A461" s="80" t="s">
        <v>64</v>
      </c>
      <c r="B461" s="80"/>
      <c r="C461" s="80"/>
      <c r="D461" s="80"/>
      <c r="E461" s="80"/>
      <c r="F461" s="80"/>
      <c r="G461" s="142" t="s">
        <v>57</v>
      </c>
      <c r="H461" s="142"/>
      <c r="I461" s="142"/>
      <c r="J461" s="142"/>
      <c r="K461" s="142"/>
      <c r="L461" s="142"/>
      <c r="M461" s="142"/>
      <c r="N461" s="142"/>
      <c r="O461" s="142"/>
      <c r="P461" s="142"/>
      <c r="Q461" s="122" t="s">
        <v>80</v>
      </c>
      <c r="R461" s="122"/>
      <c r="S461" s="122"/>
      <c r="T461" s="122"/>
      <c r="U461" s="122"/>
      <c r="V461" s="122" t="s">
        <v>81</v>
      </c>
      <c r="W461" s="122"/>
      <c r="X461" s="122"/>
      <c r="Y461" s="122"/>
      <c r="Z461" s="122" t="s">
        <v>82</v>
      </c>
      <c r="AA461" s="122"/>
      <c r="AB461" s="122"/>
      <c r="AC461" s="122"/>
      <c r="AD461" s="122"/>
      <c r="AE461" s="122" t="s">
        <v>83</v>
      </c>
      <c r="AF461" s="122"/>
      <c r="AG461" s="122"/>
      <c r="AH461" s="122"/>
      <c r="AI461" s="122"/>
      <c r="AJ461" s="125" t="s">
        <v>102</v>
      </c>
      <c r="AK461" s="122"/>
      <c r="AL461" s="122"/>
      <c r="AM461" s="122"/>
      <c r="AN461" s="122"/>
      <c r="AO461" s="122" t="s">
        <v>84</v>
      </c>
      <c r="AP461" s="122"/>
      <c r="AQ461" s="122"/>
      <c r="AR461" s="122"/>
      <c r="AS461" s="122"/>
      <c r="AT461" s="125" t="s">
        <v>103</v>
      </c>
      <c r="AU461" s="122"/>
      <c r="AV461" s="122"/>
      <c r="AW461" s="122"/>
      <c r="AX461" s="122" t="s">
        <v>85</v>
      </c>
      <c r="AY461" s="122"/>
      <c r="AZ461" s="122"/>
      <c r="BA461" s="122"/>
      <c r="BB461" s="122"/>
      <c r="BC461" s="122" t="s">
        <v>86</v>
      </c>
      <c r="BD461" s="122"/>
      <c r="BE461" s="122"/>
      <c r="BF461" s="122"/>
      <c r="BG461" s="122"/>
      <c r="BH461" s="125" t="s">
        <v>102</v>
      </c>
      <c r="BI461" s="122"/>
      <c r="BJ461" s="122"/>
      <c r="BK461" s="122"/>
      <c r="BL461" s="122"/>
      <c r="CA461" s="1" t="s">
        <v>52</v>
      </c>
    </row>
    <row r="462" spans="1:79" s="8" customFormat="1" ht="13.2" customHeight="1" x14ac:dyDescent="0.25">
      <c r="A462" s="80">
        <v>2111</v>
      </c>
      <c r="B462" s="80"/>
      <c r="C462" s="80"/>
      <c r="D462" s="80"/>
      <c r="E462" s="80"/>
      <c r="F462" s="80"/>
      <c r="G462" s="92" t="s">
        <v>154</v>
      </c>
      <c r="H462" s="93"/>
      <c r="I462" s="93"/>
      <c r="J462" s="93"/>
      <c r="K462" s="93"/>
      <c r="L462" s="93"/>
      <c r="M462" s="93"/>
      <c r="N462" s="93"/>
      <c r="O462" s="93"/>
      <c r="P462" s="94"/>
      <c r="Q462" s="87">
        <v>91875023</v>
      </c>
      <c r="R462" s="87"/>
      <c r="S462" s="87"/>
      <c r="T462" s="87"/>
      <c r="U462" s="87"/>
      <c r="V462" s="87">
        <v>0</v>
      </c>
      <c r="W462" s="87"/>
      <c r="X462" s="87"/>
      <c r="Y462" s="87"/>
      <c r="Z462" s="87">
        <v>0</v>
      </c>
      <c r="AA462" s="87"/>
      <c r="AB462" s="87"/>
      <c r="AC462" s="87"/>
      <c r="AD462" s="87"/>
      <c r="AE462" s="87">
        <v>0</v>
      </c>
      <c r="AF462" s="87"/>
      <c r="AG462" s="87"/>
      <c r="AH462" s="87"/>
      <c r="AI462" s="87"/>
      <c r="AJ462" s="87">
        <f t="shared" ref="AJ462:AJ474" si="35">IF(ISNUMBER(Q462),Q462,0)-IF(ISNUMBER(Z462),Z462,0)</f>
        <v>91875023</v>
      </c>
      <c r="AK462" s="87"/>
      <c r="AL462" s="87"/>
      <c r="AM462" s="87"/>
      <c r="AN462" s="87"/>
      <c r="AO462" s="87">
        <v>20328700</v>
      </c>
      <c r="AP462" s="87"/>
      <c r="AQ462" s="87"/>
      <c r="AR462" s="87"/>
      <c r="AS462" s="87"/>
      <c r="AT462" s="87">
        <f t="shared" ref="AT462:AT474" si="36">IF(ISNUMBER(V462),V462,0)-IF(ISNUMBER(Z462),Z462,0)-IF(ISNUMBER(AE462),AE462,0)</f>
        <v>0</v>
      </c>
      <c r="AU462" s="87"/>
      <c r="AV462" s="87"/>
      <c r="AW462" s="87"/>
      <c r="AX462" s="87">
        <v>0</v>
      </c>
      <c r="AY462" s="87"/>
      <c r="AZ462" s="87"/>
      <c r="BA462" s="87"/>
      <c r="BB462" s="87"/>
      <c r="BC462" s="87">
        <v>0</v>
      </c>
      <c r="BD462" s="87"/>
      <c r="BE462" s="87"/>
      <c r="BF462" s="87"/>
      <c r="BG462" s="87"/>
      <c r="BH462" s="87">
        <f t="shared" ref="BH462:BH474" si="37">IF(ISNUMBER(AO462),AO462,0)-IF(ISNUMBER(AX462),AX462,0)</f>
        <v>20328700</v>
      </c>
      <c r="BI462" s="87"/>
      <c r="BJ462" s="87"/>
      <c r="BK462" s="87"/>
      <c r="BL462" s="87"/>
      <c r="CA462" s="8" t="s">
        <v>53</v>
      </c>
    </row>
    <row r="463" spans="1:79" s="8" customFormat="1" ht="13.2" customHeight="1" x14ac:dyDescent="0.25">
      <c r="A463" s="80">
        <v>2120</v>
      </c>
      <c r="B463" s="80"/>
      <c r="C463" s="80"/>
      <c r="D463" s="80"/>
      <c r="E463" s="80"/>
      <c r="F463" s="80"/>
      <c r="G463" s="92" t="s">
        <v>155</v>
      </c>
      <c r="H463" s="93"/>
      <c r="I463" s="93"/>
      <c r="J463" s="93"/>
      <c r="K463" s="93"/>
      <c r="L463" s="93"/>
      <c r="M463" s="93"/>
      <c r="N463" s="93"/>
      <c r="O463" s="93"/>
      <c r="P463" s="94"/>
      <c r="Q463" s="87">
        <v>20245200</v>
      </c>
      <c r="R463" s="87"/>
      <c r="S463" s="87"/>
      <c r="T463" s="87"/>
      <c r="U463" s="87"/>
      <c r="V463" s="87">
        <v>0</v>
      </c>
      <c r="W463" s="87"/>
      <c r="X463" s="87"/>
      <c r="Y463" s="87"/>
      <c r="Z463" s="87">
        <v>0</v>
      </c>
      <c r="AA463" s="87"/>
      <c r="AB463" s="87"/>
      <c r="AC463" s="87"/>
      <c r="AD463" s="87"/>
      <c r="AE463" s="87">
        <v>0</v>
      </c>
      <c r="AF463" s="87"/>
      <c r="AG463" s="87"/>
      <c r="AH463" s="87"/>
      <c r="AI463" s="87"/>
      <c r="AJ463" s="87">
        <f t="shared" si="35"/>
        <v>20245200</v>
      </c>
      <c r="AK463" s="87"/>
      <c r="AL463" s="87"/>
      <c r="AM463" s="87"/>
      <c r="AN463" s="87"/>
      <c r="AO463" s="87">
        <v>4472300</v>
      </c>
      <c r="AP463" s="87"/>
      <c r="AQ463" s="87"/>
      <c r="AR463" s="87"/>
      <c r="AS463" s="87"/>
      <c r="AT463" s="87">
        <f t="shared" si="36"/>
        <v>0</v>
      </c>
      <c r="AU463" s="87"/>
      <c r="AV463" s="87"/>
      <c r="AW463" s="87"/>
      <c r="AX463" s="87">
        <v>0</v>
      </c>
      <c r="AY463" s="87"/>
      <c r="AZ463" s="87"/>
      <c r="BA463" s="87"/>
      <c r="BB463" s="87"/>
      <c r="BC463" s="87">
        <v>0</v>
      </c>
      <c r="BD463" s="87"/>
      <c r="BE463" s="87"/>
      <c r="BF463" s="87"/>
      <c r="BG463" s="87"/>
      <c r="BH463" s="87">
        <f t="shared" si="37"/>
        <v>4472300</v>
      </c>
      <c r="BI463" s="87"/>
      <c r="BJ463" s="87"/>
      <c r="BK463" s="87"/>
      <c r="BL463" s="87"/>
    </row>
    <row r="464" spans="1:79" s="8" customFormat="1" ht="26.4" customHeight="1" x14ac:dyDescent="0.25">
      <c r="A464" s="80">
        <v>2210</v>
      </c>
      <c r="B464" s="80"/>
      <c r="C464" s="80"/>
      <c r="D464" s="80"/>
      <c r="E464" s="80"/>
      <c r="F464" s="80"/>
      <c r="G464" s="92" t="s">
        <v>156</v>
      </c>
      <c r="H464" s="93"/>
      <c r="I464" s="93"/>
      <c r="J464" s="93"/>
      <c r="K464" s="93"/>
      <c r="L464" s="93"/>
      <c r="M464" s="93"/>
      <c r="N464" s="93"/>
      <c r="O464" s="93"/>
      <c r="P464" s="94"/>
      <c r="Q464" s="87">
        <v>100000</v>
      </c>
      <c r="R464" s="87"/>
      <c r="S464" s="87"/>
      <c r="T464" s="87"/>
      <c r="U464" s="87"/>
      <c r="V464" s="87">
        <v>0</v>
      </c>
      <c r="W464" s="87"/>
      <c r="X464" s="87"/>
      <c r="Y464" s="87"/>
      <c r="Z464" s="87">
        <v>0</v>
      </c>
      <c r="AA464" s="87"/>
      <c r="AB464" s="87"/>
      <c r="AC464" s="87"/>
      <c r="AD464" s="87"/>
      <c r="AE464" s="87">
        <v>0</v>
      </c>
      <c r="AF464" s="87"/>
      <c r="AG464" s="87"/>
      <c r="AH464" s="87"/>
      <c r="AI464" s="87"/>
      <c r="AJ464" s="87">
        <f t="shared" si="35"/>
        <v>100000</v>
      </c>
      <c r="AK464" s="87"/>
      <c r="AL464" s="87"/>
      <c r="AM464" s="87"/>
      <c r="AN464" s="87"/>
      <c r="AO464" s="87">
        <v>0</v>
      </c>
      <c r="AP464" s="87"/>
      <c r="AQ464" s="87"/>
      <c r="AR464" s="87"/>
      <c r="AS464" s="87"/>
      <c r="AT464" s="87">
        <f t="shared" si="36"/>
        <v>0</v>
      </c>
      <c r="AU464" s="87"/>
      <c r="AV464" s="87"/>
      <c r="AW464" s="87"/>
      <c r="AX464" s="87">
        <v>0</v>
      </c>
      <c r="AY464" s="87"/>
      <c r="AZ464" s="87"/>
      <c r="BA464" s="87"/>
      <c r="BB464" s="87"/>
      <c r="BC464" s="87">
        <v>0</v>
      </c>
      <c r="BD464" s="87"/>
      <c r="BE464" s="87"/>
      <c r="BF464" s="87"/>
      <c r="BG464" s="87"/>
      <c r="BH464" s="87">
        <f t="shared" si="37"/>
        <v>0</v>
      </c>
      <c r="BI464" s="87"/>
      <c r="BJ464" s="87"/>
      <c r="BK464" s="87"/>
      <c r="BL464" s="87"/>
    </row>
    <row r="465" spans="1:64" s="8" customFormat="1" ht="26.4" customHeight="1" x14ac:dyDescent="0.25">
      <c r="A465" s="80">
        <v>2220</v>
      </c>
      <c r="B465" s="80"/>
      <c r="C465" s="80"/>
      <c r="D465" s="80"/>
      <c r="E465" s="80"/>
      <c r="F465" s="80"/>
      <c r="G465" s="92" t="s">
        <v>222</v>
      </c>
      <c r="H465" s="93"/>
      <c r="I465" s="93"/>
      <c r="J465" s="93"/>
      <c r="K465" s="93"/>
      <c r="L465" s="93"/>
      <c r="M465" s="93"/>
      <c r="N465" s="93"/>
      <c r="O465" s="93"/>
      <c r="P465" s="94"/>
      <c r="Q465" s="87">
        <v>8717897</v>
      </c>
      <c r="R465" s="87"/>
      <c r="S465" s="87"/>
      <c r="T465" s="87"/>
      <c r="U465" s="87"/>
      <c r="V465" s="87">
        <v>350306</v>
      </c>
      <c r="W465" s="87"/>
      <c r="X465" s="87"/>
      <c r="Y465" s="87"/>
      <c r="Z465" s="87">
        <v>350306</v>
      </c>
      <c r="AA465" s="87"/>
      <c r="AB465" s="87"/>
      <c r="AC465" s="87"/>
      <c r="AD465" s="87"/>
      <c r="AE465" s="87">
        <v>0</v>
      </c>
      <c r="AF465" s="87"/>
      <c r="AG465" s="87"/>
      <c r="AH465" s="87"/>
      <c r="AI465" s="87"/>
      <c r="AJ465" s="87">
        <f t="shared" si="35"/>
        <v>8367591</v>
      </c>
      <c r="AK465" s="87"/>
      <c r="AL465" s="87"/>
      <c r="AM465" s="87"/>
      <c r="AN465" s="87"/>
      <c r="AO465" s="87">
        <v>0</v>
      </c>
      <c r="AP465" s="87"/>
      <c r="AQ465" s="87"/>
      <c r="AR465" s="87"/>
      <c r="AS465" s="87"/>
      <c r="AT465" s="87">
        <f t="shared" si="36"/>
        <v>0</v>
      </c>
      <c r="AU465" s="87"/>
      <c r="AV465" s="87"/>
      <c r="AW465" s="87"/>
      <c r="AX465" s="87">
        <v>0</v>
      </c>
      <c r="AY465" s="87"/>
      <c r="AZ465" s="87"/>
      <c r="BA465" s="87"/>
      <c r="BB465" s="87"/>
      <c r="BC465" s="87">
        <v>0</v>
      </c>
      <c r="BD465" s="87"/>
      <c r="BE465" s="87"/>
      <c r="BF465" s="87"/>
      <c r="BG465" s="87"/>
      <c r="BH465" s="87">
        <f t="shared" si="37"/>
        <v>0</v>
      </c>
      <c r="BI465" s="87"/>
      <c r="BJ465" s="87"/>
      <c r="BK465" s="87"/>
      <c r="BL465" s="87"/>
    </row>
    <row r="466" spans="1:64" s="8" customFormat="1" ht="13.2" customHeight="1" x14ac:dyDescent="0.25">
      <c r="A466" s="80">
        <v>2230</v>
      </c>
      <c r="B466" s="80"/>
      <c r="C466" s="80"/>
      <c r="D466" s="80"/>
      <c r="E466" s="80"/>
      <c r="F466" s="80"/>
      <c r="G466" s="92" t="s">
        <v>223</v>
      </c>
      <c r="H466" s="93"/>
      <c r="I466" s="93"/>
      <c r="J466" s="93"/>
      <c r="K466" s="93"/>
      <c r="L466" s="93"/>
      <c r="M466" s="93"/>
      <c r="N466" s="93"/>
      <c r="O466" s="93"/>
      <c r="P466" s="94"/>
      <c r="Q466" s="87">
        <v>1062303</v>
      </c>
      <c r="R466" s="87"/>
      <c r="S466" s="87"/>
      <c r="T466" s="87"/>
      <c r="U466" s="87"/>
      <c r="V466" s="87">
        <v>108182</v>
      </c>
      <c r="W466" s="87"/>
      <c r="X466" s="87"/>
      <c r="Y466" s="87"/>
      <c r="Z466" s="87">
        <v>108182</v>
      </c>
      <c r="AA466" s="87"/>
      <c r="AB466" s="87"/>
      <c r="AC466" s="87"/>
      <c r="AD466" s="87"/>
      <c r="AE466" s="87">
        <v>0</v>
      </c>
      <c r="AF466" s="87"/>
      <c r="AG466" s="87"/>
      <c r="AH466" s="87"/>
      <c r="AI466" s="87"/>
      <c r="AJ466" s="87">
        <f t="shared" si="35"/>
        <v>954121</v>
      </c>
      <c r="AK466" s="87"/>
      <c r="AL466" s="87"/>
      <c r="AM466" s="87"/>
      <c r="AN466" s="87"/>
      <c r="AO466" s="87">
        <v>0</v>
      </c>
      <c r="AP466" s="87"/>
      <c r="AQ466" s="87"/>
      <c r="AR466" s="87"/>
      <c r="AS466" s="87"/>
      <c r="AT466" s="87">
        <f t="shared" si="36"/>
        <v>0</v>
      </c>
      <c r="AU466" s="87"/>
      <c r="AV466" s="87"/>
      <c r="AW466" s="87"/>
      <c r="AX466" s="87">
        <v>0</v>
      </c>
      <c r="AY466" s="87"/>
      <c r="AZ466" s="87"/>
      <c r="BA466" s="87"/>
      <c r="BB466" s="87"/>
      <c r="BC466" s="87">
        <v>0</v>
      </c>
      <c r="BD466" s="87"/>
      <c r="BE466" s="87"/>
      <c r="BF466" s="87"/>
      <c r="BG466" s="87"/>
      <c r="BH466" s="87">
        <f t="shared" si="37"/>
        <v>0</v>
      </c>
      <c r="BI466" s="87"/>
      <c r="BJ466" s="87"/>
      <c r="BK466" s="87"/>
      <c r="BL466" s="87"/>
    </row>
    <row r="467" spans="1:64" s="8" customFormat="1" ht="17.399999999999999" customHeight="1" x14ac:dyDescent="0.25">
      <c r="A467" s="80">
        <v>2240</v>
      </c>
      <c r="B467" s="80"/>
      <c r="C467" s="80"/>
      <c r="D467" s="80"/>
      <c r="E467" s="80"/>
      <c r="F467" s="80"/>
      <c r="G467" s="92" t="s">
        <v>157</v>
      </c>
      <c r="H467" s="93"/>
      <c r="I467" s="93"/>
      <c r="J467" s="93"/>
      <c r="K467" s="93"/>
      <c r="L467" s="93"/>
      <c r="M467" s="93"/>
      <c r="N467" s="93"/>
      <c r="O467" s="93"/>
      <c r="P467" s="94"/>
      <c r="Q467" s="87">
        <v>40628</v>
      </c>
      <c r="R467" s="87"/>
      <c r="S467" s="87"/>
      <c r="T467" s="87"/>
      <c r="U467" s="87"/>
      <c r="V467" s="87">
        <v>260355</v>
      </c>
      <c r="W467" s="87"/>
      <c r="X467" s="87"/>
      <c r="Y467" s="87"/>
      <c r="Z467" s="87">
        <v>40628</v>
      </c>
      <c r="AA467" s="87"/>
      <c r="AB467" s="87"/>
      <c r="AC467" s="87"/>
      <c r="AD467" s="87"/>
      <c r="AE467" s="87">
        <v>219727</v>
      </c>
      <c r="AF467" s="87"/>
      <c r="AG467" s="87"/>
      <c r="AH467" s="87"/>
      <c r="AI467" s="87"/>
      <c r="AJ467" s="87">
        <f t="shared" si="35"/>
        <v>0</v>
      </c>
      <c r="AK467" s="87"/>
      <c r="AL467" s="87"/>
      <c r="AM467" s="87"/>
      <c r="AN467" s="87"/>
      <c r="AO467" s="87">
        <v>0</v>
      </c>
      <c r="AP467" s="87"/>
      <c r="AQ467" s="87"/>
      <c r="AR467" s="87"/>
      <c r="AS467" s="87"/>
      <c r="AT467" s="87">
        <f t="shared" si="36"/>
        <v>0</v>
      </c>
      <c r="AU467" s="87"/>
      <c r="AV467" s="87"/>
      <c r="AW467" s="87"/>
      <c r="AX467" s="87">
        <v>0</v>
      </c>
      <c r="AY467" s="87"/>
      <c r="AZ467" s="87"/>
      <c r="BA467" s="87"/>
      <c r="BB467" s="87"/>
      <c r="BC467" s="87">
        <v>0</v>
      </c>
      <c r="BD467" s="87"/>
      <c r="BE467" s="87"/>
      <c r="BF467" s="87"/>
      <c r="BG467" s="87"/>
      <c r="BH467" s="87">
        <f t="shared" si="37"/>
        <v>0</v>
      </c>
      <c r="BI467" s="87"/>
      <c r="BJ467" s="87"/>
      <c r="BK467" s="87"/>
      <c r="BL467" s="87"/>
    </row>
    <row r="468" spans="1:64" s="8" customFormat="1" ht="13.2" customHeight="1" x14ac:dyDescent="0.25">
      <c r="A468" s="80">
        <v>2271</v>
      </c>
      <c r="B468" s="80"/>
      <c r="C468" s="80"/>
      <c r="D468" s="80"/>
      <c r="E468" s="80"/>
      <c r="F468" s="80"/>
      <c r="G468" s="92" t="s">
        <v>158</v>
      </c>
      <c r="H468" s="93"/>
      <c r="I468" s="93"/>
      <c r="J468" s="93"/>
      <c r="K468" s="93"/>
      <c r="L468" s="93"/>
      <c r="M468" s="93"/>
      <c r="N468" s="93"/>
      <c r="O468" s="93"/>
      <c r="P468" s="94"/>
      <c r="Q468" s="87">
        <v>3871444</v>
      </c>
      <c r="R468" s="87"/>
      <c r="S468" s="87"/>
      <c r="T468" s="87"/>
      <c r="U468" s="87"/>
      <c r="V468" s="87">
        <v>0</v>
      </c>
      <c r="W468" s="87"/>
      <c r="X468" s="87"/>
      <c r="Y468" s="87"/>
      <c r="Z468" s="87">
        <v>0</v>
      </c>
      <c r="AA468" s="87"/>
      <c r="AB468" s="87"/>
      <c r="AC468" s="87"/>
      <c r="AD468" s="87"/>
      <c r="AE468" s="87">
        <v>0</v>
      </c>
      <c r="AF468" s="87"/>
      <c r="AG468" s="87"/>
      <c r="AH468" s="87"/>
      <c r="AI468" s="87"/>
      <c r="AJ468" s="87">
        <f t="shared" si="35"/>
        <v>3871444</v>
      </c>
      <c r="AK468" s="87"/>
      <c r="AL468" s="87"/>
      <c r="AM468" s="87"/>
      <c r="AN468" s="87"/>
      <c r="AO468" s="87">
        <v>7136200</v>
      </c>
      <c r="AP468" s="87"/>
      <c r="AQ468" s="87"/>
      <c r="AR468" s="87"/>
      <c r="AS468" s="87"/>
      <c r="AT468" s="87">
        <f t="shared" si="36"/>
        <v>0</v>
      </c>
      <c r="AU468" s="87"/>
      <c r="AV468" s="87"/>
      <c r="AW468" s="87"/>
      <c r="AX468" s="87">
        <v>0</v>
      </c>
      <c r="AY468" s="87"/>
      <c r="AZ468" s="87"/>
      <c r="BA468" s="87"/>
      <c r="BB468" s="87"/>
      <c r="BC468" s="87">
        <v>0</v>
      </c>
      <c r="BD468" s="87"/>
      <c r="BE468" s="87"/>
      <c r="BF468" s="87"/>
      <c r="BG468" s="87"/>
      <c r="BH468" s="87">
        <f t="shared" si="37"/>
        <v>7136200</v>
      </c>
      <c r="BI468" s="87"/>
      <c r="BJ468" s="87"/>
      <c r="BK468" s="87"/>
      <c r="BL468" s="87"/>
    </row>
    <row r="469" spans="1:64" s="8" customFormat="1" ht="26.4" customHeight="1" x14ac:dyDescent="0.25">
      <c r="A469" s="80">
        <v>2272</v>
      </c>
      <c r="B469" s="80"/>
      <c r="C469" s="80"/>
      <c r="D469" s="80"/>
      <c r="E469" s="80"/>
      <c r="F469" s="80"/>
      <c r="G469" s="92" t="s">
        <v>159</v>
      </c>
      <c r="H469" s="93"/>
      <c r="I469" s="93"/>
      <c r="J469" s="93"/>
      <c r="K469" s="93"/>
      <c r="L469" s="93"/>
      <c r="M469" s="93"/>
      <c r="N469" s="93"/>
      <c r="O469" s="93"/>
      <c r="P469" s="94"/>
      <c r="Q469" s="87">
        <v>969206</v>
      </c>
      <c r="R469" s="87"/>
      <c r="S469" s="87"/>
      <c r="T469" s="87"/>
      <c r="U469" s="87"/>
      <c r="V469" s="87">
        <v>0</v>
      </c>
      <c r="W469" s="87"/>
      <c r="X469" s="87"/>
      <c r="Y469" s="87"/>
      <c r="Z469" s="87">
        <v>0</v>
      </c>
      <c r="AA469" s="87"/>
      <c r="AB469" s="87"/>
      <c r="AC469" s="87"/>
      <c r="AD469" s="87"/>
      <c r="AE469" s="87">
        <v>0</v>
      </c>
      <c r="AF469" s="87"/>
      <c r="AG469" s="87"/>
      <c r="AH469" s="87"/>
      <c r="AI469" s="87"/>
      <c r="AJ469" s="87">
        <f t="shared" si="35"/>
        <v>969206</v>
      </c>
      <c r="AK469" s="87"/>
      <c r="AL469" s="87"/>
      <c r="AM469" s="87"/>
      <c r="AN469" s="87"/>
      <c r="AO469" s="87">
        <v>1554300</v>
      </c>
      <c r="AP469" s="87"/>
      <c r="AQ469" s="87"/>
      <c r="AR469" s="87"/>
      <c r="AS469" s="87"/>
      <c r="AT469" s="87">
        <f t="shared" si="36"/>
        <v>0</v>
      </c>
      <c r="AU469" s="87"/>
      <c r="AV469" s="87"/>
      <c r="AW469" s="87"/>
      <c r="AX469" s="87">
        <v>0</v>
      </c>
      <c r="AY469" s="87"/>
      <c r="AZ469" s="87"/>
      <c r="BA469" s="87"/>
      <c r="BB469" s="87"/>
      <c r="BC469" s="87">
        <v>0</v>
      </c>
      <c r="BD469" s="87"/>
      <c r="BE469" s="87"/>
      <c r="BF469" s="87"/>
      <c r="BG469" s="87"/>
      <c r="BH469" s="87">
        <f t="shared" si="37"/>
        <v>1554300</v>
      </c>
      <c r="BI469" s="87"/>
      <c r="BJ469" s="87"/>
      <c r="BK469" s="87"/>
      <c r="BL469" s="87"/>
    </row>
    <row r="470" spans="1:64" s="8" customFormat="1" ht="13.2" customHeight="1" x14ac:dyDescent="0.25">
      <c r="A470" s="80">
        <v>2273</v>
      </c>
      <c r="B470" s="80"/>
      <c r="C470" s="80"/>
      <c r="D470" s="80"/>
      <c r="E470" s="80"/>
      <c r="F470" s="80"/>
      <c r="G470" s="92" t="s">
        <v>160</v>
      </c>
      <c r="H470" s="93"/>
      <c r="I470" s="93"/>
      <c r="J470" s="93"/>
      <c r="K470" s="93"/>
      <c r="L470" s="93"/>
      <c r="M470" s="93"/>
      <c r="N470" s="93"/>
      <c r="O470" s="93"/>
      <c r="P470" s="94"/>
      <c r="Q470" s="87">
        <v>3336114</v>
      </c>
      <c r="R470" s="87"/>
      <c r="S470" s="87"/>
      <c r="T470" s="87"/>
      <c r="U470" s="87"/>
      <c r="V470" s="87">
        <v>0</v>
      </c>
      <c r="W470" s="87"/>
      <c r="X470" s="87"/>
      <c r="Y470" s="87"/>
      <c r="Z470" s="87">
        <v>0</v>
      </c>
      <c r="AA470" s="87"/>
      <c r="AB470" s="87"/>
      <c r="AC470" s="87"/>
      <c r="AD470" s="87"/>
      <c r="AE470" s="87">
        <v>0</v>
      </c>
      <c r="AF470" s="87"/>
      <c r="AG470" s="87"/>
      <c r="AH470" s="87"/>
      <c r="AI470" s="87"/>
      <c r="AJ470" s="87">
        <f t="shared" si="35"/>
        <v>3336114</v>
      </c>
      <c r="AK470" s="87"/>
      <c r="AL470" s="87"/>
      <c r="AM470" s="87"/>
      <c r="AN470" s="87"/>
      <c r="AO470" s="87">
        <v>4189300</v>
      </c>
      <c r="AP470" s="87"/>
      <c r="AQ470" s="87"/>
      <c r="AR470" s="87"/>
      <c r="AS470" s="87"/>
      <c r="AT470" s="87">
        <f t="shared" si="36"/>
        <v>0</v>
      </c>
      <c r="AU470" s="87"/>
      <c r="AV470" s="87"/>
      <c r="AW470" s="87"/>
      <c r="AX470" s="87">
        <v>0</v>
      </c>
      <c r="AY470" s="87"/>
      <c r="AZ470" s="87"/>
      <c r="BA470" s="87"/>
      <c r="BB470" s="87"/>
      <c r="BC470" s="87">
        <v>0</v>
      </c>
      <c r="BD470" s="87"/>
      <c r="BE470" s="87"/>
      <c r="BF470" s="87"/>
      <c r="BG470" s="87"/>
      <c r="BH470" s="87">
        <f t="shared" si="37"/>
        <v>4189300</v>
      </c>
      <c r="BI470" s="87"/>
      <c r="BJ470" s="87"/>
      <c r="BK470" s="87"/>
      <c r="BL470" s="87"/>
    </row>
    <row r="471" spans="1:64" s="8" customFormat="1" ht="13.2" customHeight="1" x14ac:dyDescent="0.25">
      <c r="A471" s="80">
        <v>2274</v>
      </c>
      <c r="B471" s="80"/>
      <c r="C471" s="80"/>
      <c r="D471" s="80"/>
      <c r="E471" s="80"/>
      <c r="F471" s="80"/>
      <c r="G471" s="92" t="s">
        <v>225</v>
      </c>
      <c r="H471" s="93"/>
      <c r="I471" s="93"/>
      <c r="J471" s="93"/>
      <c r="K471" s="93"/>
      <c r="L471" s="93"/>
      <c r="M471" s="93"/>
      <c r="N471" s="93"/>
      <c r="O471" s="93"/>
      <c r="P471" s="94"/>
      <c r="Q471" s="87">
        <v>29417</v>
      </c>
      <c r="R471" s="87"/>
      <c r="S471" s="87"/>
      <c r="T471" s="87"/>
      <c r="U471" s="87"/>
      <c r="V471" s="87">
        <v>0</v>
      </c>
      <c r="W471" s="87"/>
      <c r="X471" s="87"/>
      <c r="Y471" s="87"/>
      <c r="Z471" s="87">
        <v>0</v>
      </c>
      <c r="AA471" s="87"/>
      <c r="AB471" s="87"/>
      <c r="AC471" s="87"/>
      <c r="AD471" s="87"/>
      <c r="AE471" s="87">
        <v>0</v>
      </c>
      <c r="AF471" s="87"/>
      <c r="AG471" s="87"/>
      <c r="AH471" s="87"/>
      <c r="AI471" s="87"/>
      <c r="AJ471" s="87">
        <f t="shared" si="35"/>
        <v>29417</v>
      </c>
      <c r="AK471" s="87"/>
      <c r="AL471" s="87"/>
      <c r="AM471" s="87"/>
      <c r="AN471" s="87"/>
      <c r="AO471" s="87">
        <v>59800</v>
      </c>
      <c r="AP471" s="87"/>
      <c r="AQ471" s="87"/>
      <c r="AR471" s="87"/>
      <c r="AS471" s="87"/>
      <c r="AT471" s="87">
        <f t="shared" si="36"/>
        <v>0</v>
      </c>
      <c r="AU471" s="87"/>
      <c r="AV471" s="87"/>
      <c r="AW471" s="87"/>
      <c r="AX471" s="87">
        <v>0</v>
      </c>
      <c r="AY471" s="87"/>
      <c r="AZ471" s="87"/>
      <c r="BA471" s="87"/>
      <c r="BB471" s="87"/>
      <c r="BC471" s="87">
        <v>0</v>
      </c>
      <c r="BD471" s="87"/>
      <c r="BE471" s="87"/>
      <c r="BF471" s="87"/>
      <c r="BG471" s="87"/>
      <c r="BH471" s="87">
        <f t="shared" si="37"/>
        <v>59800</v>
      </c>
      <c r="BI471" s="87"/>
      <c r="BJ471" s="87"/>
      <c r="BK471" s="87"/>
      <c r="BL471" s="87"/>
    </row>
    <row r="472" spans="1:64" s="8" customFormat="1" ht="13.2" customHeight="1" x14ac:dyDescent="0.25">
      <c r="A472" s="80">
        <v>2710</v>
      </c>
      <c r="B472" s="80"/>
      <c r="C472" s="80"/>
      <c r="D472" s="80"/>
      <c r="E472" s="80"/>
      <c r="F472" s="80"/>
      <c r="G472" s="92" t="s">
        <v>228</v>
      </c>
      <c r="H472" s="93"/>
      <c r="I472" s="93"/>
      <c r="J472" s="93"/>
      <c r="K472" s="93"/>
      <c r="L472" s="93"/>
      <c r="M472" s="93"/>
      <c r="N472" s="93"/>
      <c r="O472" s="93"/>
      <c r="P472" s="94"/>
      <c r="Q472" s="87">
        <v>437507</v>
      </c>
      <c r="R472" s="87"/>
      <c r="S472" s="87"/>
      <c r="T472" s="87"/>
      <c r="U472" s="87"/>
      <c r="V472" s="87">
        <v>0</v>
      </c>
      <c r="W472" s="87"/>
      <c r="X472" s="87"/>
      <c r="Y472" s="87"/>
      <c r="Z472" s="87">
        <v>0</v>
      </c>
      <c r="AA472" s="87"/>
      <c r="AB472" s="87"/>
      <c r="AC472" s="87"/>
      <c r="AD472" s="87"/>
      <c r="AE472" s="87">
        <v>0</v>
      </c>
      <c r="AF472" s="87"/>
      <c r="AG472" s="87"/>
      <c r="AH472" s="87"/>
      <c r="AI472" s="87"/>
      <c r="AJ472" s="87">
        <f t="shared" si="35"/>
        <v>437507</v>
      </c>
      <c r="AK472" s="87"/>
      <c r="AL472" s="87"/>
      <c r="AM472" s="87"/>
      <c r="AN472" s="87"/>
      <c r="AO472" s="87">
        <v>0</v>
      </c>
      <c r="AP472" s="87"/>
      <c r="AQ472" s="87"/>
      <c r="AR472" s="87"/>
      <c r="AS472" s="87"/>
      <c r="AT472" s="87">
        <f t="shared" si="36"/>
        <v>0</v>
      </c>
      <c r="AU472" s="87"/>
      <c r="AV472" s="87"/>
      <c r="AW472" s="87"/>
      <c r="AX472" s="87">
        <v>0</v>
      </c>
      <c r="AY472" s="87"/>
      <c r="AZ472" s="87"/>
      <c r="BA472" s="87"/>
      <c r="BB472" s="87"/>
      <c r="BC472" s="87">
        <v>0</v>
      </c>
      <c r="BD472" s="87"/>
      <c r="BE472" s="87"/>
      <c r="BF472" s="87"/>
      <c r="BG472" s="87"/>
      <c r="BH472" s="87">
        <f t="shared" si="37"/>
        <v>0</v>
      </c>
      <c r="BI472" s="87"/>
      <c r="BJ472" s="87"/>
      <c r="BK472" s="87"/>
      <c r="BL472" s="87"/>
    </row>
    <row r="473" spans="1:64" s="8" customFormat="1" ht="13.2" customHeight="1" x14ac:dyDescent="0.25">
      <c r="A473" s="80">
        <v>2730</v>
      </c>
      <c r="B473" s="80"/>
      <c r="C473" s="80"/>
      <c r="D473" s="80"/>
      <c r="E473" s="80"/>
      <c r="F473" s="80"/>
      <c r="G473" s="92" t="s">
        <v>229</v>
      </c>
      <c r="H473" s="93"/>
      <c r="I473" s="93"/>
      <c r="J473" s="93"/>
      <c r="K473" s="93"/>
      <c r="L473" s="93"/>
      <c r="M473" s="93"/>
      <c r="N473" s="93"/>
      <c r="O473" s="93"/>
      <c r="P473" s="94"/>
      <c r="Q473" s="87">
        <v>626949</v>
      </c>
      <c r="R473" s="87"/>
      <c r="S473" s="87"/>
      <c r="T473" s="87"/>
      <c r="U473" s="87"/>
      <c r="V473" s="87">
        <v>60045</v>
      </c>
      <c r="W473" s="87"/>
      <c r="X473" s="87"/>
      <c r="Y473" s="87"/>
      <c r="Z473" s="87">
        <v>60045</v>
      </c>
      <c r="AA473" s="87"/>
      <c r="AB473" s="87"/>
      <c r="AC473" s="87"/>
      <c r="AD473" s="87"/>
      <c r="AE473" s="87">
        <v>0</v>
      </c>
      <c r="AF473" s="87"/>
      <c r="AG473" s="87"/>
      <c r="AH473" s="87"/>
      <c r="AI473" s="87"/>
      <c r="AJ473" s="87">
        <f t="shared" si="35"/>
        <v>566904</v>
      </c>
      <c r="AK473" s="87"/>
      <c r="AL473" s="87"/>
      <c r="AM473" s="87"/>
      <c r="AN473" s="87"/>
      <c r="AO473" s="87">
        <v>0</v>
      </c>
      <c r="AP473" s="87"/>
      <c r="AQ473" s="87"/>
      <c r="AR473" s="87"/>
      <c r="AS473" s="87"/>
      <c r="AT473" s="87">
        <f t="shared" si="36"/>
        <v>0</v>
      </c>
      <c r="AU473" s="87"/>
      <c r="AV473" s="87"/>
      <c r="AW473" s="87"/>
      <c r="AX473" s="87">
        <v>0</v>
      </c>
      <c r="AY473" s="87"/>
      <c r="AZ473" s="87"/>
      <c r="BA473" s="87"/>
      <c r="BB473" s="87"/>
      <c r="BC473" s="87">
        <v>0</v>
      </c>
      <c r="BD473" s="87"/>
      <c r="BE473" s="87"/>
      <c r="BF473" s="87"/>
      <c r="BG473" s="87"/>
      <c r="BH473" s="87">
        <f t="shared" si="37"/>
        <v>0</v>
      </c>
      <c r="BI473" s="87"/>
      <c r="BJ473" s="87"/>
      <c r="BK473" s="87"/>
      <c r="BL473" s="87"/>
    </row>
    <row r="474" spans="1:64" s="9" customFormat="1" ht="12.75" customHeight="1" x14ac:dyDescent="0.25">
      <c r="A474" s="139"/>
      <c r="B474" s="139"/>
      <c r="C474" s="139"/>
      <c r="D474" s="139"/>
      <c r="E474" s="139"/>
      <c r="F474" s="139"/>
      <c r="G474" s="159" t="s">
        <v>145</v>
      </c>
      <c r="H474" s="156"/>
      <c r="I474" s="156"/>
      <c r="J474" s="156"/>
      <c r="K474" s="156"/>
      <c r="L474" s="156"/>
      <c r="M474" s="156"/>
      <c r="N474" s="156"/>
      <c r="O474" s="156"/>
      <c r="P474" s="157"/>
      <c r="Q474" s="120">
        <v>131311688</v>
      </c>
      <c r="R474" s="120"/>
      <c r="S474" s="120"/>
      <c r="T474" s="120"/>
      <c r="U474" s="120"/>
      <c r="V474" s="120">
        <v>778888</v>
      </c>
      <c r="W474" s="120"/>
      <c r="X474" s="120"/>
      <c r="Y474" s="120"/>
      <c r="Z474" s="120">
        <v>559161</v>
      </c>
      <c r="AA474" s="120"/>
      <c r="AB474" s="120"/>
      <c r="AC474" s="120"/>
      <c r="AD474" s="120"/>
      <c r="AE474" s="120">
        <v>219727</v>
      </c>
      <c r="AF474" s="120"/>
      <c r="AG474" s="120"/>
      <c r="AH474" s="120"/>
      <c r="AI474" s="120"/>
      <c r="AJ474" s="120">
        <f t="shared" si="35"/>
        <v>130752527</v>
      </c>
      <c r="AK474" s="120"/>
      <c r="AL474" s="120"/>
      <c r="AM474" s="120"/>
      <c r="AN474" s="120"/>
      <c r="AO474" s="120">
        <v>37740600</v>
      </c>
      <c r="AP474" s="120"/>
      <c r="AQ474" s="120"/>
      <c r="AR474" s="120"/>
      <c r="AS474" s="120"/>
      <c r="AT474" s="120">
        <f t="shared" si="36"/>
        <v>0</v>
      </c>
      <c r="AU474" s="120"/>
      <c r="AV474" s="120"/>
      <c r="AW474" s="120"/>
      <c r="AX474" s="120">
        <v>0</v>
      </c>
      <c r="AY474" s="120"/>
      <c r="AZ474" s="120"/>
      <c r="BA474" s="120"/>
      <c r="BB474" s="120"/>
      <c r="BC474" s="120">
        <v>0</v>
      </c>
      <c r="BD474" s="120"/>
      <c r="BE474" s="120"/>
      <c r="BF474" s="120"/>
      <c r="BG474" s="120"/>
      <c r="BH474" s="120">
        <f t="shared" si="37"/>
        <v>37740600</v>
      </c>
      <c r="BI474" s="120"/>
      <c r="BJ474" s="120"/>
      <c r="BK474" s="120"/>
      <c r="BL474" s="120"/>
    </row>
    <row r="476" spans="1:64" ht="14.25" customHeight="1" x14ac:dyDescent="0.25">
      <c r="A476" s="51" t="s">
        <v>424</v>
      </c>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row>
    <row r="477" spans="1:64" ht="15" customHeight="1" x14ac:dyDescent="0.25">
      <c r="A477" s="59" t="s">
        <v>192</v>
      </c>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row>
    <row r="479" spans="1:64" ht="42.9" customHeight="1" x14ac:dyDescent="0.25">
      <c r="A479" s="80" t="s">
        <v>132</v>
      </c>
      <c r="B479" s="80"/>
      <c r="C479" s="80"/>
      <c r="D479" s="80"/>
      <c r="E479" s="80"/>
      <c r="F479" s="80"/>
      <c r="G479" s="61" t="s">
        <v>19</v>
      </c>
      <c r="H479" s="61"/>
      <c r="I479" s="61"/>
      <c r="J479" s="61"/>
      <c r="K479" s="61"/>
      <c r="L479" s="61"/>
      <c r="M479" s="61"/>
      <c r="N479" s="61"/>
      <c r="O479" s="61"/>
      <c r="P479" s="61"/>
      <c r="Q479" s="61"/>
      <c r="R479" s="61"/>
      <c r="S479" s="61"/>
      <c r="T479" s="61" t="s">
        <v>15</v>
      </c>
      <c r="U479" s="61"/>
      <c r="V479" s="61"/>
      <c r="W479" s="61"/>
      <c r="X479" s="61"/>
      <c r="Y479" s="61"/>
      <c r="Z479" s="61" t="s">
        <v>14</v>
      </c>
      <c r="AA479" s="61"/>
      <c r="AB479" s="61"/>
      <c r="AC479" s="61"/>
      <c r="AD479" s="61"/>
      <c r="AE479" s="61" t="s">
        <v>194</v>
      </c>
      <c r="AF479" s="61"/>
      <c r="AG479" s="61"/>
      <c r="AH479" s="61"/>
      <c r="AI479" s="61"/>
      <c r="AJ479" s="61"/>
      <c r="AK479" s="61" t="s">
        <v>198</v>
      </c>
      <c r="AL479" s="61"/>
      <c r="AM479" s="61"/>
      <c r="AN479" s="61"/>
      <c r="AO479" s="61"/>
      <c r="AP479" s="61"/>
      <c r="AQ479" s="61" t="s">
        <v>203</v>
      </c>
      <c r="AR479" s="61"/>
      <c r="AS479" s="61"/>
      <c r="AT479" s="61"/>
      <c r="AU479" s="61"/>
      <c r="AV479" s="61"/>
      <c r="AW479" s="61" t="s">
        <v>18</v>
      </c>
      <c r="AX479" s="61"/>
      <c r="AY479" s="61"/>
      <c r="AZ479" s="61"/>
      <c r="BA479" s="61"/>
      <c r="BB479" s="61"/>
      <c r="BC479" s="61"/>
      <c r="BD479" s="61"/>
      <c r="BE479" s="61" t="s">
        <v>151</v>
      </c>
      <c r="BF479" s="61"/>
      <c r="BG479" s="61"/>
      <c r="BH479" s="61"/>
      <c r="BI479" s="61"/>
      <c r="BJ479" s="61"/>
      <c r="BK479" s="61"/>
      <c r="BL479" s="61"/>
    </row>
    <row r="480" spans="1:64" ht="21.75" customHeight="1" x14ac:dyDescent="0.25">
      <c r="A480" s="80"/>
      <c r="B480" s="80"/>
      <c r="C480" s="80"/>
      <c r="D480" s="80"/>
      <c r="E480" s="80"/>
      <c r="F480" s="80"/>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row>
    <row r="481" spans="1:79" ht="15" customHeight="1" x14ac:dyDescent="0.25">
      <c r="A481" s="61">
        <v>1</v>
      </c>
      <c r="B481" s="61"/>
      <c r="C481" s="61"/>
      <c r="D481" s="61"/>
      <c r="E481" s="61"/>
      <c r="F481" s="61"/>
      <c r="G481" s="61">
        <v>2</v>
      </c>
      <c r="H481" s="61"/>
      <c r="I481" s="61"/>
      <c r="J481" s="61"/>
      <c r="K481" s="61"/>
      <c r="L481" s="61"/>
      <c r="M481" s="61"/>
      <c r="N481" s="61"/>
      <c r="O481" s="61"/>
      <c r="P481" s="61"/>
      <c r="Q481" s="61"/>
      <c r="R481" s="61"/>
      <c r="S481" s="61"/>
      <c r="T481" s="61">
        <v>3</v>
      </c>
      <c r="U481" s="61"/>
      <c r="V481" s="61"/>
      <c r="W481" s="61"/>
      <c r="X481" s="61"/>
      <c r="Y481" s="61"/>
      <c r="Z481" s="61">
        <v>4</v>
      </c>
      <c r="AA481" s="61"/>
      <c r="AB481" s="61"/>
      <c r="AC481" s="61"/>
      <c r="AD481" s="61"/>
      <c r="AE481" s="61">
        <v>5</v>
      </c>
      <c r="AF481" s="61"/>
      <c r="AG481" s="61"/>
      <c r="AH481" s="61"/>
      <c r="AI481" s="61"/>
      <c r="AJ481" s="61"/>
      <c r="AK481" s="61">
        <v>6</v>
      </c>
      <c r="AL481" s="61"/>
      <c r="AM481" s="61"/>
      <c r="AN481" s="61"/>
      <c r="AO481" s="61"/>
      <c r="AP481" s="61"/>
      <c r="AQ481" s="61">
        <v>7</v>
      </c>
      <c r="AR481" s="61"/>
      <c r="AS481" s="61"/>
      <c r="AT481" s="61"/>
      <c r="AU481" s="61"/>
      <c r="AV481" s="61"/>
      <c r="AW481" s="80">
        <v>8</v>
      </c>
      <c r="AX481" s="80"/>
      <c r="AY481" s="80"/>
      <c r="AZ481" s="80"/>
      <c r="BA481" s="80"/>
      <c r="BB481" s="80"/>
      <c r="BC481" s="80"/>
      <c r="BD481" s="80"/>
      <c r="BE481" s="80">
        <v>9</v>
      </c>
      <c r="BF481" s="80"/>
      <c r="BG481" s="80"/>
      <c r="BH481" s="80"/>
      <c r="BI481" s="80"/>
      <c r="BJ481" s="80"/>
      <c r="BK481" s="80"/>
      <c r="BL481" s="80"/>
    </row>
    <row r="482" spans="1:79" ht="18.75" hidden="1" customHeight="1" x14ac:dyDescent="0.25">
      <c r="A482" s="80" t="s">
        <v>64</v>
      </c>
      <c r="B482" s="80"/>
      <c r="C482" s="80"/>
      <c r="D482" s="80"/>
      <c r="E482" s="80"/>
      <c r="F482" s="80"/>
      <c r="G482" s="142" t="s">
        <v>57</v>
      </c>
      <c r="H482" s="142"/>
      <c r="I482" s="142"/>
      <c r="J482" s="142"/>
      <c r="K482" s="142"/>
      <c r="L482" s="142"/>
      <c r="M482" s="142"/>
      <c r="N482" s="142"/>
      <c r="O482" s="142"/>
      <c r="P482" s="142"/>
      <c r="Q482" s="142"/>
      <c r="R482" s="142"/>
      <c r="S482" s="142"/>
      <c r="T482" s="122" t="s">
        <v>80</v>
      </c>
      <c r="U482" s="122"/>
      <c r="V482" s="122"/>
      <c r="W482" s="122"/>
      <c r="X482" s="122"/>
      <c r="Y482" s="122"/>
      <c r="Z482" s="122" t="s">
        <v>81</v>
      </c>
      <c r="AA482" s="122"/>
      <c r="AB482" s="122"/>
      <c r="AC482" s="122"/>
      <c r="AD482" s="122"/>
      <c r="AE482" s="122" t="s">
        <v>82</v>
      </c>
      <c r="AF482" s="122"/>
      <c r="AG482" s="122"/>
      <c r="AH482" s="122"/>
      <c r="AI482" s="122"/>
      <c r="AJ482" s="122"/>
      <c r="AK482" s="122" t="s">
        <v>83</v>
      </c>
      <c r="AL482" s="122"/>
      <c r="AM482" s="122"/>
      <c r="AN482" s="122"/>
      <c r="AO482" s="122"/>
      <c r="AP482" s="122"/>
      <c r="AQ482" s="122" t="s">
        <v>84</v>
      </c>
      <c r="AR482" s="122"/>
      <c r="AS482" s="122"/>
      <c r="AT482" s="122"/>
      <c r="AU482" s="122"/>
      <c r="AV482" s="122"/>
      <c r="AW482" s="142" t="s">
        <v>87</v>
      </c>
      <c r="AX482" s="142"/>
      <c r="AY482" s="142"/>
      <c r="AZ482" s="142"/>
      <c r="BA482" s="142"/>
      <c r="BB482" s="142"/>
      <c r="BC482" s="142"/>
      <c r="BD482" s="142"/>
      <c r="BE482" s="142" t="s">
        <v>88</v>
      </c>
      <c r="BF482" s="142"/>
      <c r="BG482" s="142"/>
      <c r="BH482" s="142"/>
      <c r="BI482" s="142"/>
      <c r="BJ482" s="142"/>
      <c r="BK482" s="142"/>
      <c r="BL482" s="142"/>
      <c r="CA482" s="1" t="s">
        <v>54</v>
      </c>
    </row>
    <row r="483" spans="1:79" s="8" customFormat="1" ht="13.2" customHeight="1" x14ac:dyDescent="0.25">
      <c r="A483" s="80">
        <v>2111</v>
      </c>
      <c r="B483" s="80"/>
      <c r="C483" s="80"/>
      <c r="D483" s="80"/>
      <c r="E483" s="80"/>
      <c r="F483" s="80"/>
      <c r="G483" s="92" t="s">
        <v>154</v>
      </c>
      <c r="H483" s="93"/>
      <c r="I483" s="93"/>
      <c r="J483" s="93"/>
      <c r="K483" s="93"/>
      <c r="L483" s="93"/>
      <c r="M483" s="93"/>
      <c r="N483" s="93"/>
      <c r="O483" s="93"/>
      <c r="P483" s="93"/>
      <c r="Q483" s="93"/>
      <c r="R483" s="93"/>
      <c r="S483" s="94"/>
      <c r="T483" s="87">
        <v>91557459</v>
      </c>
      <c r="U483" s="87"/>
      <c r="V483" s="87"/>
      <c r="W483" s="87"/>
      <c r="X483" s="87"/>
      <c r="Y483" s="87"/>
      <c r="Z483" s="87">
        <v>90180106</v>
      </c>
      <c r="AA483" s="87"/>
      <c r="AB483" s="87"/>
      <c r="AC483" s="87"/>
      <c r="AD483" s="87"/>
      <c r="AE483" s="87">
        <v>0</v>
      </c>
      <c r="AF483" s="87"/>
      <c r="AG483" s="87"/>
      <c r="AH483" s="87"/>
      <c r="AI483" s="87"/>
      <c r="AJ483" s="87"/>
      <c r="AK483" s="87">
        <v>0</v>
      </c>
      <c r="AL483" s="87"/>
      <c r="AM483" s="87"/>
      <c r="AN483" s="87"/>
      <c r="AO483" s="87"/>
      <c r="AP483" s="87"/>
      <c r="AQ483" s="87">
        <v>0</v>
      </c>
      <c r="AR483" s="87"/>
      <c r="AS483" s="87"/>
      <c r="AT483" s="87"/>
      <c r="AU483" s="87"/>
      <c r="AV483" s="87"/>
      <c r="AW483" s="80"/>
      <c r="AX483" s="80"/>
      <c r="AY483" s="80"/>
      <c r="AZ483" s="80"/>
      <c r="BA483" s="80"/>
      <c r="BB483" s="80"/>
      <c r="BC483" s="80"/>
      <c r="BD483" s="80"/>
      <c r="BE483" s="80"/>
      <c r="BF483" s="80"/>
      <c r="BG483" s="80"/>
      <c r="BH483" s="80"/>
      <c r="BI483" s="80"/>
      <c r="BJ483" s="80"/>
      <c r="BK483" s="80"/>
      <c r="BL483" s="80"/>
      <c r="CA483" s="8" t="s">
        <v>55</v>
      </c>
    </row>
    <row r="484" spans="1:79" s="8" customFormat="1" ht="13.2" customHeight="1" x14ac:dyDescent="0.25">
      <c r="A484" s="80">
        <v>2120</v>
      </c>
      <c r="B484" s="80"/>
      <c r="C484" s="80"/>
      <c r="D484" s="80"/>
      <c r="E484" s="80"/>
      <c r="F484" s="80"/>
      <c r="G484" s="92" t="s">
        <v>155</v>
      </c>
      <c r="H484" s="93"/>
      <c r="I484" s="93"/>
      <c r="J484" s="93"/>
      <c r="K484" s="93"/>
      <c r="L484" s="93"/>
      <c r="M484" s="93"/>
      <c r="N484" s="93"/>
      <c r="O484" s="93"/>
      <c r="P484" s="93"/>
      <c r="Q484" s="93"/>
      <c r="R484" s="93"/>
      <c r="S484" s="94"/>
      <c r="T484" s="87">
        <v>20170724</v>
      </c>
      <c r="U484" s="87"/>
      <c r="V484" s="87"/>
      <c r="W484" s="87"/>
      <c r="X484" s="87"/>
      <c r="Y484" s="87"/>
      <c r="Z484" s="87">
        <v>19882203</v>
      </c>
      <c r="AA484" s="87"/>
      <c r="AB484" s="87"/>
      <c r="AC484" s="87"/>
      <c r="AD484" s="87"/>
      <c r="AE484" s="87">
        <v>0</v>
      </c>
      <c r="AF484" s="87"/>
      <c r="AG484" s="87"/>
      <c r="AH484" s="87"/>
      <c r="AI484" s="87"/>
      <c r="AJ484" s="87"/>
      <c r="AK484" s="87">
        <v>0</v>
      </c>
      <c r="AL484" s="87"/>
      <c r="AM484" s="87"/>
      <c r="AN484" s="87"/>
      <c r="AO484" s="87"/>
      <c r="AP484" s="87"/>
      <c r="AQ484" s="87">
        <v>0</v>
      </c>
      <c r="AR484" s="87"/>
      <c r="AS484" s="87"/>
      <c r="AT484" s="87"/>
      <c r="AU484" s="87"/>
      <c r="AV484" s="87"/>
      <c r="AW484" s="80"/>
      <c r="AX484" s="80"/>
      <c r="AY484" s="80"/>
      <c r="AZ484" s="80"/>
      <c r="BA484" s="80"/>
      <c r="BB484" s="80"/>
      <c r="BC484" s="80"/>
      <c r="BD484" s="80"/>
      <c r="BE484" s="80"/>
      <c r="BF484" s="80"/>
      <c r="BG484" s="80"/>
      <c r="BH484" s="80"/>
      <c r="BI484" s="80"/>
      <c r="BJ484" s="80"/>
      <c r="BK484" s="80"/>
      <c r="BL484" s="80"/>
    </row>
    <row r="485" spans="1:79" s="8" customFormat="1" ht="17.399999999999999" customHeight="1" x14ac:dyDescent="0.25">
      <c r="A485" s="80">
        <v>2210</v>
      </c>
      <c r="B485" s="80"/>
      <c r="C485" s="80"/>
      <c r="D485" s="80"/>
      <c r="E485" s="80"/>
      <c r="F485" s="80"/>
      <c r="G485" s="92" t="s">
        <v>156</v>
      </c>
      <c r="H485" s="93"/>
      <c r="I485" s="93"/>
      <c r="J485" s="93"/>
      <c r="K485" s="93"/>
      <c r="L485" s="93"/>
      <c r="M485" s="93"/>
      <c r="N485" s="93"/>
      <c r="O485" s="93"/>
      <c r="P485" s="93"/>
      <c r="Q485" s="93"/>
      <c r="R485" s="93"/>
      <c r="S485" s="94"/>
      <c r="T485" s="87">
        <v>849909</v>
      </c>
      <c r="U485" s="87"/>
      <c r="V485" s="87"/>
      <c r="W485" s="87"/>
      <c r="X485" s="87"/>
      <c r="Y485" s="87"/>
      <c r="Z485" s="87">
        <v>849909</v>
      </c>
      <c r="AA485" s="87"/>
      <c r="AB485" s="87"/>
      <c r="AC485" s="87"/>
      <c r="AD485" s="87"/>
      <c r="AE485" s="87">
        <v>0</v>
      </c>
      <c r="AF485" s="87"/>
      <c r="AG485" s="87"/>
      <c r="AH485" s="87"/>
      <c r="AI485" s="87"/>
      <c r="AJ485" s="87"/>
      <c r="AK485" s="87">
        <v>0</v>
      </c>
      <c r="AL485" s="87"/>
      <c r="AM485" s="87"/>
      <c r="AN485" s="87"/>
      <c r="AO485" s="87"/>
      <c r="AP485" s="87"/>
      <c r="AQ485" s="87">
        <v>0</v>
      </c>
      <c r="AR485" s="87"/>
      <c r="AS485" s="87"/>
      <c r="AT485" s="87"/>
      <c r="AU485" s="87"/>
      <c r="AV485" s="87"/>
      <c r="AW485" s="80"/>
      <c r="AX485" s="80"/>
      <c r="AY485" s="80"/>
      <c r="AZ485" s="80"/>
      <c r="BA485" s="80"/>
      <c r="BB485" s="80"/>
      <c r="BC485" s="80"/>
      <c r="BD485" s="80"/>
      <c r="BE485" s="80"/>
      <c r="BF485" s="80"/>
      <c r="BG485" s="80"/>
      <c r="BH485" s="80"/>
      <c r="BI485" s="80"/>
      <c r="BJ485" s="80"/>
      <c r="BK485" s="80"/>
      <c r="BL485" s="80"/>
    </row>
    <row r="486" spans="1:79" s="8" customFormat="1" ht="15.6" customHeight="1" x14ac:dyDescent="0.25">
      <c r="A486" s="80">
        <v>2220</v>
      </c>
      <c r="B486" s="80"/>
      <c r="C486" s="80"/>
      <c r="D486" s="80"/>
      <c r="E486" s="80"/>
      <c r="F486" s="80"/>
      <c r="G486" s="92" t="s">
        <v>222</v>
      </c>
      <c r="H486" s="93"/>
      <c r="I486" s="93"/>
      <c r="J486" s="93"/>
      <c r="K486" s="93"/>
      <c r="L486" s="93"/>
      <c r="M486" s="93"/>
      <c r="N486" s="93"/>
      <c r="O486" s="93"/>
      <c r="P486" s="93"/>
      <c r="Q486" s="93"/>
      <c r="R486" s="93"/>
      <c r="S486" s="94"/>
      <c r="T486" s="87">
        <v>12089932</v>
      </c>
      <c r="U486" s="87"/>
      <c r="V486" s="87"/>
      <c r="W486" s="87"/>
      <c r="X486" s="87"/>
      <c r="Y486" s="87"/>
      <c r="Z486" s="87">
        <v>11732539</v>
      </c>
      <c r="AA486" s="87"/>
      <c r="AB486" s="87"/>
      <c r="AC486" s="87"/>
      <c r="AD486" s="87"/>
      <c r="AE486" s="87">
        <v>0</v>
      </c>
      <c r="AF486" s="87"/>
      <c r="AG486" s="87"/>
      <c r="AH486" s="87"/>
      <c r="AI486" s="87"/>
      <c r="AJ486" s="87"/>
      <c r="AK486" s="87">
        <v>0</v>
      </c>
      <c r="AL486" s="87"/>
      <c r="AM486" s="87"/>
      <c r="AN486" s="87"/>
      <c r="AO486" s="87"/>
      <c r="AP486" s="87"/>
      <c r="AQ486" s="87">
        <v>0</v>
      </c>
      <c r="AR486" s="87"/>
      <c r="AS486" s="87"/>
      <c r="AT486" s="87"/>
      <c r="AU486" s="87"/>
      <c r="AV486" s="87"/>
      <c r="AW486" s="80"/>
      <c r="AX486" s="80"/>
      <c r="AY486" s="80"/>
      <c r="AZ486" s="80"/>
      <c r="BA486" s="80"/>
      <c r="BB486" s="80"/>
      <c r="BC486" s="80"/>
      <c r="BD486" s="80"/>
      <c r="BE486" s="80"/>
      <c r="BF486" s="80"/>
      <c r="BG486" s="80"/>
      <c r="BH486" s="80"/>
      <c r="BI486" s="80"/>
      <c r="BJ486" s="80"/>
      <c r="BK486" s="80"/>
      <c r="BL486" s="80"/>
    </row>
    <row r="487" spans="1:79" s="8" customFormat="1" ht="13.2" customHeight="1" x14ac:dyDescent="0.25">
      <c r="A487" s="80">
        <v>2230</v>
      </c>
      <c r="B487" s="80"/>
      <c r="C487" s="80"/>
      <c r="D487" s="80"/>
      <c r="E487" s="80"/>
      <c r="F487" s="80"/>
      <c r="G487" s="92" t="s">
        <v>223</v>
      </c>
      <c r="H487" s="93"/>
      <c r="I487" s="93"/>
      <c r="J487" s="93"/>
      <c r="K487" s="93"/>
      <c r="L487" s="93"/>
      <c r="M487" s="93"/>
      <c r="N487" s="93"/>
      <c r="O487" s="93"/>
      <c r="P487" s="93"/>
      <c r="Q487" s="93"/>
      <c r="R487" s="93"/>
      <c r="S487" s="94"/>
      <c r="T487" s="87">
        <v>2806636</v>
      </c>
      <c r="U487" s="87"/>
      <c r="V487" s="87"/>
      <c r="W487" s="87"/>
      <c r="X487" s="87"/>
      <c r="Y487" s="87"/>
      <c r="Z487" s="87">
        <v>2806635</v>
      </c>
      <c r="AA487" s="87"/>
      <c r="AB487" s="87"/>
      <c r="AC487" s="87"/>
      <c r="AD487" s="87"/>
      <c r="AE487" s="87">
        <v>0</v>
      </c>
      <c r="AF487" s="87"/>
      <c r="AG487" s="87"/>
      <c r="AH487" s="87"/>
      <c r="AI487" s="87"/>
      <c r="AJ487" s="87"/>
      <c r="AK487" s="87">
        <v>0</v>
      </c>
      <c r="AL487" s="87"/>
      <c r="AM487" s="87"/>
      <c r="AN487" s="87"/>
      <c r="AO487" s="87"/>
      <c r="AP487" s="87"/>
      <c r="AQ487" s="87">
        <v>0</v>
      </c>
      <c r="AR487" s="87"/>
      <c r="AS487" s="87"/>
      <c r="AT487" s="87"/>
      <c r="AU487" s="87"/>
      <c r="AV487" s="87"/>
      <c r="AW487" s="80"/>
      <c r="AX487" s="80"/>
      <c r="AY487" s="80"/>
      <c r="AZ487" s="80"/>
      <c r="BA487" s="80"/>
      <c r="BB487" s="80"/>
      <c r="BC487" s="80"/>
      <c r="BD487" s="80"/>
      <c r="BE487" s="80"/>
      <c r="BF487" s="80"/>
      <c r="BG487" s="80"/>
      <c r="BH487" s="80"/>
      <c r="BI487" s="80"/>
      <c r="BJ487" s="80"/>
      <c r="BK487" s="80"/>
      <c r="BL487" s="80"/>
    </row>
    <row r="488" spans="1:79" s="8" customFormat="1" ht="13.2" customHeight="1" x14ac:dyDescent="0.25">
      <c r="A488" s="80">
        <v>2240</v>
      </c>
      <c r="B488" s="80"/>
      <c r="C488" s="80"/>
      <c r="D488" s="80"/>
      <c r="E488" s="80"/>
      <c r="F488" s="80"/>
      <c r="G488" s="92" t="s">
        <v>157</v>
      </c>
      <c r="H488" s="93"/>
      <c r="I488" s="93"/>
      <c r="J488" s="93"/>
      <c r="K488" s="93"/>
      <c r="L488" s="93"/>
      <c r="M488" s="93"/>
      <c r="N488" s="93"/>
      <c r="O488" s="93"/>
      <c r="P488" s="93"/>
      <c r="Q488" s="93"/>
      <c r="R488" s="93"/>
      <c r="S488" s="94"/>
      <c r="T488" s="87">
        <v>538478</v>
      </c>
      <c r="U488" s="87"/>
      <c r="V488" s="87"/>
      <c r="W488" s="87"/>
      <c r="X488" s="87"/>
      <c r="Y488" s="87"/>
      <c r="Z488" s="87">
        <v>538478</v>
      </c>
      <c r="AA488" s="87"/>
      <c r="AB488" s="87"/>
      <c r="AC488" s="87"/>
      <c r="AD488" s="87"/>
      <c r="AE488" s="87">
        <v>0</v>
      </c>
      <c r="AF488" s="87"/>
      <c r="AG488" s="87"/>
      <c r="AH488" s="87"/>
      <c r="AI488" s="87"/>
      <c r="AJ488" s="87"/>
      <c r="AK488" s="87">
        <v>0</v>
      </c>
      <c r="AL488" s="87"/>
      <c r="AM488" s="87"/>
      <c r="AN488" s="87"/>
      <c r="AO488" s="87"/>
      <c r="AP488" s="87"/>
      <c r="AQ488" s="87">
        <v>0</v>
      </c>
      <c r="AR488" s="87"/>
      <c r="AS488" s="87"/>
      <c r="AT488" s="87"/>
      <c r="AU488" s="87"/>
      <c r="AV488" s="87"/>
      <c r="AW488" s="80"/>
      <c r="AX488" s="80"/>
      <c r="AY488" s="80"/>
      <c r="AZ488" s="80"/>
      <c r="BA488" s="80"/>
      <c r="BB488" s="80"/>
      <c r="BC488" s="80"/>
      <c r="BD488" s="80"/>
      <c r="BE488" s="80"/>
      <c r="BF488" s="80"/>
      <c r="BG488" s="80"/>
      <c r="BH488" s="80"/>
      <c r="BI488" s="80"/>
      <c r="BJ488" s="80"/>
      <c r="BK488" s="80"/>
      <c r="BL488" s="80"/>
    </row>
    <row r="489" spans="1:79" s="8" customFormat="1" ht="13.2" customHeight="1" x14ac:dyDescent="0.25">
      <c r="A489" s="80">
        <v>2271</v>
      </c>
      <c r="B489" s="80"/>
      <c r="C489" s="80"/>
      <c r="D489" s="80"/>
      <c r="E489" s="80"/>
      <c r="F489" s="80"/>
      <c r="G489" s="92" t="s">
        <v>158</v>
      </c>
      <c r="H489" s="93"/>
      <c r="I489" s="93"/>
      <c r="J489" s="93"/>
      <c r="K489" s="93"/>
      <c r="L489" s="93"/>
      <c r="M489" s="93"/>
      <c r="N489" s="93"/>
      <c r="O489" s="93"/>
      <c r="P489" s="93"/>
      <c r="Q489" s="93"/>
      <c r="R489" s="93"/>
      <c r="S489" s="94"/>
      <c r="T489" s="87">
        <v>7807422</v>
      </c>
      <c r="U489" s="87"/>
      <c r="V489" s="87"/>
      <c r="W489" s="87"/>
      <c r="X489" s="87"/>
      <c r="Y489" s="87"/>
      <c r="Z489" s="87">
        <v>7342865</v>
      </c>
      <c r="AA489" s="87"/>
      <c r="AB489" s="87"/>
      <c r="AC489" s="87"/>
      <c r="AD489" s="87"/>
      <c r="AE489" s="87">
        <v>0</v>
      </c>
      <c r="AF489" s="87"/>
      <c r="AG489" s="87"/>
      <c r="AH489" s="87"/>
      <c r="AI489" s="87"/>
      <c r="AJ489" s="87"/>
      <c r="AK489" s="87">
        <v>0</v>
      </c>
      <c r="AL489" s="87"/>
      <c r="AM489" s="87"/>
      <c r="AN489" s="87"/>
      <c r="AO489" s="87"/>
      <c r="AP489" s="87"/>
      <c r="AQ489" s="87">
        <v>0</v>
      </c>
      <c r="AR489" s="87"/>
      <c r="AS489" s="87"/>
      <c r="AT489" s="87"/>
      <c r="AU489" s="87"/>
      <c r="AV489" s="87"/>
      <c r="AW489" s="80"/>
      <c r="AX489" s="80"/>
      <c r="AY489" s="80"/>
      <c r="AZ489" s="80"/>
      <c r="BA489" s="80"/>
      <c r="BB489" s="80"/>
      <c r="BC489" s="80"/>
      <c r="BD489" s="80"/>
      <c r="BE489" s="80"/>
      <c r="BF489" s="80"/>
      <c r="BG489" s="80"/>
      <c r="BH489" s="80"/>
      <c r="BI489" s="80"/>
      <c r="BJ489" s="80"/>
      <c r="BK489" s="80"/>
      <c r="BL489" s="80"/>
    </row>
    <row r="490" spans="1:79" s="8" customFormat="1" ht="15" customHeight="1" x14ac:dyDescent="0.25">
      <c r="A490" s="80">
        <v>2272</v>
      </c>
      <c r="B490" s="80"/>
      <c r="C490" s="80"/>
      <c r="D490" s="80"/>
      <c r="E490" s="80"/>
      <c r="F490" s="80"/>
      <c r="G490" s="92" t="s">
        <v>159</v>
      </c>
      <c r="H490" s="93"/>
      <c r="I490" s="93"/>
      <c r="J490" s="93"/>
      <c r="K490" s="93"/>
      <c r="L490" s="93"/>
      <c r="M490" s="93"/>
      <c r="N490" s="93"/>
      <c r="O490" s="93"/>
      <c r="P490" s="93"/>
      <c r="Q490" s="93"/>
      <c r="R490" s="93"/>
      <c r="S490" s="94"/>
      <c r="T490" s="87">
        <v>1013200</v>
      </c>
      <c r="U490" s="87"/>
      <c r="V490" s="87"/>
      <c r="W490" s="87"/>
      <c r="X490" s="87"/>
      <c r="Y490" s="87"/>
      <c r="Z490" s="87">
        <v>1003910</v>
      </c>
      <c r="AA490" s="87"/>
      <c r="AB490" s="87"/>
      <c r="AC490" s="87"/>
      <c r="AD490" s="87"/>
      <c r="AE490" s="87">
        <v>0</v>
      </c>
      <c r="AF490" s="87"/>
      <c r="AG490" s="87"/>
      <c r="AH490" s="87"/>
      <c r="AI490" s="87"/>
      <c r="AJ490" s="87"/>
      <c r="AK490" s="87">
        <v>0</v>
      </c>
      <c r="AL490" s="87"/>
      <c r="AM490" s="87"/>
      <c r="AN490" s="87"/>
      <c r="AO490" s="87"/>
      <c r="AP490" s="87"/>
      <c r="AQ490" s="87">
        <v>0</v>
      </c>
      <c r="AR490" s="87"/>
      <c r="AS490" s="87"/>
      <c r="AT490" s="87"/>
      <c r="AU490" s="87"/>
      <c r="AV490" s="87"/>
      <c r="AW490" s="80"/>
      <c r="AX490" s="80"/>
      <c r="AY490" s="80"/>
      <c r="AZ490" s="80"/>
      <c r="BA490" s="80"/>
      <c r="BB490" s="80"/>
      <c r="BC490" s="80"/>
      <c r="BD490" s="80"/>
      <c r="BE490" s="80"/>
      <c r="BF490" s="80"/>
      <c r="BG490" s="80"/>
      <c r="BH490" s="80"/>
      <c r="BI490" s="80"/>
      <c r="BJ490" s="80"/>
      <c r="BK490" s="80"/>
      <c r="BL490" s="80"/>
    </row>
    <row r="491" spans="1:79" s="8" customFormat="1" ht="13.2" customHeight="1" x14ac:dyDescent="0.25">
      <c r="A491" s="80">
        <v>2273</v>
      </c>
      <c r="B491" s="80"/>
      <c r="C491" s="80"/>
      <c r="D491" s="80"/>
      <c r="E491" s="80"/>
      <c r="F491" s="80"/>
      <c r="G491" s="92" t="s">
        <v>160</v>
      </c>
      <c r="H491" s="93"/>
      <c r="I491" s="93"/>
      <c r="J491" s="93"/>
      <c r="K491" s="93"/>
      <c r="L491" s="93"/>
      <c r="M491" s="93"/>
      <c r="N491" s="93"/>
      <c r="O491" s="93"/>
      <c r="P491" s="93"/>
      <c r="Q491" s="93"/>
      <c r="R491" s="93"/>
      <c r="S491" s="94"/>
      <c r="T491" s="87">
        <v>3776902</v>
      </c>
      <c r="U491" s="87"/>
      <c r="V491" s="87"/>
      <c r="W491" s="87"/>
      <c r="X491" s="87"/>
      <c r="Y491" s="87"/>
      <c r="Z491" s="87">
        <v>3729136</v>
      </c>
      <c r="AA491" s="87"/>
      <c r="AB491" s="87"/>
      <c r="AC491" s="87"/>
      <c r="AD491" s="87"/>
      <c r="AE491" s="87">
        <v>0</v>
      </c>
      <c r="AF491" s="87"/>
      <c r="AG491" s="87"/>
      <c r="AH491" s="87"/>
      <c r="AI491" s="87"/>
      <c r="AJ491" s="87"/>
      <c r="AK491" s="87">
        <v>0</v>
      </c>
      <c r="AL491" s="87"/>
      <c r="AM491" s="87"/>
      <c r="AN491" s="87"/>
      <c r="AO491" s="87"/>
      <c r="AP491" s="87"/>
      <c r="AQ491" s="87">
        <v>0</v>
      </c>
      <c r="AR491" s="87"/>
      <c r="AS491" s="87"/>
      <c r="AT491" s="87"/>
      <c r="AU491" s="87"/>
      <c r="AV491" s="87"/>
      <c r="AW491" s="80"/>
      <c r="AX491" s="80"/>
      <c r="AY491" s="80"/>
      <c r="AZ491" s="80"/>
      <c r="BA491" s="80"/>
      <c r="BB491" s="80"/>
      <c r="BC491" s="80"/>
      <c r="BD491" s="80"/>
      <c r="BE491" s="80"/>
      <c r="BF491" s="80"/>
      <c r="BG491" s="80"/>
      <c r="BH491" s="80"/>
      <c r="BI491" s="80"/>
      <c r="BJ491" s="80"/>
      <c r="BK491" s="80"/>
      <c r="BL491" s="80"/>
    </row>
    <row r="492" spans="1:79" s="8" customFormat="1" ht="13.2" customHeight="1" x14ac:dyDescent="0.25">
      <c r="A492" s="80">
        <v>2274</v>
      </c>
      <c r="B492" s="80"/>
      <c r="C492" s="80"/>
      <c r="D492" s="80"/>
      <c r="E492" s="80"/>
      <c r="F492" s="80"/>
      <c r="G492" s="92" t="s">
        <v>225</v>
      </c>
      <c r="H492" s="93"/>
      <c r="I492" s="93"/>
      <c r="J492" s="93"/>
      <c r="K492" s="93"/>
      <c r="L492" s="93"/>
      <c r="M492" s="93"/>
      <c r="N492" s="93"/>
      <c r="O492" s="93"/>
      <c r="P492" s="93"/>
      <c r="Q492" s="93"/>
      <c r="R492" s="93"/>
      <c r="S492" s="94"/>
      <c r="T492" s="87">
        <v>50986</v>
      </c>
      <c r="U492" s="87"/>
      <c r="V492" s="87"/>
      <c r="W492" s="87"/>
      <c r="X492" s="87"/>
      <c r="Y492" s="87"/>
      <c r="Z492" s="87">
        <v>50077</v>
      </c>
      <c r="AA492" s="87"/>
      <c r="AB492" s="87"/>
      <c r="AC492" s="87"/>
      <c r="AD492" s="87"/>
      <c r="AE492" s="87">
        <v>0</v>
      </c>
      <c r="AF492" s="87"/>
      <c r="AG492" s="87"/>
      <c r="AH492" s="87"/>
      <c r="AI492" s="87"/>
      <c r="AJ492" s="87"/>
      <c r="AK492" s="87">
        <v>0</v>
      </c>
      <c r="AL492" s="87"/>
      <c r="AM492" s="87"/>
      <c r="AN492" s="87"/>
      <c r="AO492" s="87"/>
      <c r="AP492" s="87"/>
      <c r="AQ492" s="87">
        <v>0</v>
      </c>
      <c r="AR492" s="87"/>
      <c r="AS492" s="87"/>
      <c r="AT492" s="87"/>
      <c r="AU492" s="87"/>
      <c r="AV492" s="87"/>
      <c r="AW492" s="80"/>
      <c r="AX492" s="80"/>
      <c r="AY492" s="80"/>
      <c r="AZ492" s="80"/>
      <c r="BA492" s="80"/>
      <c r="BB492" s="80"/>
      <c r="BC492" s="80"/>
      <c r="BD492" s="80"/>
      <c r="BE492" s="80"/>
      <c r="BF492" s="80"/>
      <c r="BG492" s="80"/>
      <c r="BH492" s="80"/>
      <c r="BI492" s="80"/>
      <c r="BJ492" s="80"/>
      <c r="BK492" s="80"/>
      <c r="BL492" s="80"/>
    </row>
    <row r="493" spans="1:79" s="8" customFormat="1" ht="13.2" customHeight="1" x14ac:dyDescent="0.25">
      <c r="A493" s="80">
        <v>2710</v>
      </c>
      <c r="B493" s="80"/>
      <c r="C493" s="80"/>
      <c r="D493" s="80"/>
      <c r="E493" s="80"/>
      <c r="F493" s="80"/>
      <c r="G493" s="92" t="s">
        <v>228</v>
      </c>
      <c r="H493" s="93"/>
      <c r="I493" s="93"/>
      <c r="J493" s="93"/>
      <c r="K493" s="93"/>
      <c r="L493" s="93"/>
      <c r="M493" s="93"/>
      <c r="N493" s="93"/>
      <c r="O493" s="93"/>
      <c r="P493" s="93"/>
      <c r="Q493" s="93"/>
      <c r="R493" s="93"/>
      <c r="S493" s="94"/>
      <c r="T493" s="87">
        <v>1350092</v>
      </c>
      <c r="U493" s="87"/>
      <c r="V493" s="87"/>
      <c r="W493" s="87"/>
      <c r="X493" s="87"/>
      <c r="Y493" s="87"/>
      <c r="Z493" s="87">
        <v>1350092</v>
      </c>
      <c r="AA493" s="87"/>
      <c r="AB493" s="87"/>
      <c r="AC493" s="87"/>
      <c r="AD493" s="87"/>
      <c r="AE493" s="87">
        <v>0</v>
      </c>
      <c r="AF493" s="87"/>
      <c r="AG493" s="87"/>
      <c r="AH493" s="87"/>
      <c r="AI493" s="87"/>
      <c r="AJ493" s="87"/>
      <c r="AK493" s="87">
        <v>0</v>
      </c>
      <c r="AL493" s="87"/>
      <c r="AM493" s="87"/>
      <c r="AN493" s="87"/>
      <c r="AO493" s="87"/>
      <c r="AP493" s="87"/>
      <c r="AQ493" s="87">
        <v>0</v>
      </c>
      <c r="AR493" s="87"/>
      <c r="AS493" s="87"/>
      <c r="AT493" s="87"/>
      <c r="AU493" s="87"/>
      <c r="AV493" s="87"/>
      <c r="AW493" s="80"/>
      <c r="AX493" s="80"/>
      <c r="AY493" s="80"/>
      <c r="AZ493" s="80"/>
      <c r="BA493" s="80"/>
      <c r="BB493" s="80"/>
      <c r="BC493" s="80"/>
      <c r="BD493" s="80"/>
      <c r="BE493" s="80"/>
      <c r="BF493" s="80"/>
      <c r="BG493" s="80"/>
      <c r="BH493" s="80"/>
      <c r="BI493" s="80"/>
      <c r="BJ493" s="80"/>
      <c r="BK493" s="80"/>
      <c r="BL493" s="80"/>
    </row>
    <row r="494" spans="1:79" s="8" customFormat="1" ht="13.2" customHeight="1" x14ac:dyDescent="0.25">
      <c r="A494" s="80">
        <v>2730</v>
      </c>
      <c r="B494" s="80"/>
      <c r="C494" s="80"/>
      <c r="D494" s="80"/>
      <c r="E494" s="80"/>
      <c r="F494" s="80"/>
      <c r="G494" s="92" t="s">
        <v>229</v>
      </c>
      <c r="H494" s="93"/>
      <c r="I494" s="93"/>
      <c r="J494" s="93"/>
      <c r="K494" s="93"/>
      <c r="L494" s="93"/>
      <c r="M494" s="93"/>
      <c r="N494" s="93"/>
      <c r="O494" s="93"/>
      <c r="P494" s="93"/>
      <c r="Q494" s="93"/>
      <c r="R494" s="93"/>
      <c r="S494" s="94"/>
      <c r="T494" s="87">
        <v>572545</v>
      </c>
      <c r="U494" s="87"/>
      <c r="V494" s="87"/>
      <c r="W494" s="87"/>
      <c r="X494" s="87"/>
      <c r="Y494" s="87"/>
      <c r="Z494" s="87">
        <v>572545</v>
      </c>
      <c r="AA494" s="87"/>
      <c r="AB494" s="87"/>
      <c r="AC494" s="87"/>
      <c r="AD494" s="87"/>
      <c r="AE494" s="87">
        <v>0</v>
      </c>
      <c r="AF494" s="87"/>
      <c r="AG494" s="87"/>
      <c r="AH494" s="87"/>
      <c r="AI494" s="87"/>
      <c r="AJ494" s="87"/>
      <c r="AK494" s="87">
        <v>0</v>
      </c>
      <c r="AL494" s="87"/>
      <c r="AM494" s="87"/>
      <c r="AN494" s="87"/>
      <c r="AO494" s="87"/>
      <c r="AP494" s="87"/>
      <c r="AQ494" s="87">
        <v>0</v>
      </c>
      <c r="AR494" s="87"/>
      <c r="AS494" s="87"/>
      <c r="AT494" s="87"/>
      <c r="AU494" s="87"/>
      <c r="AV494" s="87"/>
      <c r="AW494" s="80"/>
      <c r="AX494" s="80"/>
      <c r="AY494" s="80"/>
      <c r="AZ494" s="80"/>
      <c r="BA494" s="80"/>
      <c r="BB494" s="80"/>
      <c r="BC494" s="80"/>
      <c r="BD494" s="80"/>
      <c r="BE494" s="80"/>
      <c r="BF494" s="80"/>
      <c r="BG494" s="80"/>
      <c r="BH494" s="80"/>
      <c r="BI494" s="80"/>
      <c r="BJ494" s="80"/>
      <c r="BK494" s="80"/>
      <c r="BL494" s="80"/>
    </row>
    <row r="495" spans="1:79" s="8" customFormat="1" ht="13.2" customHeight="1" x14ac:dyDescent="0.25">
      <c r="A495" s="80">
        <v>2800</v>
      </c>
      <c r="B495" s="80"/>
      <c r="C495" s="80"/>
      <c r="D495" s="80"/>
      <c r="E495" s="80"/>
      <c r="F495" s="80"/>
      <c r="G495" s="92" t="s">
        <v>230</v>
      </c>
      <c r="H495" s="93"/>
      <c r="I495" s="93"/>
      <c r="J495" s="93"/>
      <c r="K495" s="93"/>
      <c r="L495" s="93"/>
      <c r="M495" s="93"/>
      <c r="N495" s="93"/>
      <c r="O495" s="93"/>
      <c r="P495" s="93"/>
      <c r="Q495" s="93"/>
      <c r="R495" s="93"/>
      <c r="S495" s="94"/>
      <c r="T495" s="87">
        <v>44431</v>
      </c>
      <c r="U495" s="87"/>
      <c r="V495" s="87"/>
      <c r="W495" s="87"/>
      <c r="X495" s="87"/>
      <c r="Y495" s="87"/>
      <c r="Z495" s="87">
        <v>44431</v>
      </c>
      <c r="AA495" s="87"/>
      <c r="AB495" s="87"/>
      <c r="AC495" s="87"/>
      <c r="AD495" s="87"/>
      <c r="AE495" s="87">
        <v>0</v>
      </c>
      <c r="AF495" s="87"/>
      <c r="AG495" s="87"/>
      <c r="AH495" s="87"/>
      <c r="AI495" s="87"/>
      <c r="AJ495" s="87"/>
      <c r="AK495" s="87">
        <v>0</v>
      </c>
      <c r="AL495" s="87"/>
      <c r="AM495" s="87"/>
      <c r="AN495" s="87"/>
      <c r="AO495" s="87"/>
      <c r="AP495" s="87"/>
      <c r="AQ495" s="87">
        <v>0</v>
      </c>
      <c r="AR495" s="87"/>
      <c r="AS495" s="87"/>
      <c r="AT495" s="87"/>
      <c r="AU495" s="87"/>
      <c r="AV495" s="87"/>
      <c r="AW495" s="80"/>
      <c r="AX495" s="80"/>
      <c r="AY495" s="80"/>
      <c r="AZ495" s="80"/>
      <c r="BA495" s="80"/>
      <c r="BB495" s="80"/>
      <c r="BC495" s="80"/>
      <c r="BD495" s="80"/>
      <c r="BE495" s="80"/>
      <c r="BF495" s="80"/>
      <c r="BG495" s="80"/>
      <c r="BH495" s="80"/>
      <c r="BI495" s="80"/>
      <c r="BJ495" s="80"/>
      <c r="BK495" s="80"/>
      <c r="BL495" s="80"/>
    </row>
    <row r="496" spans="1:79" s="9" customFormat="1" ht="12.75" customHeight="1" x14ac:dyDescent="0.25">
      <c r="A496" s="139"/>
      <c r="B496" s="139"/>
      <c r="C496" s="139"/>
      <c r="D496" s="139"/>
      <c r="E496" s="139"/>
      <c r="F496" s="139"/>
      <c r="G496" s="159" t="s">
        <v>145</v>
      </c>
      <c r="H496" s="156"/>
      <c r="I496" s="156"/>
      <c r="J496" s="156"/>
      <c r="K496" s="156"/>
      <c r="L496" s="156"/>
      <c r="M496" s="156"/>
      <c r="N496" s="156"/>
      <c r="O496" s="156"/>
      <c r="P496" s="156"/>
      <c r="Q496" s="156"/>
      <c r="R496" s="156"/>
      <c r="S496" s="157"/>
      <c r="T496" s="120">
        <v>142628716</v>
      </c>
      <c r="U496" s="120"/>
      <c r="V496" s="120"/>
      <c r="W496" s="120"/>
      <c r="X496" s="120"/>
      <c r="Y496" s="120"/>
      <c r="Z496" s="120">
        <v>140082926</v>
      </c>
      <c r="AA496" s="120"/>
      <c r="AB496" s="120"/>
      <c r="AC496" s="120"/>
      <c r="AD496" s="120"/>
      <c r="AE496" s="120">
        <v>0</v>
      </c>
      <c r="AF496" s="120"/>
      <c r="AG496" s="120"/>
      <c r="AH496" s="120"/>
      <c r="AI496" s="120"/>
      <c r="AJ496" s="120"/>
      <c r="AK496" s="120">
        <v>0</v>
      </c>
      <c r="AL496" s="120"/>
      <c r="AM496" s="120"/>
      <c r="AN496" s="120"/>
      <c r="AO496" s="120"/>
      <c r="AP496" s="120"/>
      <c r="AQ496" s="120">
        <v>0</v>
      </c>
      <c r="AR496" s="120"/>
      <c r="AS496" s="120"/>
      <c r="AT496" s="120"/>
      <c r="AU496" s="120"/>
      <c r="AV496" s="120"/>
      <c r="AW496" s="139"/>
      <c r="AX496" s="139"/>
      <c r="AY496" s="139"/>
      <c r="AZ496" s="139"/>
      <c r="BA496" s="139"/>
      <c r="BB496" s="139"/>
      <c r="BC496" s="139"/>
      <c r="BD496" s="139"/>
      <c r="BE496" s="139"/>
      <c r="BF496" s="139"/>
      <c r="BG496" s="139"/>
      <c r="BH496" s="139"/>
      <c r="BI496" s="139"/>
      <c r="BJ496" s="139"/>
      <c r="BK496" s="139"/>
      <c r="BL496" s="139"/>
    </row>
    <row r="498" spans="1:69" ht="13.95" customHeight="1" x14ac:dyDescent="0.25">
      <c r="A498" s="51" t="s">
        <v>558</v>
      </c>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row>
    <row r="500" spans="1:69" ht="54" customHeight="1" x14ac:dyDescent="0.25">
      <c r="A500" s="80" t="s">
        <v>6</v>
      </c>
      <c r="B500" s="80"/>
      <c r="C500" s="80"/>
      <c r="D500" s="80"/>
      <c r="E500" s="80"/>
      <c r="F500" s="80"/>
      <c r="G500" s="80"/>
      <c r="H500" s="80"/>
      <c r="I500" s="80" t="s">
        <v>19</v>
      </c>
      <c r="J500" s="80"/>
      <c r="K500" s="80"/>
      <c r="L500" s="80"/>
      <c r="M500" s="80"/>
      <c r="N500" s="80"/>
      <c r="O500" s="80"/>
      <c r="P500" s="80"/>
      <c r="Q500" s="80"/>
      <c r="R500" s="80"/>
      <c r="S500" s="80"/>
      <c r="T500" s="80"/>
      <c r="U500" s="80"/>
      <c r="V500" s="80" t="s">
        <v>559</v>
      </c>
      <c r="W500" s="80"/>
      <c r="X500" s="80"/>
      <c r="Y500" s="80"/>
      <c r="Z500" s="80"/>
      <c r="AA500" s="80"/>
      <c r="AB500" s="80"/>
      <c r="AC500" s="80" t="s">
        <v>621</v>
      </c>
      <c r="AD500" s="80"/>
      <c r="AE500" s="80"/>
      <c r="AF500" s="80"/>
      <c r="AG500" s="80"/>
      <c r="AH500" s="80"/>
      <c r="AI500" s="80"/>
      <c r="AJ500" s="80"/>
      <c r="AK500" s="80"/>
      <c r="AL500" s="80" t="s">
        <v>622</v>
      </c>
      <c r="AM500" s="80"/>
      <c r="AN500" s="80"/>
      <c r="AO500" s="80"/>
      <c r="AP500" s="80"/>
      <c r="AQ500" s="80"/>
      <c r="AR500" s="80"/>
      <c r="AS500" s="80"/>
      <c r="AT500" s="80"/>
      <c r="AU500" s="80" t="s">
        <v>623</v>
      </c>
      <c r="AV500" s="80"/>
      <c r="AW500" s="80"/>
      <c r="AX500" s="80"/>
      <c r="AY500" s="80"/>
      <c r="AZ500" s="80"/>
      <c r="BA500" s="80"/>
      <c r="BB500" s="80"/>
      <c r="BC500" s="80"/>
      <c r="BD500" s="80" t="s">
        <v>560</v>
      </c>
      <c r="BE500" s="80"/>
      <c r="BF500" s="80"/>
      <c r="BG500" s="80"/>
      <c r="BH500" s="80"/>
      <c r="BI500" s="80"/>
      <c r="BJ500" s="80"/>
      <c r="BK500" s="80"/>
      <c r="BL500" s="80"/>
      <c r="BM500" s="80"/>
      <c r="BN500" s="80"/>
      <c r="BO500" s="80"/>
      <c r="BP500" s="80"/>
      <c r="BQ500" s="80"/>
    </row>
    <row r="501" spans="1:69" x14ac:dyDescent="0.25">
      <c r="A501" s="170">
        <v>1</v>
      </c>
      <c r="B501" s="171"/>
      <c r="C501" s="171"/>
      <c r="D501" s="171"/>
      <c r="E501" s="171"/>
      <c r="F501" s="171"/>
      <c r="G501" s="171"/>
      <c r="H501" s="172"/>
      <c r="I501" s="173">
        <v>2</v>
      </c>
      <c r="J501" s="174"/>
      <c r="K501" s="174"/>
      <c r="L501" s="174"/>
      <c r="M501" s="174"/>
      <c r="N501" s="174"/>
      <c r="O501" s="174"/>
      <c r="P501" s="174"/>
      <c r="Q501" s="174"/>
      <c r="R501" s="174"/>
      <c r="S501" s="174"/>
      <c r="T501" s="174"/>
      <c r="U501" s="175"/>
      <c r="V501" s="173">
        <v>3</v>
      </c>
      <c r="W501" s="174"/>
      <c r="X501" s="174"/>
      <c r="Y501" s="174"/>
      <c r="Z501" s="174"/>
      <c r="AA501" s="174"/>
      <c r="AB501" s="175"/>
      <c r="AC501" s="173">
        <v>4</v>
      </c>
      <c r="AD501" s="174"/>
      <c r="AE501" s="174"/>
      <c r="AF501" s="174"/>
      <c r="AG501" s="174"/>
      <c r="AH501" s="174"/>
      <c r="AI501" s="174"/>
      <c r="AJ501" s="174"/>
      <c r="AK501" s="175"/>
      <c r="AL501" s="173">
        <v>5</v>
      </c>
      <c r="AM501" s="174"/>
      <c r="AN501" s="174"/>
      <c r="AO501" s="174"/>
      <c r="AP501" s="174"/>
      <c r="AQ501" s="174"/>
      <c r="AR501" s="174"/>
      <c r="AS501" s="174"/>
      <c r="AT501" s="175"/>
      <c r="AU501" s="173">
        <v>6</v>
      </c>
      <c r="AV501" s="174"/>
      <c r="AW501" s="174"/>
      <c r="AX501" s="174"/>
      <c r="AY501" s="174"/>
      <c r="AZ501" s="174"/>
      <c r="BA501" s="174"/>
      <c r="BB501" s="174"/>
      <c r="BC501" s="175"/>
      <c r="BD501" s="173">
        <v>7</v>
      </c>
      <c r="BE501" s="174"/>
      <c r="BF501" s="174"/>
      <c r="BG501" s="174"/>
      <c r="BH501" s="174"/>
      <c r="BI501" s="174"/>
      <c r="BJ501" s="174"/>
      <c r="BK501" s="174"/>
      <c r="BL501" s="174"/>
      <c r="BM501" s="174"/>
      <c r="BN501" s="174"/>
      <c r="BO501" s="174"/>
      <c r="BP501" s="174"/>
      <c r="BQ501" s="175"/>
    </row>
    <row r="502" spans="1:69" ht="16.2" customHeight="1" x14ac:dyDescent="0.25">
      <c r="A502" s="173">
        <v>1</v>
      </c>
      <c r="B502" s="174"/>
      <c r="C502" s="174"/>
      <c r="D502" s="174"/>
      <c r="E502" s="174"/>
      <c r="F502" s="174"/>
      <c r="G502" s="174"/>
      <c r="H502" s="175"/>
      <c r="I502" s="186" t="s">
        <v>588</v>
      </c>
      <c r="J502" s="187"/>
      <c r="K502" s="187"/>
      <c r="L502" s="187"/>
      <c r="M502" s="187"/>
      <c r="N502" s="187"/>
      <c r="O502" s="187"/>
      <c r="P502" s="187"/>
      <c r="Q502" s="187"/>
      <c r="R502" s="187"/>
      <c r="S502" s="187"/>
      <c r="T502" s="187"/>
      <c r="U502" s="188"/>
      <c r="V502" s="173" t="s">
        <v>564</v>
      </c>
      <c r="W502" s="174"/>
      <c r="X502" s="174"/>
      <c r="Y502" s="174"/>
      <c r="Z502" s="174"/>
      <c r="AA502" s="174"/>
      <c r="AB502" s="175"/>
      <c r="AC502" s="173">
        <f t="shared" ref="AC502:AC509" si="38">AL502+AU502</f>
        <v>37422800</v>
      </c>
      <c r="AD502" s="174"/>
      <c r="AE502" s="174"/>
      <c r="AF502" s="174"/>
      <c r="AG502" s="174"/>
      <c r="AH502" s="174"/>
      <c r="AI502" s="174"/>
      <c r="AJ502" s="174"/>
      <c r="AK502" s="175"/>
      <c r="AL502" s="173">
        <v>20328700</v>
      </c>
      <c r="AM502" s="174"/>
      <c r="AN502" s="174"/>
      <c r="AO502" s="174"/>
      <c r="AP502" s="174"/>
      <c r="AQ502" s="174"/>
      <c r="AR502" s="174"/>
      <c r="AS502" s="174"/>
      <c r="AT502" s="175"/>
      <c r="AU502" s="173">
        <v>17094100</v>
      </c>
      <c r="AV502" s="174"/>
      <c r="AW502" s="174"/>
      <c r="AX502" s="174"/>
      <c r="AY502" s="174"/>
      <c r="AZ502" s="174"/>
      <c r="BA502" s="174"/>
      <c r="BB502" s="174"/>
      <c r="BC502" s="175"/>
      <c r="BD502" s="173" t="s">
        <v>564</v>
      </c>
      <c r="BE502" s="174"/>
      <c r="BF502" s="174"/>
      <c r="BG502" s="174"/>
      <c r="BH502" s="174"/>
      <c r="BI502" s="174"/>
      <c r="BJ502" s="174"/>
      <c r="BK502" s="174"/>
      <c r="BL502" s="174"/>
      <c r="BM502" s="174"/>
      <c r="BN502" s="174"/>
      <c r="BO502" s="174"/>
      <c r="BP502" s="174"/>
      <c r="BQ502" s="175"/>
    </row>
    <row r="503" spans="1:69" ht="45" customHeight="1" x14ac:dyDescent="0.25">
      <c r="A503" s="173">
        <v>2</v>
      </c>
      <c r="B503" s="174"/>
      <c r="C503" s="174"/>
      <c r="D503" s="174"/>
      <c r="E503" s="174"/>
      <c r="F503" s="174"/>
      <c r="G503" s="174"/>
      <c r="H503" s="175"/>
      <c r="I503" s="176" t="s">
        <v>591</v>
      </c>
      <c r="J503" s="177"/>
      <c r="K503" s="177"/>
      <c r="L503" s="177"/>
      <c r="M503" s="177"/>
      <c r="N503" s="177"/>
      <c r="O503" s="177"/>
      <c r="P503" s="177"/>
      <c r="Q503" s="177"/>
      <c r="R503" s="177"/>
      <c r="S503" s="177"/>
      <c r="T503" s="177"/>
      <c r="U503" s="178"/>
      <c r="V503" s="170" t="s">
        <v>592</v>
      </c>
      <c r="W503" s="171"/>
      <c r="X503" s="171"/>
      <c r="Y503" s="171"/>
      <c r="Z503" s="171"/>
      <c r="AA503" s="171"/>
      <c r="AB503" s="172"/>
      <c r="AC503" s="170">
        <f t="shared" si="38"/>
        <v>8232900</v>
      </c>
      <c r="AD503" s="171"/>
      <c r="AE503" s="171"/>
      <c r="AF503" s="171"/>
      <c r="AG503" s="171"/>
      <c r="AH503" s="171"/>
      <c r="AI503" s="171"/>
      <c r="AJ503" s="171"/>
      <c r="AK503" s="172"/>
      <c r="AL503" s="170">
        <v>4472300</v>
      </c>
      <c r="AM503" s="171"/>
      <c r="AN503" s="171"/>
      <c r="AO503" s="171"/>
      <c r="AP503" s="171"/>
      <c r="AQ503" s="171"/>
      <c r="AR503" s="171"/>
      <c r="AS503" s="171"/>
      <c r="AT503" s="172"/>
      <c r="AU503" s="170">
        <v>3760600</v>
      </c>
      <c r="AV503" s="171"/>
      <c r="AW503" s="171"/>
      <c r="AX503" s="171"/>
      <c r="AY503" s="171"/>
      <c r="AZ503" s="171"/>
      <c r="BA503" s="171"/>
      <c r="BB503" s="171"/>
      <c r="BC503" s="172"/>
      <c r="BD503" s="173" t="s">
        <v>564</v>
      </c>
      <c r="BE503" s="174"/>
      <c r="BF503" s="174"/>
      <c r="BG503" s="174"/>
      <c r="BH503" s="174"/>
      <c r="BI503" s="174"/>
      <c r="BJ503" s="174"/>
      <c r="BK503" s="174"/>
      <c r="BL503" s="174"/>
      <c r="BM503" s="174"/>
      <c r="BN503" s="174"/>
      <c r="BO503" s="174"/>
      <c r="BP503" s="174"/>
      <c r="BQ503" s="175"/>
    </row>
    <row r="504" spans="1:69" ht="32.4" customHeight="1" x14ac:dyDescent="0.25">
      <c r="A504" s="173">
        <v>3</v>
      </c>
      <c r="B504" s="174"/>
      <c r="C504" s="174"/>
      <c r="D504" s="174"/>
      <c r="E504" s="174"/>
      <c r="F504" s="174"/>
      <c r="G504" s="174"/>
      <c r="H504" s="175"/>
      <c r="I504" s="176" t="s">
        <v>603</v>
      </c>
      <c r="J504" s="177"/>
      <c r="K504" s="177"/>
      <c r="L504" s="177"/>
      <c r="M504" s="177"/>
      <c r="N504" s="177"/>
      <c r="O504" s="177"/>
      <c r="P504" s="177"/>
      <c r="Q504" s="177"/>
      <c r="R504" s="177"/>
      <c r="S504" s="177"/>
      <c r="T504" s="177"/>
      <c r="U504" s="178"/>
      <c r="V504" s="173" t="s">
        <v>564</v>
      </c>
      <c r="W504" s="174"/>
      <c r="X504" s="174"/>
      <c r="Y504" s="174"/>
      <c r="Z504" s="174"/>
      <c r="AA504" s="174"/>
      <c r="AB504" s="175"/>
      <c r="AC504" s="170">
        <f t="shared" si="38"/>
        <v>313500</v>
      </c>
      <c r="AD504" s="171"/>
      <c r="AE504" s="171"/>
      <c r="AF504" s="171"/>
      <c r="AG504" s="171"/>
      <c r="AH504" s="171"/>
      <c r="AI504" s="171"/>
      <c r="AJ504" s="171"/>
      <c r="AK504" s="172"/>
      <c r="AL504" s="170">
        <v>0</v>
      </c>
      <c r="AM504" s="171"/>
      <c r="AN504" s="171"/>
      <c r="AO504" s="171"/>
      <c r="AP504" s="171"/>
      <c r="AQ504" s="171"/>
      <c r="AR504" s="171"/>
      <c r="AS504" s="171"/>
      <c r="AT504" s="172"/>
      <c r="AU504" s="170">
        <v>313500</v>
      </c>
      <c r="AV504" s="171"/>
      <c r="AW504" s="171"/>
      <c r="AX504" s="171"/>
      <c r="AY504" s="171"/>
      <c r="AZ504" s="171"/>
      <c r="BA504" s="171"/>
      <c r="BB504" s="171"/>
      <c r="BC504" s="172"/>
      <c r="BD504" s="173" t="s">
        <v>564</v>
      </c>
      <c r="BE504" s="174"/>
      <c r="BF504" s="174"/>
      <c r="BG504" s="174"/>
      <c r="BH504" s="174"/>
      <c r="BI504" s="174"/>
      <c r="BJ504" s="174"/>
      <c r="BK504" s="174"/>
      <c r="BL504" s="174"/>
      <c r="BM504" s="174"/>
      <c r="BN504" s="174"/>
      <c r="BO504" s="174"/>
      <c r="BP504" s="174"/>
      <c r="BQ504" s="175"/>
    </row>
    <row r="505" spans="1:69" ht="32.4" customHeight="1" x14ac:dyDescent="0.25">
      <c r="A505" s="173">
        <v>4</v>
      </c>
      <c r="B505" s="174"/>
      <c r="C505" s="174"/>
      <c r="D505" s="174"/>
      <c r="E505" s="174"/>
      <c r="F505" s="174"/>
      <c r="G505" s="174"/>
      <c r="H505" s="175"/>
      <c r="I505" s="176" t="s">
        <v>604</v>
      </c>
      <c r="J505" s="177"/>
      <c r="K505" s="177"/>
      <c r="L505" s="177"/>
      <c r="M505" s="177"/>
      <c r="N505" s="177"/>
      <c r="O505" s="177"/>
      <c r="P505" s="177"/>
      <c r="Q505" s="177"/>
      <c r="R505" s="177"/>
      <c r="S505" s="177"/>
      <c r="T505" s="177"/>
      <c r="U505" s="178"/>
      <c r="V505" s="173" t="s">
        <v>564</v>
      </c>
      <c r="W505" s="174"/>
      <c r="X505" s="174"/>
      <c r="Y505" s="174"/>
      <c r="Z505" s="174"/>
      <c r="AA505" s="174"/>
      <c r="AB505" s="175"/>
      <c r="AC505" s="170">
        <f t="shared" si="38"/>
        <v>3672335</v>
      </c>
      <c r="AD505" s="171"/>
      <c r="AE505" s="171"/>
      <c r="AF505" s="171"/>
      <c r="AG505" s="171"/>
      <c r="AH505" s="171"/>
      <c r="AI505" s="171"/>
      <c r="AJ505" s="171"/>
      <c r="AK505" s="172"/>
      <c r="AL505" s="170">
        <v>0</v>
      </c>
      <c r="AM505" s="171"/>
      <c r="AN505" s="171"/>
      <c r="AO505" s="171"/>
      <c r="AP505" s="171"/>
      <c r="AQ505" s="171"/>
      <c r="AR505" s="171"/>
      <c r="AS505" s="171"/>
      <c r="AT505" s="172"/>
      <c r="AU505" s="170">
        <f>3526272+146063</f>
        <v>3672335</v>
      </c>
      <c r="AV505" s="171"/>
      <c r="AW505" s="171"/>
      <c r="AX505" s="171"/>
      <c r="AY505" s="171"/>
      <c r="AZ505" s="171"/>
      <c r="BA505" s="171"/>
      <c r="BB505" s="171"/>
      <c r="BC505" s="172"/>
      <c r="BD505" s="173" t="s">
        <v>564</v>
      </c>
      <c r="BE505" s="174"/>
      <c r="BF505" s="174"/>
      <c r="BG505" s="174"/>
      <c r="BH505" s="174"/>
      <c r="BI505" s="174"/>
      <c r="BJ505" s="174"/>
      <c r="BK505" s="174"/>
      <c r="BL505" s="174"/>
      <c r="BM505" s="174"/>
      <c r="BN505" s="174"/>
      <c r="BO505" s="174"/>
      <c r="BP505" s="174"/>
      <c r="BQ505" s="175"/>
    </row>
    <row r="506" spans="1:69" ht="21.6" customHeight="1" x14ac:dyDescent="0.25">
      <c r="A506" s="173">
        <v>5</v>
      </c>
      <c r="B506" s="174"/>
      <c r="C506" s="174"/>
      <c r="D506" s="174"/>
      <c r="E506" s="174"/>
      <c r="F506" s="174"/>
      <c r="G506" s="174"/>
      <c r="H506" s="175"/>
      <c r="I506" s="176" t="s">
        <v>606</v>
      </c>
      <c r="J506" s="177"/>
      <c r="K506" s="177"/>
      <c r="L506" s="177"/>
      <c r="M506" s="177"/>
      <c r="N506" s="177"/>
      <c r="O506" s="177"/>
      <c r="P506" s="177"/>
      <c r="Q506" s="177"/>
      <c r="R506" s="177"/>
      <c r="S506" s="177"/>
      <c r="T506" s="177"/>
      <c r="U506" s="178"/>
      <c r="V506" s="173" t="s">
        <v>605</v>
      </c>
      <c r="W506" s="174"/>
      <c r="X506" s="174"/>
      <c r="Y506" s="174"/>
      <c r="Z506" s="174"/>
      <c r="AA506" s="174"/>
      <c r="AB506" s="175"/>
      <c r="AC506" s="170">
        <f t="shared" si="38"/>
        <v>136387</v>
      </c>
      <c r="AD506" s="171"/>
      <c r="AE506" s="171"/>
      <c r="AF506" s="171"/>
      <c r="AG506" s="171"/>
      <c r="AH506" s="171"/>
      <c r="AI506" s="171"/>
      <c r="AJ506" s="171"/>
      <c r="AK506" s="172"/>
      <c r="AL506" s="170">
        <v>0</v>
      </c>
      <c r="AM506" s="171"/>
      <c r="AN506" s="171"/>
      <c r="AO506" s="171"/>
      <c r="AP506" s="171"/>
      <c r="AQ506" s="171"/>
      <c r="AR506" s="171"/>
      <c r="AS506" s="171"/>
      <c r="AT506" s="172"/>
      <c r="AU506" s="170">
        <v>136387</v>
      </c>
      <c r="AV506" s="171"/>
      <c r="AW506" s="171"/>
      <c r="AX506" s="171"/>
      <c r="AY506" s="171"/>
      <c r="AZ506" s="171"/>
      <c r="BA506" s="171"/>
      <c r="BB506" s="171"/>
      <c r="BC506" s="172"/>
      <c r="BD506" s="173" t="s">
        <v>564</v>
      </c>
      <c r="BE506" s="174"/>
      <c r="BF506" s="174"/>
      <c r="BG506" s="174"/>
      <c r="BH506" s="174"/>
      <c r="BI506" s="174"/>
      <c r="BJ506" s="174"/>
      <c r="BK506" s="174"/>
      <c r="BL506" s="174"/>
      <c r="BM506" s="174"/>
      <c r="BN506" s="174"/>
      <c r="BO506" s="174"/>
      <c r="BP506" s="174"/>
      <c r="BQ506" s="175"/>
    </row>
    <row r="507" spans="1:69" ht="33.6" customHeight="1" x14ac:dyDescent="0.25">
      <c r="A507" s="173">
        <v>6</v>
      </c>
      <c r="B507" s="174"/>
      <c r="C507" s="174"/>
      <c r="D507" s="174"/>
      <c r="E507" s="174"/>
      <c r="F507" s="174"/>
      <c r="G507" s="174"/>
      <c r="H507" s="175"/>
      <c r="I507" s="176" t="s">
        <v>602</v>
      </c>
      <c r="J507" s="177"/>
      <c r="K507" s="177"/>
      <c r="L507" s="177"/>
      <c r="M507" s="177"/>
      <c r="N507" s="177"/>
      <c r="O507" s="177"/>
      <c r="P507" s="177"/>
      <c r="Q507" s="177"/>
      <c r="R507" s="177"/>
      <c r="S507" s="177"/>
      <c r="T507" s="177"/>
      <c r="U507" s="178"/>
      <c r="V507" s="170" t="s">
        <v>564</v>
      </c>
      <c r="W507" s="171"/>
      <c r="X507" s="171"/>
      <c r="Y507" s="171"/>
      <c r="Z507" s="171"/>
      <c r="AA507" s="171"/>
      <c r="AB507" s="172"/>
      <c r="AC507" s="170">
        <f t="shared" si="38"/>
        <v>85050</v>
      </c>
      <c r="AD507" s="171"/>
      <c r="AE507" s="171"/>
      <c r="AF507" s="171"/>
      <c r="AG507" s="171"/>
      <c r="AH507" s="171"/>
      <c r="AI507" s="171"/>
      <c r="AJ507" s="171"/>
      <c r="AK507" s="172"/>
      <c r="AL507" s="170">
        <v>0</v>
      </c>
      <c r="AM507" s="171"/>
      <c r="AN507" s="171"/>
      <c r="AO507" s="171"/>
      <c r="AP507" s="171"/>
      <c r="AQ507" s="171"/>
      <c r="AR507" s="171"/>
      <c r="AS507" s="171"/>
      <c r="AT507" s="172"/>
      <c r="AU507" s="170">
        <v>85050</v>
      </c>
      <c r="AV507" s="171"/>
      <c r="AW507" s="171"/>
      <c r="AX507" s="171"/>
      <c r="AY507" s="171"/>
      <c r="AZ507" s="171"/>
      <c r="BA507" s="171"/>
      <c r="BB507" s="171"/>
      <c r="BC507" s="172"/>
      <c r="BD507" s="173" t="s">
        <v>564</v>
      </c>
      <c r="BE507" s="174"/>
      <c r="BF507" s="174"/>
      <c r="BG507" s="174"/>
      <c r="BH507" s="174"/>
      <c r="BI507" s="174"/>
      <c r="BJ507" s="174"/>
      <c r="BK507" s="174"/>
      <c r="BL507" s="174"/>
      <c r="BM507" s="174"/>
      <c r="BN507" s="174"/>
      <c r="BO507" s="174"/>
      <c r="BP507" s="174"/>
      <c r="BQ507" s="175"/>
    </row>
    <row r="508" spans="1:69" ht="29.4" customHeight="1" x14ac:dyDescent="0.25">
      <c r="A508" s="173">
        <v>7</v>
      </c>
      <c r="B508" s="174"/>
      <c r="C508" s="174"/>
      <c r="D508" s="174"/>
      <c r="E508" s="174"/>
      <c r="F508" s="174"/>
      <c r="G508" s="174"/>
      <c r="H508" s="175"/>
      <c r="I508" s="176" t="s">
        <v>594</v>
      </c>
      <c r="J508" s="177"/>
      <c r="K508" s="177"/>
      <c r="L508" s="177"/>
      <c r="M508" s="177"/>
      <c r="N508" s="177"/>
      <c r="O508" s="177"/>
      <c r="P508" s="177"/>
      <c r="Q508" s="177"/>
      <c r="R508" s="177"/>
      <c r="S508" s="177"/>
      <c r="T508" s="177"/>
      <c r="U508" s="178"/>
      <c r="V508" s="62" t="s">
        <v>595</v>
      </c>
      <c r="W508" s="63"/>
      <c r="X508" s="63"/>
      <c r="Y508" s="63"/>
      <c r="Z508" s="63"/>
      <c r="AA508" s="63"/>
      <c r="AB508" s="64"/>
      <c r="AC508" s="170">
        <f t="shared" si="38"/>
        <v>250078</v>
      </c>
      <c r="AD508" s="171"/>
      <c r="AE508" s="171"/>
      <c r="AF508" s="171"/>
      <c r="AG508" s="171"/>
      <c r="AH508" s="171"/>
      <c r="AI508" s="171"/>
      <c r="AJ508" s="171"/>
      <c r="AK508" s="172"/>
      <c r="AL508" s="170">
        <v>0</v>
      </c>
      <c r="AM508" s="171"/>
      <c r="AN508" s="171"/>
      <c r="AO508" s="171"/>
      <c r="AP508" s="171"/>
      <c r="AQ508" s="171"/>
      <c r="AR508" s="171"/>
      <c r="AS508" s="171"/>
      <c r="AT508" s="172"/>
      <c r="AU508" s="170">
        <v>250078</v>
      </c>
      <c r="AV508" s="171"/>
      <c r="AW508" s="171"/>
      <c r="AX508" s="171"/>
      <c r="AY508" s="171"/>
      <c r="AZ508" s="171"/>
      <c r="BA508" s="171"/>
      <c r="BB508" s="171"/>
      <c r="BC508" s="172"/>
      <c r="BD508" s="173" t="s">
        <v>564</v>
      </c>
      <c r="BE508" s="174"/>
      <c r="BF508" s="174"/>
      <c r="BG508" s="174"/>
      <c r="BH508" s="174"/>
      <c r="BI508" s="174"/>
      <c r="BJ508" s="174"/>
      <c r="BK508" s="174"/>
      <c r="BL508" s="174"/>
      <c r="BM508" s="174"/>
      <c r="BN508" s="174"/>
      <c r="BO508" s="174"/>
      <c r="BP508" s="174"/>
      <c r="BQ508" s="175"/>
    </row>
    <row r="509" spans="1:69" ht="29.4" customHeight="1" x14ac:dyDescent="0.25">
      <c r="A509" s="173">
        <v>8</v>
      </c>
      <c r="B509" s="174"/>
      <c r="C509" s="174"/>
      <c r="D509" s="174"/>
      <c r="E509" s="174"/>
      <c r="F509" s="174"/>
      <c r="G509" s="174"/>
      <c r="H509" s="175"/>
      <c r="I509" s="176" t="s">
        <v>598</v>
      </c>
      <c r="J509" s="177"/>
      <c r="K509" s="177"/>
      <c r="L509" s="177"/>
      <c r="M509" s="177"/>
      <c r="N509" s="177"/>
      <c r="O509" s="177"/>
      <c r="P509" s="177"/>
      <c r="Q509" s="177"/>
      <c r="R509" s="177"/>
      <c r="S509" s="177"/>
      <c r="T509" s="177"/>
      <c r="U509" s="178"/>
      <c r="V509" s="62" t="s">
        <v>597</v>
      </c>
      <c r="W509" s="63"/>
      <c r="X509" s="63"/>
      <c r="Y509" s="63"/>
      <c r="Z509" s="63"/>
      <c r="AA509" s="63"/>
      <c r="AB509" s="64"/>
      <c r="AC509" s="179">
        <f t="shared" si="38"/>
        <v>60986</v>
      </c>
      <c r="AD509" s="180"/>
      <c r="AE509" s="180"/>
      <c r="AF509" s="180"/>
      <c r="AG509" s="180"/>
      <c r="AH509" s="180"/>
      <c r="AI509" s="180"/>
      <c r="AJ509" s="180"/>
      <c r="AK509" s="181"/>
      <c r="AL509" s="179">
        <v>0</v>
      </c>
      <c r="AM509" s="180"/>
      <c r="AN509" s="180"/>
      <c r="AO509" s="180"/>
      <c r="AP509" s="180"/>
      <c r="AQ509" s="180"/>
      <c r="AR509" s="180"/>
      <c r="AS509" s="180"/>
      <c r="AT509" s="181"/>
      <c r="AU509" s="179">
        <v>60986</v>
      </c>
      <c r="AV509" s="180"/>
      <c r="AW509" s="180"/>
      <c r="AX509" s="180"/>
      <c r="AY509" s="180"/>
      <c r="AZ509" s="180"/>
      <c r="BA509" s="180"/>
      <c r="BB509" s="180"/>
      <c r="BC509" s="181"/>
      <c r="BD509" s="173" t="s">
        <v>564</v>
      </c>
      <c r="BE509" s="174"/>
      <c r="BF509" s="174"/>
      <c r="BG509" s="174"/>
      <c r="BH509" s="174"/>
      <c r="BI509" s="174"/>
      <c r="BJ509" s="174"/>
      <c r="BK509" s="174"/>
      <c r="BL509" s="174"/>
      <c r="BM509" s="174"/>
      <c r="BN509" s="174"/>
      <c r="BO509" s="174"/>
      <c r="BP509" s="174"/>
      <c r="BQ509" s="175"/>
    </row>
    <row r="510" spans="1:69" ht="29.4" customHeight="1" x14ac:dyDescent="0.25">
      <c r="A510" s="173">
        <v>9</v>
      </c>
      <c r="B510" s="174"/>
      <c r="C510" s="174"/>
      <c r="D510" s="174"/>
      <c r="E510" s="174"/>
      <c r="F510" s="174"/>
      <c r="G510" s="174"/>
      <c r="H510" s="175"/>
      <c r="I510" s="176" t="s">
        <v>607</v>
      </c>
      <c r="J510" s="177"/>
      <c r="K510" s="177"/>
      <c r="L510" s="177"/>
      <c r="M510" s="177"/>
      <c r="N510" s="177"/>
      <c r="O510" s="177"/>
      <c r="P510" s="177"/>
      <c r="Q510" s="177"/>
      <c r="R510" s="177"/>
      <c r="S510" s="177"/>
      <c r="T510" s="177"/>
      <c r="U510" s="178"/>
      <c r="V510" s="170" t="s">
        <v>564</v>
      </c>
      <c r="W510" s="171"/>
      <c r="X510" s="171"/>
      <c r="Y510" s="171"/>
      <c r="Z510" s="171"/>
      <c r="AA510" s="171"/>
      <c r="AB510" s="172"/>
      <c r="AC510" s="179">
        <f>AC511+AC512+AC513+AC514+AC515+AC516+AC517+AC518+AC519+AC520+AC521+AC522</f>
        <v>118779948</v>
      </c>
      <c r="AD510" s="180"/>
      <c r="AE510" s="180"/>
      <c r="AF510" s="180"/>
      <c r="AG510" s="180"/>
      <c r="AH510" s="180"/>
      <c r="AI510" s="180"/>
      <c r="AJ510" s="180"/>
      <c r="AK510" s="181"/>
      <c r="AL510" s="179">
        <f t="shared" ref="AL510" si="39">AL511+AL512+AL513+AL514+AL515+AL516+AL517+AL518+AL519+AL520+AL521+AL522</f>
        <v>12939600</v>
      </c>
      <c r="AM510" s="180"/>
      <c r="AN510" s="180"/>
      <c r="AO510" s="180"/>
      <c r="AP510" s="180"/>
      <c r="AQ510" s="180"/>
      <c r="AR510" s="180"/>
      <c r="AS510" s="180"/>
      <c r="AT510" s="181"/>
      <c r="AU510" s="179">
        <f t="shared" ref="AU510" si="40">AU511+AU512+AU513+AU514+AU515+AU516+AU517+AU518+AU519+AU520+AU521+AU522</f>
        <v>105840348</v>
      </c>
      <c r="AV510" s="180"/>
      <c r="AW510" s="180"/>
      <c r="AX510" s="180"/>
      <c r="AY510" s="180"/>
      <c r="AZ510" s="180"/>
      <c r="BA510" s="180"/>
      <c r="BB510" s="180"/>
      <c r="BC510" s="181"/>
      <c r="BD510" s="173" t="s">
        <v>564</v>
      </c>
      <c r="BE510" s="174"/>
      <c r="BF510" s="174"/>
      <c r="BG510" s="174"/>
      <c r="BH510" s="174"/>
      <c r="BI510" s="174"/>
      <c r="BJ510" s="174"/>
      <c r="BK510" s="174"/>
      <c r="BL510" s="174"/>
      <c r="BM510" s="174"/>
      <c r="BN510" s="174"/>
      <c r="BO510" s="174"/>
      <c r="BP510" s="174"/>
      <c r="BQ510" s="175"/>
    </row>
    <row r="511" spans="1:69" ht="29.4" customHeight="1" x14ac:dyDescent="0.25">
      <c r="A511" s="173"/>
      <c r="B511" s="174"/>
      <c r="C511" s="174"/>
      <c r="D511" s="174"/>
      <c r="E511" s="174"/>
      <c r="F511" s="174"/>
      <c r="G511" s="174"/>
      <c r="H511" s="175"/>
      <c r="I511" s="176" t="s">
        <v>613</v>
      </c>
      <c r="J511" s="177"/>
      <c r="K511" s="177"/>
      <c r="L511" s="177"/>
      <c r="M511" s="177"/>
      <c r="N511" s="177"/>
      <c r="O511" s="177"/>
      <c r="P511" s="177"/>
      <c r="Q511" s="177"/>
      <c r="R511" s="177"/>
      <c r="S511" s="177"/>
      <c r="T511" s="177"/>
      <c r="U511" s="178"/>
      <c r="V511" s="170" t="s">
        <v>564</v>
      </c>
      <c r="W511" s="171"/>
      <c r="X511" s="171"/>
      <c r="Y511" s="171"/>
      <c r="Z511" s="171"/>
      <c r="AA511" s="171"/>
      <c r="AB511" s="172"/>
      <c r="AC511" s="179">
        <f t="shared" ref="AC511" si="41">AL511+AU511</f>
        <v>3044842</v>
      </c>
      <c r="AD511" s="180"/>
      <c r="AE511" s="180"/>
      <c r="AF511" s="180"/>
      <c r="AG511" s="180"/>
      <c r="AH511" s="180"/>
      <c r="AI511" s="180"/>
      <c r="AJ511" s="180"/>
      <c r="AK511" s="181"/>
      <c r="AL511" s="179">
        <v>0</v>
      </c>
      <c r="AM511" s="180"/>
      <c r="AN511" s="180"/>
      <c r="AO511" s="180"/>
      <c r="AP511" s="180"/>
      <c r="AQ511" s="180"/>
      <c r="AR511" s="180"/>
      <c r="AS511" s="180"/>
      <c r="AT511" s="181"/>
      <c r="AU511" s="179">
        <v>3044842</v>
      </c>
      <c r="AV511" s="180"/>
      <c r="AW511" s="180"/>
      <c r="AX511" s="180"/>
      <c r="AY511" s="180"/>
      <c r="AZ511" s="180"/>
      <c r="BA511" s="180"/>
      <c r="BB511" s="180"/>
      <c r="BC511" s="181"/>
      <c r="BD511" s="173" t="s">
        <v>564</v>
      </c>
      <c r="BE511" s="174"/>
      <c r="BF511" s="174"/>
      <c r="BG511" s="174"/>
      <c r="BH511" s="174"/>
      <c r="BI511" s="174"/>
      <c r="BJ511" s="174"/>
      <c r="BK511" s="174"/>
      <c r="BL511" s="174"/>
      <c r="BM511" s="174"/>
      <c r="BN511" s="174"/>
      <c r="BO511" s="174"/>
      <c r="BP511" s="174"/>
      <c r="BQ511" s="175"/>
    </row>
    <row r="512" spans="1:69" ht="29.4" customHeight="1" x14ac:dyDescent="0.25">
      <c r="A512" s="173"/>
      <c r="B512" s="174"/>
      <c r="C512" s="174"/>
      <c r="D512" s="174"/>
      <c r="E512" s="174"/>
      <c r="F512" s="174"/>
      <c r="G512" s="174"/>
      <c r="H512" s="175"/>
      <c r="I512" s="176" t="s">
        <v>608</v>
      </c>
      <c r="J512" s="177"/>
      <c r="K512" s="177"/>
      <c r="L512" s="177"/>
      <c r="M512" s="177"/>
      <c r="N512" s="177"/>
      <c r="O512" s="177"/>
      <c r="P512" s="177"/>
      <c r="Q512" s="177"/>
      <c r="R512" s="177"/>
      <c r="S512" s="177"/>
      <c r="T512" s="177"/>
      <c r="U512" s="178"/>
      <c r="V512" s="170" t="s">
        <v>564</v>
      </c>
      <c r="W512" s="171"/>
      <c r="X512" s="171"/>
      <c r="Y512" s="171"/>
      <c r="Z512" s="171"/>
      <c r="AA512" s="171"/>
      <c r="AB512" s="172"/>
      <c r="AC512" s="179">
        <f t="shared" ref="AC512:AC519" si="42">AL512+AU512</f>
        <v>31792815</v>
      </c>
      <c r="AD512" s="180"/>
      <c r="AE512" s="180"/>
      <c r="AF512" s="180"/>
      <c r="AG512" s="180"/>
      <c r="AH512" s="180"/>
      <c r="AI512" s="180"/>
      <c r="AJ512" s="180"/>
      <c r="AK512" s="181"/>
      <c r="AL512" s="179">
        <v>0</v>
      </c>
      <c r="AM512" s="180"/>
      <c r="AN512" s="180"/>
      <c r="AO512" s="180"/>
      <c r="AP512" s="180"/>
      <c r="AQ512" s="180"/>
      <c r="AR512" s="180"/>
      <c r="AS512" s="180"/>
      <c r="AT512" s="181"/>
      <c r="AU512" s="179">
        <f>33608011-1204286-610910</f>
        <v>31792815</v>
      </c>
      <c r="AV512" s="180"/>
      <c r="AW512" s="180"/>
      <c r="AX512" s="180"/>
      <c r="AY512" s="180"/>
      <c r="AZ512" s="180"/>
      <c r="BA512" s="180"/>
      <c r="BB512" s="180"/>
      <c r="BC512" s="181"/>
      <c r="BD512" s="173" t="s">
        <v>564</v>
      </c>
      <c r="BE512" s="174"/>
      <c r="BF512" s="174"/>
      <c r="BG512" s="174"/>
      <c r="BH512" s="174"/>
      <c r="BI512" s="174"/>
      <c r="BJ512" s="174"/>
      <c r="BK512" s="174"/>
      <c r="BL512" s="174"/>
      <c r="BM512" s="174"/>
      <c r="BN512" s="174"/>
      <c r="BO512" s="174"/>
      <c r="BP512" s="174"/>
      <c r="BQ512" s="175"/>
    </row>
    <row r="513" spans="1:69" ht="29.4" customHeight="1" x14ac:dyDescent="0.25">
      <c r="A513" s="173"/>
      <c r="B513" s="174"/>
      <c r="C513" s="174"/>
      <c r="D513" s="174"/>
      <c r="E513" s="174"/>
      <c r="F513" s="174"/>
      <c r="G513" s="174"/>
      <c r="H513" s="175"/>
      <c r="I513" s="176" t="s">
        <v>627</v>
      </c>
      <c r="J513" s="177"/>
      <c r="K513" s="177"/>
      <c r="L513" s="177"/>
      <c r="M513" s="177"/>
      <c r="N513" s="177"/>
      <c r="O513" s="177"/>
      <c r="P513" s="177"/>
      <c r="Q513" s="177"/>
      <c r="R513" s="177"/>
      <c r="S513" s="177"/>
      <c r="T513" s="177"/>
      <c r="U513" s="178"/>
      <c r="V513" s="170" t="s">
        <v>564</v>
      </c>
      <c r="W513" s="171"/>
      <c r="X513" s="171"/>
      <c r="Y513" s="171"/>
      <c r="Z513" s="171"/>
      <c r="AA513" s="171"/>
      <c r="AB513" s="172"/>
      <c r="AC513" s="179">
        <f t="shared" si="42"/>
        <v>4338200</v>
      </c>
      <c r="AD513" s="180"/>
      <c r="AE513" s="180"/>
      <c r="AF513" s="180"/>
      <c r="AG513" s="180"/>
      <c r="AH513" s="180"/>
      <c r="AI513" s="180"/>
      <c r="AJ513" s="180"/>
      <c r="AK513" s="181"/>
      <c r="AL513" s="179">
        <v>0</v>
      </c>
      <c r="AM513" s="180"/>
      <c r="AN513" s="180"/>
      <c r="AO513" s="180"/>
      <c r="AP513" s="180"/>
      <c r="AQ513" s="180"/>
      <c r="AR513" s="180"/>
      <c r="AS513" s="180"/>
      <c r="AT513" s="181"/>
      <c r="AU513" s="179">
        <v>4338200</v>
      </c>
      <c r="AV513" s="180"/>
      <c r="AW513" s="180"/>
      <c r="AX513" s="180"/>
      <c r="AY513" s="180"/>
      <c r="AZ513" s="180"/>
      <c r="BA513" s="180"/>
      <c r="BB513" s="180"/>
      <c r="BC513" s="181"/>
      <c r="BD513" s="173" t="s">
        <v>564</v>
      </c>
      <c r="BE513" s="174"/>
      <c r="BF513" s="174"/>
      <c r="BG513" s="174"/>
      <c r="BH513" s="174"/>
      <c r="BI513" s="174"/>
      <c r="BJ513" s="174"/>
      <c r="BK513" s="174"/>
      <c r="BL513" s="174"/>
      <c r="BM513" s="174"/>
      <c r="BN513" s="174"/>
      <c r="BO513" s="174"/>
      <c r="BP513" s="174"/>
      <c r="BQ513" s="175"/>
    </row>
    <row r="514" spans="1:69" ht="29.4" customHeight="1" x14ac:dyDescent="0.25">
      <c r="A514" s="173"/>
      <c r="B514" s="174"/>
      <c r="C514" s="174"/>
      <c r="D514" s="174"/>
      <c r="E514" s="174"/>
      <c r="F514" s="174"/>
      <c r="G514" s="174"/>
      <c r="H514" s="175"/>
      <c r="I514" s="176" t="s">
        <v>615</v>
      </c>
      <c r="J514" s="177"/>
      <c r="K514" s="177"/>
      <c r="L514" s="177"/>
      <c r="M514" s="177"/>
      <c r="N514" s="177"/>
      <c r="O514" s="177"/>
      <c r="P514" s="177"/>
      <c r="Q514" s="177"/>
      <c r="R514" s="177"/>
      <c r="S514" s="177"/>
      <c r="T514" s="177"/>
      <c r="U514" s="178"/>
      <c r="V514" s="170" t="s">
        <v>564</v>
      </c>
      <c r="W514" s="171"/>
      <c r="X514" s="171"/>
      <c r="Y514" s="171"/>
      <c r="Z514" s="171"/>
      <c r="AA514" s="171"/>
      <c r="AB514" s="172"/>
      <c r="AC514" s="179">
        <f t="shared" ref="AC514" si="43">AL514+AU514</f>
        <v>12714700</v>
      </c>
      <c r="AD514" s="180"/>
      <c r="AE514" s="180"/>
      <c r="AF514" s="180"/>
      <c r="AG514" s="180"/>
      <c r="AH514" s="180"/>
      <c r="AI514" s="180"/>
      <c r="AJ514" s="180"/>
      <c r="AK514" s="181"/>
      <c r="AL514" s="179">
        <v>7136200</v>
      </c>
      <c r="AM514" s="180"/>
      <c r="AN514" s="180"/>
      <c r="AO514" s="180"/>
      <c r="AP514" s="180"/>
      <c r="AQ514" s="180"/>
      <c r="AR514" s="180"/>
      <c r="AS514" s="180"/>
      <c r="AT514" s="181"/>
      <c r="AU514" s="179">
        <v>5578500</v>
      </c>
      <c r="AV514" s="180"/>
      <c r="AW514" s="180"/>
      <c r="AX514" s="180"/>
      <c r="AY514" s="180"/>
      <c r="AZ514" s="180"/>
      <c r="BA514" s="180"/>
      <c r="BB514" s="180"/>
      <c r="BC514" s="181"/>
      <c r="BD514" s="173" t="s">
        <v>564</v>
      </c>
      <c r="BE514" s="174"/>
      <c r="BF514" s="174"/>
      <c r="BG514" s="174"/>
      <c r="BH514" s="174"/>
      <c r="BI514" s="174"/>
      <c r="BJ514" s="174"/>
      <c r="BK514" s="174"/>
      <c r="BL514" s="174"/>
      <c r="BM514" s="174"/>
      <c r="BN514" s="174"/>
      <c r="BO514" s="174"/>
      <c r="BP514" s="174"/>
      <c r="BQ514" s="175"/>
    </row>
    <row r="515" spans="1:69" ht="29.4" customHeight="1" x14ac:dyDescent="0.25">
      <c r="A515" s="173"/>
      <c r="B515" s="174"/>
      <c r="C515" s="174"/>
      <c r="D515" s="174"/>
      <c r="E515" s="174"/>
      <c r="F515" s="174"/>
      <c r="G515" s="174"/>
      <c r="H515" s="175"/>
      <c r="I515" s="176" t="s">
        <v>616</v>
      </c>
      <c r="J515" s="177"/>
      <c r="K515" s="177"/>
      <c r="L515" s="177"/>
      <c r="M515" s="177"/>
      <c r="N515" s="177"/>
      <c r="O515" s="177"/>
      <c r="P515" s="177"/>
      <c r="Q515" s="177"/>
      <c r="R515" s="177"/>
      <c r="S515" s="177"/>
      <c r="T515" s="177"/>
      <c r="U515" s="178"/>
      <c r="V515" s="170" t="s">
        <v>564</v>
      </c>
      <c r="W515" s="171"/>
      <c r="X515" s="171"/>
      <c r="Y515" s="171"/>
      <c r="Z515" s="171"/>
      <c r="AA515" s="171"/>
      <c r="AB515" s="172"/>
      <c r="AC515" s="179">
        <f t="shared" ref="AC515" si="44">AL515+AU515</f>
        <v>1554300</v>
      </c>
      <c r="AD515" s="180"/>
      <c r="AE515" s="180"/>
      <c r="AF515" s="180"/>
      <c r="AG515" s="180"/>
      <c r="AH515" s="180"/>
      <c r="AI515" s="180"/>
      <c r="AJ515" s="180"/>
      <c r="AK515" s="181"/>
      <c r="AL515" s="179">
        <v>1554300</v>
      </c>
      <c r="AM515" s="180"/>
      <c r="AN515" s="180"/>
      <c r="AO515" s="180"/>
      <c r="AP515" s="180"/>
      <c r="AQ515" s="180"/>
      <c r="AR515" s="180"/>
      <c r="AS515" s="180"/>
      <c r="AT515" s="181"/>
      <c r="AU515" s="179">
        <v>0</v>
      </c>
      <c r="AV515" s="180"/>
      <c r="AW515" s="180"/>
      <c r="AX515" s="180"/>
      <c r="AY515" s="180"/>
      <c r="AZ515" s="180"/>
      <c r="BA515" s="180"/>
      <c r="BB515" s="180"/>
      <c r="BC515" s="181"/>
      <c r="BD515" s="173" t="s">
        <v>564</v>
      </c>
      <c r="BE515" s="174"/>
      <c r="BF515" s="174"/>
      <c r="BG515" s="174"/>
      <c r="BH515" s="174"/>
      <c r="BI515" s="174"/>
      <c r="BJ515" s="174"/>
      <c r="BK515" s="174"/>
      <c r="BL515" s="174"/>
      <c r="BM515" s="174"/>
      <c r="BN515" s="174"/>
      <c r="BO515" s="174"/>
      <c r="BP515" s="174"/>
      <c r="BQ515" s="175"/>
    </row>
    <row r="516" spans="1:69" ht="29.4" customHeight="1" x14ac:dyDescent="0.25">
      <c r="A516" s="173"/>
      <c r="B516" s="174"/>
      <c r="C516" s="174"/>
      <c r="D516" s="174"/>
      <c r="E516" s="174"/>
      <c r="F516" s="174"/>
      <c r="G516" s="174"/>
      <c r="H516" s="175"/>
      <c r="I516" s="176" t="s">
        <v>617</v>
      </c>
      <c r="J516" s="177"/>
      <c r="K516" s="177"/>
      <c r="L516" s="177"/>
      <c r="M516" s="177"/>
      <c r="N516" s="177"/>
      <c r="O516" s="177"/>
      <c r="P516" s="177"/>
      <c r="Q516" s="177"/>
      <c r="R516" s="177"/>
      <c r="S516" s="177"/>
      <c r="T516" s="177"/>
      <c r="U516" s="178"/>
      <c r="V516" s="170" t="s">
        <v>564</v>
      </c>
      <c r="W516" s="171"/>
      <c r="X516" s="171"/>
      <c r="Y516" s="171"/>
      <c r="Z516" s="171"/>
      <c r="AA516" s="171"/>
      <c r="AB516" s="172"/>
      <c r="AC516" s="179">
        <f t="shared" ref="AC516" si="45">AL516+AU516</f>
        <v>4189300</v>
      </c>
      <c r="AD516" s="180"/>
      <c r="AE516" s="180"/>
      <c r="AF516" s="180"/>
      <c r="AG516" s="180"/>
      <c r="AH516" s="180"/>
      <c r="AI516" s="180"/>
      <c r="AJ516" s="180"/>
      <c r="AK516" s="181"/>
      <c r="AL516" s="179">
        <v>4189300</v>
      </c>
      <c r="AM516" s="180"/>
      <c r="AN516" s="180"/>
      <c r="AO516" s="180"/>
      <c r="AP516" s="180"/>
      <c r="AQ516" s="180"/>
      <c r="AR516" s="180"/>
      <c r="AS516" s="180"/>
      <c r="AT516" s="181"/>
      <c r="AU516" s="179">
        <v>0</v>
      </c>
      <c r="AV516" s="180"/>
      <c r="AW516" s="180"/>
      <c r="AX516" s="180"/>
      <c r="AY516" s="180"/>
      <c r="AZ516" s="180"/>
      <c r="BA516" s="180"/>
      <c r="BB516" s="180"/>
      <c r="BC516" s="181"/>
      <c r="BD516" s="173" t="s">
        <v>564</v>
      </c>
      <c r="BE516" s="174"/>
      <c r="BF516" s="174"/>
      <c r="BG516" s="174"/>
      <c r="BH516" s="174"/>
      <c r="BI516" s="174"/>
      <c r="BJ516" s="174"/>
      <c r="BK516" s="174"/>
      <c r="BL516" s="174"/>
      <c r="BM516" s="174"/>
      <c r="BN516" s="174"/>
      <c r="BO516" s="174"/>
      <c r="BP516" s="174"/>
      <c r="BQ516" s="175"/>
    </row>
    <row r="517" spans="1:69" ht="29.4" customHeight="1" x14ac:dyDescent="0.25">
      <c r="A517" s="173"/>
      <c r="B517" s="174"/>
      <c r="C517" s="174"/>
      <c r="D517" s="174"/>
      <c r="E517" s="174"/>
      <c r="F517" s="174"/>
      <c r="G517" s="174"/>
      <c r="H517" s="175"/>
      <c r="I517" s="176" t="s">
        <v>618</v>
      </c>
      <c r="J517" s="177"/>
      <c r="K517" s="177"/>
      <c r="L517" s="177"/>
      <c r="M517" s="177"/>
      <c r="N517" s="177"/>
      <c r="O517" s="177"/>
      <c r="P517" s="177"/>
      <c r="Q517" s="177"/>
      <c r="R517" s="177"/>
      <c r="S517" s="177"/>
      <c r="T517" s="177"/>
      <c r="U517" s="178"/>
      <c r="V517" s="170" t="s">
        <v>564</v>
      </c>
      <c r="W517" s="171"/>
      <c r="X517" s="171"/>
      <c r="Y517" s="171"/>
      <c r="Z517" s="171"/>
      <c r="AA517" s="171"/>
      <c r="AB517" s="172"/>
      <c r="AC517" s="179">
        <f t="shared" ref="AC517" si="46">AL517+AU517</f>
        <v>59800</v>
      </c>
      <c r="AD517" s="180"/>
      <c r="AE517" s="180"/>
      <c r="AF517" s="180"/>
      <c r="AG517" s="180"/>
      <c r="AH517" s="180"/>
      <c r="AI517" s="180"/>
      <c r="AJ517" s="180"/>
      <c r="AK517" s="181"/>
      <c r="AL517" s="179">
        <v>59800</v>
      </c>
      <c r="AM517" s="180"/>
      <c r="AN517" s="180"/>
      <c r="AO517" s="180"/>
      <c r="AP517" s="180"/>
      <c r="AQ517" s="180"/>
      <c r="AR517" s="180"/>
      <c r="AS517" s="180"/>
      <c r="AT517" s="181"/>
      <c r="AU517" s="179">
        <v>0</v>
      </c>
      <c r="AV517" s="180"/>
      <c r="AW517" s="180"/>
      <c r="AX517" s="180"/>
      <c r="AY517" s="180"/>
      <c r="AZ517" s="180"/>
      <c r="BA517" s="180"/>
      <c r="BB517" s="180"/>
      <c r="BC517" s="181"/>
      <c r="BD517" s="173" t="s">
        <v>564</v>
      </c>
      <c r="BE517" s="174"/>
      <c r="BF517" s="174"/>
      <c r="BG517" s="174"/>
      <c r="BH517" s="174"/>
      <c r="BI517" s="174"/>
      <c r="BJ517" s="174"/>
      <c r="BK517" s="174"/>
      <c r="BL517" s="174"/>
      <c r="BM517" s="174"/>
      <c r="BN517" s="174"/>
      <c r="BO517" s="174"/>
      <c r="BP517" s="174"/>
      <c r="BQ517" s="175"/>
    </row>
    <row r="518" spans="1:69" ht="29.4" customHeight="1" x14ac:dyDescent="0.25">
      <c r="A518" s="173"/>
      <c r="B518" s="174"/>
      <c r="C518" s="174"/>
      <c r="D518" s="174"/>
      <c r="E518" s="174"/>
      <c r="F518" s="174"/>
      <c r="G518" s="174"/>
      <c r="H518" s="175"/>
      <c r="I518" s="176" t="s">
        <v>619</v>
      </c>
      <c r="J518" s="177"/>
      <c r="K518" s="177"/>
      <c r="L518" s="177"/>
      <c r="M518" s="177"/>
      <c r="N518" s="177"/>
      <c r="O518" s="177"/>
      <c r="P518" s="177"/>
      <c r="Q518" s="177"/>
      <c r="R518" s="177"/>
      <c r="S518" s="177"/>
      <c r="T518" s="177"/>
      <c r="U518" s="178"/>
      <c r="V518" s="170" t="s">
        <v>564</v>
      </c>
      <c r="W518" s="171"/>
      <c r="X518" s="171"/>
      <c r="Y518" s="171"/>
      <c r="Z518" s="171"/>
      <c r="AA518" s="171"/>
      <c r="AB518" s="172"/>
      <c r="AC518" s="179">
        <f t="shared" ref="AC518" si="47">AL518+AU518</f>
        <v>109400</v>
      </c>
      <c r="AD518" s="180"/>
      <c r="AE518" s="180"/>
      <c r="AF518" s="180"/>
      <c r="AG518" s="180"/>
      <c r="AH518" s="180"/>
      <c r="AI518" s="180"/>
      <c r="AJ518" s="180"/>
      <c r="AK518" s="181"/>
      <c r="AL518" s="179">
        <v>0</v>
      </c>
      <c r="AM518" s="180"/>
      <c r="AN518" s="180"/>
      <c r="AO518" s="180"/>
      <c r="AP518" s="180"/>
      <c r="AQ518" s="180"/>
      <c r="AR518" s="180"/>
      <c r="AS518" s="180"/>
      <c r="AT518" s="181"/>
      <c r="AU518" s="179">
        <v>109400</v>
      </c>
      <c r="AV518" s="180"/>
      <c r="AW518" s="180"/>
      <c r="AX518" s="180"/>
      <c r="AY518" s="180"/>
      <c r="AZ518" s="180"/>
      <c r="BA518" s="180"/>
      <c r="BB518" s="180"/>
      <c r="BC518" s="181"/>
      <c r="BD518" s="173" t="s">
        <v>564</v>
      </c>
      <c r="BE518" s="174"/>
      <c r="BF518" s="174"/>
      <c r="BG518" s="174"/>
      <c r="BH518" s="174"/>
      <c r="BI518" s="174"/>
      <c r="BJ518" s="174"/>
      <c r="BK518" s="174"/>
      <c r="BL518" s="174"/>
      <c r="BM518" s="174"/>
      <c r="BN518" s="174"/>
      <c r="BO518" s="174"/>
      <c r="BP518" s="174"/>
      <c r="BQ518" s="175"/>
    </row>
    <row r="519" spans="1:69" ht="29.4" customHeight="1" x14ac:dyDescent="0.25">
      <c r="A519" s="173"/>
      <c r="B519" s="174"/>
      <c r="C519" s="174"/>
      <c r="D519" s="174"/>
      <c r="E519" s="174"/>
      <c r="F519" s="174"/>
      <c r="G519" s="174"/>
      <c r="H519" s="175"/>
      <c r="I519" s="176" t="s">
        <v>614</v>
      </c>
      <c r="J519" s="177"/>
      <c r="K519" s="177"/>
      <c r="L519" s="177"/>
      <c r="M519" s="177"/>
      <c r="N519" s="177"/>
      <c r="O519" s="177"/>
      <c r="P519" s="177"/>
      <c r="Q519" s="177"/>
      <c r="R519" s="177"/>
      <c r="S519" s="177"/>
      <c r="T519" s="177"/>
      <c r="U519" s="178"/>
      <c r="V519" s="170" t="s">
        <v>564</v>
      </c>
      <c r="W519" s="171"/>
      <c r="X519" s="171"/>
      <c r="Y519" s="171"/>
      <c r="Z519" s="171"/>
      <c r="AA519" s="171"/>
      <c r="AB519" s="172"/>
      <c r="AC519" s="179">
        <f t="shared" si="42"/>
        <v>177839</v>
      </c>
      <c r="AD519" s="180"/>
      <c r="AE519" s="180"/>
      <c r="AF519" s="180"/>
      <c r="AG519" s="180"/>
      <c r="AH519" s="180"/>
      <c r="AI519" s="180"/>
      <c r="AJ519" s="180"/>
      <c r="AK519" s="181"/>
      <c r="AL519" s="179">
        <v>0</v>
      </c>
      <c r="AM519" s="180"/>
      <c r="AN519" s="180"/>
      <c r="AO519" s="180"/>
      <c r="AP519" s="180"/>
      <c r="AQ519" s="180"/>
      <c r="AR519" s="180"/>
      <c r="AS519" s="180"/>
      <c r="AT519" s="181"/>
      <c r="AU519" s="179">
        <v>177839</v>
      </c>
      <c r="AV519" s="180"/>
      <c r="AW519" s="180"/>
      <c r="AX519" s="180"/>
      <c r="AY519" s="180"/>
      <c r="AZ519" s="180"/>
      <c r="BA519" s="180"/>
      <c r="BB519" s="180"/>
      <c r="BC519" s="181"/>
      <c r="BD519" s="173" t="s">
        <v>564</v>
      </c>
      <c r="BE519" s="174"/>
      <c r="BF519" s="174"/>
      <c r="BG519" s="174"/>
      <c r="BH519" s="174"/>
      <c r="BI519" s="174"/>
      <c r="BJ519" s="174"/>
      <c r="BK519" s="174"/>
      <c r="BL519" s="174"/>
      <c r="BM519" s="174"/>
      <c r="BN519" s="174"/>
      <c r="BO519" s="174"/>
      <c r="BP519" s="174"/>
      <c r="BQ519" s="175"/>
    </row>
    <row r="520" spans="1:69" ht="29.4" customHeight="1" x14ac:dyDescent="0.25">
      <c r="A520" s="173"/>
      <c r="B520" s="174"/>
      <c r="C520" s="174"/>
      <c r="D520" s="174"/>
      <c r="E520" s="174"/>
      <c r="F520" s="174"/>
      <c r="G520" s="174"/>
      <c r="H520" s="175"/>
      <c r="I520" s="176" t="s">
        <v>612</v>
      </c>
      <c r="J520" s="177"/>
      <c r="K520" s="177"/>
      <c r="L520" s="177"/>
      <c r="M520" s="177"/>
      <c r="N520" s="177"/>
      <c r="O520" s="177"/>
      <c r="P520" s="177"/>
      <c r="Q520" s="177"/>
      <c r="R520" s="177"/>
      <c r="S520" s="177"/>
      <c r="T520" s="177"/>
      <c r="U520" s="178"/>
      <c r="V520" s="170" t="s">
        <v>564</v>
      </c>
      <c r="W520" s="171"/>
      <c r="X520" s="171"/>
      <c r="Y520" s="171"/>
      <c r="Z520" s="171"/>
      <c r="AA520" s="171"/>
      <c r="AB520" s="172"/>
      <c r="AC520" s="179">
        <f t="shared" ref="AC520:AC521" si="48">AL520+AU520</f>
        <v>20152</v>
      </c>
      <c r="AD520" s="180"/>
      <c r="AE520" s="180"/>
      <c r="AF520" s="180"/>
      <c r="AG520" s="180"/>
      <c r="AH520" s="180"/>
      <c r="AI520" s="180"/>
      <c r="AJ520" s="180"/>
      <c r="AK520" s="181"/>
      <c r="AL520" s="179">
        <v>0</v>
      </c>
      <c r="AM520" s="180"/>
      <c r="AN520" s="180"/>
      <c r="AO520" s="180"/>
      <c r="AP520" s="180"/>
      <c r="AQ520" s="180"/>
      <c r="AR520" s="180"/>
      <c r="AS520" s="180"/>
      <c r="AT520" s="181"/>
      <c r="AU520" s="179">
        <v>20152</v>
      </c>
      <c r="AV520" s="180"/>
      <c r="AW520" s="180"/>
      <c r="AX520" s="180"/>
      <c r="AY520" s="180"/>
      <c r="AZ520" s="180"/>
      <c r="BA520" s="180"/>
      <c r="BB520" s="180"/>
      <c r="BC520" s="181"/>
      <c r="BD520" s="173" t="s">
        <v>564</v>
      </c>
      <c r="BE520" s="174"/>
      <c r="BF520" s="174"/>
      <c r="BG520" s="174"/>
      <c r="BH520" s="174"/>
      <c r="BI520" s="174"/>
      <c r="BJ520" s="174"/>
      <c r="BK520" s="174"/>
      <c r="BL520" s="174"/>
      <c r="BM520" s="174"/>
      <c r="BN520" s="174"/>
      <c r="BO520" s="174"/>
      <c r="BP520" s="174"/>
      <c r="BQ520" s="175"/>
    </row>
    <row r="521" spans="1:69" ht="29.4" customHeight="1" x14ac:dyDescent="0.25">
      <c r="A521" s="173"/>
      <c r="B521" s="174"/>
      <c r="C521" s="174"/>
      <c r="D521" s="174"/>
      <c r="E521" s="174"/>
      <c r="F521" s="174"/>
      <c r="G521" s="174"/>
      <c r="H521" s="175"/>
      <c r="I521" s="176" t="s">
        <v>628</v>
      </c>
      <c r="J521" s="177"/>
      <c r="K521" s="177"/>
      <c r="L521" s="177"/>
      <c r="M521" s="177"/>
      <c r="N521" s="177"/>
      <c r="O521" s="177"/>
      <c r="P521" s="177"/>
      <c r="Q521" s="177"/>
      <c r="R521" s="177"/>
      <c r="S521" s="177"/>
      <c r="T521" s="177"/>
      <c r="U521" s="178"/>
      <c r="V521" s="170" t="s">
        <v>564</v>
      </c>
      <c r="W521" s="171"/>
      <c r="X521" s="171"/>
      <c r="Y521" s="171"/>
      <c r="Z521" s="171"/>
      <c r="AA521" s="171"/>
      <c r="AB521" s="172"/>
      <c r="AC521" s="179">
        <f t="shared" si="48"/>
        <v>24327000</v>
      </c>
      <c r="AD521" s="180"/>
      <c r="AE521" s="180"/>
      <c r="AF521" s="180"/>
      <c r="AG521" s="180"/>
      <c r="AH521" s="180"/>
      <c r="AI521" s="180"/>
      <c r="AJ521" s="180"/>
      <c r="AK521" s="181"/>
      <c r="AL521" s="179">
        <v>0</v>
      </c>
      <c r="AM521" s="180"/>
      <c r="AN521" s="180"/>
      <c r="AO521" s="180"/>
      <c r="AP521" s="180"/>
      <c r="AQ521" s="180"/>
      <c r="AR521" s="180"/>
      <c r="AS521" s="180"/>
      <c r="AT521" s="181"/>
      <c r="AU521" s="179">
        <v>24327000</v>
      </c>
      <c r="AV521" s="180"/>
      <c r="AW521" s="180"/>
      <c r="AX521" s="180"/>
      <c r="AY521" s="180"/>
      <c r="AZ521" s="180"/>
      <c r="BA521" s="180"/>
      <c r="BB521" s="180"/>
      <c r="BC521" s="181"/>
      <c r="BD521" s="173" t="s">
        <v>564</v>
      </c>
      <c r="BE521" s="174"/>
      <c r="BF521" s="174"/>
      <c r="BG521" s="174"/>
      <c r="BH521" s="174"/>
      <c r="BI521" s="174"/>
      <c r="BJ521" s="174"/>
      <c r="BK521" s="174"/>
      <c r="BL521" s="174"/>
      <c r="BM521" s="174"/>
      <c r="BN521" s="174"/>
      <c r="BO521" s="174"/>
      <c r="BP521" s="174"/>
      <c r="BQ521" s="175"/>
    </row>
    <row r="522" spans="1:69" ht="29.4" customHeight="1" x14ac:dyDescent="0.25">
      <c r="A522" s="173"/>
      <c r="B522" s="174"/>
      <c r="C522" s="174"/>
      <c r="D522" s="174"/>
      <c r="E522" s="174"/>
      <c r="F522" s="174"/>
      <c r="G522" s="174"/>
      <c r="H522" s="175"/>
      <c r="I522" s="176" t="s">
        <v>629</v>
      </c>
      <c r="J522" s="177"/>
      <c r="K522" s="177"/>
      <c r="L522" s="177"/>
      <c r="M522" s="177"/>
      <c r="N522" s="177"/>
      <c r="O522" s="177"/>
      <c r="P522" s="177"/>
      <c r="Q522" s="177"/>
      <c r="R522" s="177"/>
      <c r="S522" s="177"/>
      <c r="T522" s="177"/>
      <c r="U522" s="178"/>
      <c r="V522" s="170" t="s">
        <v>564</v>
      </c>
      <c r="W522" s="171"/>
      <c r="X522" s="171"/>
      <c r="Y522" s="171"/>
      <c r="Z522" s="171"/>
      <c r="AA522" s="171"/>
      <c r="AB522" s="172"/>
      <c r="AC522" s="179">
        <f t="shared" ref="AC522" si="49">AL522+AU522</f>
        <v>36451600</v>
      </c>
      <c r="AD522" s="180"/>
      <c r="AE522" s="180"/>
      <c r="AF522" s="180"/>
      <c r="AG522" s="180"/>
      <c r="AH522" s="180"/>
      <c r="AI522" s="180"/>
      <c r="AJ522" s="180"/>
      <c r="AK522" s="181"/>
      <c r="AL522" s="179">
        <v>0</v>
      </c>
      <c r="AM522" s="180"/>
      <c r="AN522" s="180"/>
      <c r="AO522" s="180"/>
      <c r="AP522" s="180"/>
      <c r="AQ522" s="180"/>
      <c r="AR522" s="180"/>
      <c r="AS522" s="180"/>
      <c r="AT522" s="181"/>
      <c r="AU522" s="179">
        <v>36451600</v>
      </c>
      <c r="AV522" s="180"/>
      <c r="AW522" s="180"/>
      <c r="AX522" s="180"/>
      <c r="AY522" s="180"/>
      <c r="AZ522" s="180"/>
      <c r="BA522" s="180"/>
      <c r="BB522" s="180"/>
      <c r="BC522" s="181"/>
      <c r="BD522" s="173" t="s">
        <v>564</v>
      </c>
      <c r="BE522" s="174"/>
      <c r="BF522" s="174"/>
      <c r="BG522" s="174"/>
      <c r="BH522" s="174"/>
      <c r="BI522" s="174"/>
      <c r="BJ522" s="174"/>
      <c r="BK522" s="174"/>
      <c r="BL522" s="174"/>
      <c r="BM522" s="174"/>
      <c r="BN522" s="174"/>
      <c r="BO522" s="174"/>
      <c r="BP522" s="174"/>
      <c r="BQ522" s="175"/>
    </row>
    <row r="523" spans="1:69" ht="29.4" customHeight="1" x14ac:dyDescent="0.25">
      <c r="A523" s="173">
        <v>10</v>
      </c>
      <c r="B523" s="174"/>
      <c r="C523" s="174"/>
      <c r="D523" s="174"/>
      <c r="E523" s="174"/>
      <c r="F523" s="174"/>
      <c r="G523" s="174"/>
      <c r="H523" s="175"/>
      <c r="I523" s="176" t="s">
        <v>609</v>
      </c>
      <c r="J523" s="177"/>
      <c r="K523" s="177"/>
      <c r="L523" s="177"/>
      <c r="M523" s="177"/>
      <c r="N523" s="177"/>
      <c r="O523" s="177"/>
      <c r="P523" s="177"/>
      <c r="Q523" s="177"/>
      <c r="R523" s="177"/>
      <c r="S523" s="177"/>
      <c r="T523" s="177"/>
      <c r="U523" s="178"/>
      <c r="V523" s="170" t="s">
        <v>564</v>
      </c>
      <c r="W523" s="171"/>
      <c r="X523" s="171"/>
      <c r="Y523" s="171"/>
      <c r="Z523" s="171"/>
      <c r="AA523" s="171"/>
      <c r="AB523" s="172"/>
      <c r="AC523" s="179">
        <f t="shared" ref="AC523" si="50">AL523+AU523</f>
        <v>610910</v>
      </c>
      <c r="AD523" s="180"/>
      <c r="AE523" s="180"/>
      <c r="AF523" s="180"/>
      <c r="AG523" s="180"/>
      <c r="AH523" s="180"/>
      <c r="AI523" s="180"/>
      <c r="AJ523" s="180"/>
      <c r="AK523" s="181"/>
      <c r="AL523" s="179">
        <v>0</v>
      </c>
      <c r="AM523" s="180"/>
      <c r="AN523" s="180"/>
      <c r="AO523" s="180"/>
      <c r="AP523" s="180"/>
      <c r="AQ523" s="180"/>
      <c r="AR523" s="180"/>
      <c r="AS523" s="180"/>
      <c r="AT523" s="181"/>
      <c r="AU523" s="179">
        <v>610910</v>
      </c>
      <c r="AV523" s="180"/>
      <c r="AW523" s="180"/>
      <c r="AX523" s="180"/>
      <c r="AY523" s="180"/>
      <c r="AZ523" s="180"/>
      <c r="BA523" s="180"/>
      <c r="BB523" s="180"/>
      <c r="BC523" s="181"/>
      <c r="BD523" s="173" t="s">
        <v>564</v>
      </c>
      <c r="BE523" s="174"/>
      <c r="BF523" s="174"/>
      <c r="BG523" s="174"/>
      <c r="BH523" s="174"/>
      <c r="BI523" s="174"/>
      <c r="BJ523" s="174"/>
      <c r="BK523" s="174"/>
      <c r="BL523" s="174"/>
      <c r="BM523" s="174"/>
      <c r="BN523" s="174"/>
      <c r="BO523" s="174"/>
      <c r="BP523" s="174"/>
      <c r="BQ523" s="175"/>
    </row>
    <row r="524" spans="1:69" ht="29.4" customHeight="1" x14ac:dyDescent="0.25">
      <c r="A524" s="173">
        <v>11</v>
      </c>
      <c r="B524" s="174"/>
      <c r="C524" s="174"/>
      <c r="D524" s="174"/>
      <c r="E524" s="174"/>
      <c r="F524" s="174"/>
      <c r="G524" s="174"/>
      <c r="H524" s="175"/>
      <c r="I524" s="176" t="s">
        <v>610</v>
      </c>
      <c r="J524" s="177"/>
      <c r="K524" s="177"/>
      <c r="L524" s="177"/>
      <c r="M524" s="177"/>
      <c r="N524" s="177"/>
      <c r="O524" s="177"/>
      <c r="P524" s="177"/>
      <c r="Q524" s="177"/>
      <c r="R524" s="177"/>
      <c r="S524" s="177"/>
      <c r="T524" s="177"/>
      <c r="U524" s="178"/>
      <c r="V524" s="170" t="s">
        <v>564</v>
      </c>
      <c r="W524" s="171"/>
      <c r="X524" s="171"/>
      <c r="Y524" s="171"/>
      <c r="Z524" s="171"/>
      <c r="AA524" s="171"/>
      <c r="AB524" s="172"/>
      <c r="AC524" s="179">
        <f t="shared" ref="AC524:AC525" si="51">AL524+AU524</f>
        <v>1204286</v>
      </c>
      <c r="AD524" s="180"/>
      <c r="AE524" s="180"/>
      <c r="AF524" s="180"/>
      <c r="AG524" s="180"/>
      <c r="AH524" s="180"/>
      <c r="AI524" s="180"/>
      <c r="AJ524" s="180"/>
      <c r="AK524" s="181"/>
      <c r="AL524" s="179">
        <v>0</v>
      </c>
      <c r="AM524" s="180"/>
      <c r="AN524" s="180"/>
      <c r="AO524" s="180"/>
      <c r="AP524" s="180"/>
      <c r="AQ524" s="180"/>
      <c r="AR524" s="180"/>
      <c r="AS524" s="180"/>
      <c r="AT524" s="181"/>
      <c r="AU524" s="179">
        <v>1204286</v>
      </c>
      <c r="AV524" s="180"/>
      <c r="AW524" s="180"/>
      <c r="AX524" s="180"/>
      <c r="AY524" s="180"/>
      <c r="AZ524" s="180"/>
      <c r="BA524" s="180"/>
      <c r="BB524" s="180"/>
      <c r="BC524" s="181"/>
      <c r="BD524" s="173" t="s">
        <v>564</v>
      </c>
      <c r="BE524" s="174"/>
      <c r="BF524" s="174"/>
      <c r="BG524" s="174"/>
      <c r="BH524" s="174"/>
      <c r="BI524" s="174"/>
      <c r="BJ524" s="174"/>
      <c r="BK524" s="174"/>
      <c r="BL524" s="174"/>
      <c r="BM524" s="174"/>
      <c r="BN524" s="174"/>
      <c r="BO524" s="174"/>
      <c r="BP524" s="174"/>
      <c r="BQ524" s="175"/>
    </row>
    <row r="525" spans="1:69" ht="29.4" customHeight="1" x14ac:dyDescent="0.25">
      <c r="A525" s="173">
        <v>12</v>
      </c>
      <c r="B525" s="174"/>
      <c r="C525" s="174"/>
      <c r="D525" s="174"/>
      <c r="E525" s="174"/>
      <c r="F525" s="174"/>
      <c r="G525" s="174"/>
      <c r="H525" s="175"/>
      <c r="I525" s="176" t="s">
        <v>611</v>
      </c>
      <c r="J525" s="177"/>
      <c r="K525" s="177"/>
      <c r="L525" s="177"/>
      <c r="M525" s="177"/>
      <c r="N525" s="177"/>
      <c r="O525" s="177"/>
      <c r="P525" s="177"/>
      <c r="Q525" s="177"/>
      <c r="R525" s="177"/>
      <c r="S525" s="177"/>
      <c r="T525" s="177"/>
      <c r="U525" s="178"/>
      <c r="V525" s="170" t="s">
        <v>564</v>
      </c>
      <c r="W525" s="171"/>
      <c r="X525" s="171"/>
      <c r="Y525" s="171"/>
      <c r="Z525" s="171"/>
      <c r="AA525" s="171"/>
      <c r="AB525" s="172"/>
      <c r="AC525" s="179">
        <f t="shared" si="51"/>
        <v>3965778</v>
      </c>
      <c r="AD525" s="180"/>
      <c r="AE525" s="180"/>
      <c r="AF525" s="180"/>
      <c r="AG525" s="180"/>
      <c r="AH525" s="180"/>
      <c r="AI525" s="180"/>
      <c r="AJ525" s="180"/>
      <c r="AK525" s="181"/>
      <c r="AL525" s="179">
        <v>0</v>
      </c>
      <c r="AM525" s="180"/>
      <c r="AN525" s="180"/>
      <c r="AO525" s="180"/>
      <c r="AP525" s="180"/>
      <c r="AQ525" s="180"/>
      <c r="AR525" s="180"/>
      <c r="AS525" s="180"/>
      <c r="AT525" s="181"/>
      <c r="AU525" s="179">
        <f>3985930-20152</f>
        <v>3965778</v>
      </c>
      <c r="AV525" s="180"/>
      <c r="AW525" s="180"/>
      <c r="AX525" s="180"/>
      <c r="AY525" s="180"/>
      <c r="AZ525" s="180"/>
      <c r="BA525" s="180"/>
      <c r="BB525" s="180"/>
      <c r="BC525" s="181"/>
      <c r="BD525" s="173" t="s">
        <v>564</v>
      </c>
      <c r="BE525" s="174"/>
      <c r="BF525" s="174"/>
      <c r="BG525" s="174"/>
      <c r="BH525" s="174"/>
      <c r="BI525" s="174"/>
      <c r="BJ525" s="174"/>
      <c r="BK525" s="174"/>
      <c r="BL525" s="174"/>
      <c r="BM525" s="174"/>
      <c r="BN525" s="174"/>
      <c r="BO525" s="174"/>
      <c r="BP525" s="174"/>
      <c r="BQ525" s="175"/>
    </row>
    <row r="526" spans="1:69" x14ac:dyDescent="0.25">
      <c r="A526" s="186" t="s">
        <v>145</v>
      </c>
      <c r="B526" s="187"/>
      <c r="C526" s="187"/>
      <c r="D526" s="187"/>
      <c r="E526" s="187"/>
      <c r="F526" s="187"/>
      <c r="G526" s="187"/>
      <c r="H526" s="188"/>
      <c r="I526" s="173"/>
      <c r="J526" s="174"/>
      <c r="K526" s="174"/>
      <c r="L526" s="174"/>
      <c r="M526" s="174"/>
      <c r="N526" s="174"/>
      <c r="O526" s="174"/>
      <c r="P526" s="174"/>
      <c r="Q526" s="174"/>
      <c r="R526" s="174"/>
      <c r="S526" s="174"/>
      <c r="T526" s="174"/>
      <c r="U526" s="175"/>
      <c r="V526" s="173"/>
      <c r="W526" s="174"/>
      <c r="X526" s="174"/>
      <c r="Y526" s="174"/>
      <c r="Z526" s="174"/>
      <c r="AA526" s="174"/>
      <c r="AB526" s="175"/>
      <c r="AC526" s="189">
        <f>AC502+AC503+AC504+AC505+AC506+AC507+AC508+AC509+AC510+AC523+AC524+AC525</f>
        <v>174734958</v>
      </c>
      <c r="AD526" s="174"/>
      <c r="AE526" s="174"/>
      <c r="AF526" s="174"/>
      <c r="AG526" s="174"/>
      <c r="AH526" s="174"/>
      <c r="AI526" s="174"/>
      <c r="AJ526" s="174"/>
      <c r="AK526" s="175"/>
      <c r="AL526" s="189">
        <f t="shared" ref="AL526" si="52">AL502+AL503+AL504+AL505+AL506+AL507+AL508+AL509+AL510+AL523+AL524+AL525</f>
        <v>37740600</v>
      </c>
      <c r="AM526" s="174"/>
      <c r="AN526" s="174"/>
      <c r="AO526" s="174"/>
      <c r="AP526" s="174"/>
      <c r="AQ526" s="174"/>
      <c r="AR526" s="174"/>
      <c r="AS526" s="174"/>
      <c r="AT526" s="175"/>
      <c r="AU526" s="189">
        <f t="shared" ref="AU526" si="53">AU502+AU503+AU504+AU505+AU506+AU507+AU508+AU509+AU510+AU523+AU524+AU525</f>
        <v>136994358</v>
      </c>
      <c r="AV526" s="174"/>
      <c r="AW526" s="174"/>
      <c r="AX526" s="174"/>
      <c r="AY526" s="174"/>
      <c r="AZ526" s="174"/>
      <c r="BA526" s="174"/>
      <c r="BB526" s="174"/>
      <c r="BC526" s="175"/>
      <c r="BD526" s="173"/>
      <c r="BE526" s="174"/>
      <c r="BF526" s="174"/>
      <c r="BG526" s="174"/>
      <c r="BH526" s="174"/>
      <c r="BI526" s="174"/>
      <c r="BJ526" s="174"/>
      <c r="BK526" s="174"/>
      <c r="BL526" s="174"/>
      <c r="BM526" s="174"/>
      <c r="BN526" s="174"/>
      <c r="BO526" s="174"/>
      <c r="BP526" s="174"/>
      <c r="BQ526" s="175"/>
    </row>
    <row r="528" spans="1:69" ht="14.25" customHeight="1" x14ac:dyDescent="0.25">
      <c r="A528" s="51" t="s">
        <v>425</v>
      </c>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row>
    <row r="529" spans="1:77" ht="15" customHeight="1" x14ac:dyDescent="0.25">
      <c r="A529" s="65" t="s">
        <v>287</v>
      </c>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row>
    <row r="530" spans="1:77" ht="28.5" customHeight="1" x14ac:dyDescent="0.25"/>
    <row r="531" spans="1:77" ht="13.8" x14ac:dyDescent="0.25">
      <c r="A531" s="51" t="s">
        <v>212</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row>
    <row r="532" spans="1:77" ht="13.8" x14ac:dyDescent="0.25">
      <c r="A532" s="51" t="s">
        <v>199</v>
      </c>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row>
    <row r="533" spans="1:77" ht="372" customHeight="1" x14ac:dyDescent="0.25">
      <c r="A533" s="226" t="s">
        <v>583</v>
      </c>
      <c r="B533" s="226"/>
      <c r="C533" s="226"/>
      <c r="D533" s="226"/>
      <c r="E533" s="226"/>
      <c r="F533" s="226"/>
      <c r="G533" s="226"/>
      <c r="H533" s="226"/>
      <c r="I533" s="226"/>
      <c r="J533" s="226"/>
      <c r="K533" s="226"/>
      <c r="L533" s="226"/>
      <c r="M533" s="226"/>
      <c r="N533" s="226"/>
      <c r="O533" s="226"/>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226"/>
      <c r="BH533" s="226"/>
      <c r="BI533" s="226"/>
      <c r="BJ533" s="226"/>
      <c r="BK533" s="226"/>
      <c r="BL533" s="226"/>
      <c r="BM533" s="226"/>
      <c r="BN533" s="226"/>
      <c r="BO533" s="226"/>
      <c r="BP533" s="226"/>
      <c r="BQ533" s="226"/>
      <c r="BR533" s="226"/>
      <c r="BS533" s="226"/>
      <c r="BT533" s="226"/>
      <c r="BU533" s="226"/>
      <c r="BV533" s="226"/>
      <c r="BW533" s="226"/>
      <c r="BX533" s="226"/>
      <c r="BY533" s="226"/>
    </row>
    <row r="534" spans="1:77" ht="409.2" customHeight="1" x14ac:dyDescent="0.25">
      <c r="A534" s="153" t="s">
        <v>427</v>
      </c>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c r="AC534" s="153"/>
      <c r="AD534" s="153"/>
      <c r="AE534" s="153"/>
      <c r="AF534" s="153"/>
      <c r="AG534" s="153"/>
      <c r="AH534" s="153"/>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c r="BI534" s="153"/>
      <c r="BJ534" s="153"/>
      <c r="BK534" s="153"/>
      <c r="BL534" s="153"/>
      <c r="BM534" s="153"/>
      <c r="BN534" s="153"/>
      <c r="BO534" s="153"/>
      <c r="BP534" s="153"/>
      <c r="BQ534" s="153"/>
      <c r="BR534" s="153"/>
      <c r="BS534" s="153"/>
      <c r="BT534" s="153"/>
      <c r="BU534" s="153"/>
      <c r="BV534" s="153"/>
      <c r="BW534" s="153"/>
      <c r="BX534" s="153"/>
      <c r="BY534" s="153"/>
    </row>
    <row r="535" spans="1:77" ht="409.2" customHeight="1" x14ac:dyDescent="0.25">
      <c r="A535" s="153" t="s">
        <v>428</v>
      </c>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c r="AC535" s="153"/>
      <c r="AD535" s="153"/>
      <c r="AE535" s="153"/>
      <c r="AF535" s="153"/>
      <c r="AG535" s="153"/>
      <c r="AH535" s="153"/>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c r="BI535" s="153"/>
      <c r="BJ535" s="153"/>
      <c r="BK535" s="153"/>
      <c r="BL535" s="153"/>
      <c r="BM535" s="153"/>
      <c r="BN535" s="153"/>
      <c r="BO535" s="153"/>
      <c r="BP535" s="153"/>
      <c r="BQ535" s="153"/>
      <c r="BR535" s="153"/>
      <c r="BS535" s="153"/>
      <c r="BT535" s="153"/>
      <c r="BU535" s="153"/>
      <c r="BV535" s="153"/>
      <c r="BW535" s="153"/>
      <c r="BX535" s="153"/>
      <c r="BY535" s="153"/>
    </row>
    <row r="536" spans="1:77" ht="141.6" customHeight="1" x14ac:dyDescent="0.25">
      <c r="A536" s="153" t="s">
        <v>429</v>
      </c>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c r="BI536" s="153"/>
      <c r="BJ536" s="153"/>
      <c r="BK536" s="153"/>
      <c r="BL536" s="153"/>
      <c r="BM536" s="153"/>
      <c r="BN536" s="153"/>
      <c r="BO536" s="153"/>
      <c r="BP536" s="153"/>
      <c r="BQ536" s="153"/>
      <c r="BR536" s="153"/>
      <c r="BS536" s="153"/>
      <c r="BT536" s="153"/>
      <c r="BU536" s="153"/>
      <c r="BV536" s="153"/>
      <c r="BW536" s="153"/>
      <c r="BX536" s="153"/>
      <c r="BY536" s="153"/>
    </row>
    <row r="538" spans="1:77" ht="18.899999999999999" customHeight="1" x14ac:dyDescent="0.25">
      <c r="A538" s="149" t="s">
        <v>566</v>
      </c>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154" t="s">
        <v>0</v>
      </c>
      <c r="AC538" s="154"/>
      <c r="AD538" s="154"/>
      <c r="AE538" s="154"/>
      <c r="AF538" s="154"/>
      <c r="AG538" s="154"/>
      <c r="AH538" s="154"/>
      <c r="AI538" s="154"/>
      <c r="AJ538" s="154"/>
      <c r="AK538" s="154"/>
      <c r="AL538" s="154"/>
      <c r="AM538" s="154"/>
      <c r="AN538" s="154"/>
      <c r="AO538" s="154"/>
      <c r="AP538" s="154"/>
      <c r="AQ538" s="154"/>
      <c r="AR538" s="154"/>
      <c r="AS538" s="154"/>
      <c r="AT538" s="154"/>
      <c r="AU538" s="151" t="s">
        <v>567</v>
      </c>
      <c r="AV538" s="152"/>
      <c r="AW538" s="152"/>
      <c r="AX538" s="152"/>
      <c r="AY538" s="152"/>
      <c r="AZ538" s="152"/>
      <c r="BA538" s="152"/>
      <c r="BB538" s="152"/>
      <c r="BC538" s="152"/>
      <c r="BD538" s="152"/>
      <c r="BE538" s="152"/>
      <c r="BF538" s="152"/>
    </row>
    <row r="539" spans="1:77" ht="20.100000000000001" customHeight="1" x14ac:dyDescent="0.25">
      <c r="AB539" s="150" t="s">
        <v>1</v>
      </c>
      <c r="AC539" s="150"/>
      <c r="AD539" s="150"/>
      <c r="AE539" s="150"/>
      <c r="AF539" s="150"/>
      <c r="AG539" s="150"/>
      <c r="AH539" s="150"/>
      <c r="AI539" s="150"/>
      <c r="AJ539" s="150"/>
      <c r="AK539" s="150"/>
      <c r="AL539" s="150"/>
      <c r="AM539" s="150"/>
      <c r="AN539" s="150"/>
      <c r="AO539" s="150"/>
      <c r="AP539" s="150"/>
      <c r="AQ539" s="150"/>
      <c r="AR539" s="150"/>
      <c r="AS539" s="150"/>
      <c r="AT539" s="150"/>
      <c r="AU539" s="150" t="s">
        <v>144</v>
      </c>
      <c r="AV539" s="150"/>
      <c r="AW539" s="150"/>
      <c r="AX539" s="150"/>
      <c r="AY539" s="150"/>
      <c r="AZ539" s="150"/>
      <c r="BA539" s="150"/>
      <c r="BB539" s="150"/>
      <c r="BC539" s="150"/>
      <c r="BD539" s="150"/>
      <c r="BE539" s="150"/>
      <c r="BF539" s="150"/>
    </row>
    <row r="540" spans="1:77" ht="18" customHeight="1" x14ac:dyDescent="0.25">
      <c r="A540" s="149" t="s">
        <v>433</v>
      </c>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150" t="s">
        <v>0</v>
      </c>
      <c r="AC540" s="150"/>
      <c r="AD540" s="150"/>
      <c r="AE540" s="150"/>
      <c r="AF540" s="150"/>
      <c r="AG540" s="150"/>
      <c r="AH540" s="150"/>
      <c r="AI540" s="150"/>
      <c r="AJ540" s="150"/>
      <c r="AK540" s="150"/>
      <c r="AL540" s="150"/>
      <c r="AM540" s="150"/>
      <c r="AN540" s="150"/>
      <c r="AO540" s="150"/>
      <c r="AP540" s="150"/>
      <c r="AQ540" s="150"/>
      <c r="AR540" s="150"/>
      <c r="AS540" s="150"/>
      <c r="AT540" s="150"/>
      <c r="AU540" s="151" t="s">
        <v>434</v>
      </c>
      <c r="AV540" s="152"/>
      <c r="AW540" s="152"/>
      <c r="AX540" s="152"/>
      <c r="AY540" s="152"/>
      <c r="AZ540" s="152"/>
      <c r="BA540" s="152"/>
      <c r="BB540" s="152"/>
      <c r="BC540" s="152"/>
      <c r="BD540" s="152"/>
      <c r="BE540" s="152"/>
      <c r="BF540" s="152"/>
    </row>
    <row r="541" spans="1:77" ht="20.100000000000001" customHeight="1" x14ac:dyDescent="0.25">
      <c r="AB541" s="150" t="s">
        <v>1</v>
      </c>
      <c r="AC541" s="150"/>
      <c r="AD541" s="150"/>
      <c r="AE541" s="150"/>
      <c r="AF541" s="150"/>
      <c r="AG541" s="150"/>
      <c r="AH541" s="150"/>
      <c r="AI541" s="150"/>
      <c r="AJ541" s="150"/>
      <c r="AK541" s="150"/>
      <c r="AL541" s="150"/>
      <c r="AM541" s="150"/>
      <c r="AN541" s="150"/>
      <c r="AO541" s="150"/>
      <c r="AP541" s="150"/>
      <c r="AQ541" s="150"/>
      <c r="AR541" s="150"/>
      <c r="AS541" s="150"/>
      <c r="AT541" s="150"/>
      <c r="AU541" s="150" t="s">
        <v>144</v>
      </c>
      <c r="AV541" s="150"/>
      <c r="AW541" s="150"/>
      <c r="AX541" s="150"/>
      <c r="AY541" s="150"/>
      <c r="AZ541" s="150"/>
      <c r="BA541" s="150"/>
      <c r="BB541" s="150"/>
      <c r="BC541" s="150"/>
      <c r="BD541" s="150"/>
      <c r="BE541" s="150"/>
      <c r="BF541" s="150"/>
    </row>
  </sheetData>
  <mergeCells count="3830">
    <mergeCell ref="AK401:AO401"/>
    <mergeCell ref="AP401:AT401"/>
    <mergeCell ref="AU401:AY401"/>
    <mergeCell ref="AZ401:BD401"/>
    <mergeCell ref="A513:H513"/>
    <mergeCell ref="I513:U513"/>
    <mergeCell ref="V513:AB513"/>
    <mergeCell ref="AC513:AK513"/>
    <mergeCell ref="AL513:AT513"/>
    <mergeCell ref="AU513:BC513"/>
    <mergeCell ref="BD513:BQ513"/>
    <mergeCell ref="A522:H522"/>
    <mergeCell ref="I522:U522"/>
    <mergeCell ref="V522:AB522"/>
    <mergeCell ref="AC522:AK522"/>
    <mergeCell ref="AL522:AT522"/>
    <mergeCell ref="AU522:BC522"/>
    <mergeCell ref="BD522:BQ522"/>
    <mergeCell ref="A521:H521"/>
    <mergeCell ref="I521:U521"/>
    <mergeCell ref="V521:AB521"/>
    <mergeCell ref="AC521:AK521"/>
    <mergeCell ref="AL521:AT521"/>
    <mergeCell ref="AU521:BC521"/>
    <mergeCell ref="BD521:BQ521"/>
    <mergeCell ref="BD516:BQ516"/>
    <mergeCell ref="A517:H517"/>
    <mergeCell ref="I517:U517"/>
    <mergeCell ref="V517:AB517"/>
    <mergeCell ref="AC517:AK517"/>
    <mergeCell ref="AL517:AT517"/>
    <mergeCell ref="AU517:BC517"/>
    <mergeCell ref="A237:C237"/>
    <mergeCell ref="D237:P237"/>
    <mergeCell ref="Q237:U237"/>
    <mergeCell ref="V237:AE237"/>
    <mergeCell ref="AF237:AJ237"/>
    <mergeCell ref="AK237:AO237"/>
    <mergeCell ref="AP237:AT237"/>
    <mergeCell ref="AU237:AY237"/>
    <mergeCell ref="AZ237:BD237"/>
    <mergeCell ref="BE237:BI237"/>
    <mergeCell ref="A236:C236"/>
    <mergeCell ref="D236:P236"/>
    <mergeCell ref="Q236:U236"/>
    <mergeCell ref="V236:AE236"/>
    <mergeCell ref="AF236:AJ236"/>
    <mergeCell ref="AK236:AO236"/>
    <mergeCell ref="AP236:AT236"/>
    <mergeCell ref="AU236:AY236"/>
    <mergeCell ref="AZ236:BD236"/>
    <mergeCell ref="BE236:BI236"/>
    <mergeCell ref="AP34:AT34"/>
    <mergeCell ref="AU34:AY34"/>
    <mergeCell ref="AZ34:BB34"/>
    <mergeCell ref="BC34:BG34"/>
    <mergeCell ref="BH34:BL34"/>
    <mergeCell ref="BM34:BQ34"/>
    <mergeCell ref="BR34:BT34"/>
    <mergeCell ref="BU34:BY34"/>
    <mergeCell ref="BD518:BQ518"/>
    <mergeCell ref="AL519:AT519"/>
    <mergeCell ref="AU519:BC519"/>
    <mergeCell ref="BD519:BQ519"/>
    <mergeCell ref="A514:H514"/>
    <mergeCell ref="I514:U514"/>
    <mergeCell ref="V514:AB514"/>
    <mergeCell ref="AC514:AK514"/>
    <mergeCell ref="AL514:AT514"/>
    <mergeCell ref="AU514:BC514"/>
    <mergeCell ref="BD514:BQ514"/>
    <mergeCell ref="A515:H515"/>
    <mergeCell ref="I515:U515"/>
    <mergeCell ref="V515:AB515"/>
    <mergeCell ref="AC515:AK515"/>
    <mergeCell ref="AL515:AT515"/>
    <mergeCell ref="AU515:BC515"/>
    <mergeCell ref="BD515:BQ515"/>
    <mergeCell ref="A516:H516"/>
    <mergeCell ref="I516:U516"/>
    <mergeCell ref="V516:AB516"/>
    <mergeCell ref="AC516:AK516"/>
    <mergeCell ref="AL516:AT516"/>
    <mergeCell ref="AU516:BC516"/>
    <mergeCell ref="BD517:BQ517"/>
    <mergeCell ref="A518:H518"/>
    <mergeCell ref="A524:H524"/>
    <mergeCell ref="I524:U524"/>
    <mergeCell ref="V524:AB524"/>
    <mergeCell ref="AC524:AK524"/>
    <mergeCell ref="AL524:AT524"/>
    <mergeCell ref="AU524:BC524"/>
    <mergeCell ref="BD524:BQ524"/>
    <mergeCell ref="A525:H525"/>
    <mergeCell ref="I525:U525"/>
    <mergeCell ref="V525:AB525"/>
    <mergeCell ref="AC525:AK525"/>
    <mergeCell ref="AL525:AT525"/>
    <mergeCell ref="AU525:BC525"/>
    <mergeCell ref="BD525:BQ525"/>
    <mergeCell ref="A520:H520"/>
    <mergeCell ref="I520:U520"/>
    <mergeCell ref="V520:AB520"/>
    <mergeCell ref="AC520:AK520"/>
    <mergeCell ref="AL520:AT520"/>
    <mergeCell ref="AU520:BC520"/>
    <mergeCell ref="BD520:BQ520"/>
    <mergeCell ref="I518:U518"/>
    <mergeCell ref="V518:AB518"/>
    <mergeCell ref="AC518:AK518"/>
    <mergeCell ref="AL518:AT518"/>
    <mergeCell ref="AU518:BC518"/>
    <mergeCell ref="A510:H510"/>
    <mergeCell ref="I510:U510"/>
    <mergeCell ref="V510:AB510"/>
    <mergeCell ref="AC510:AK510"/>
    <mergeCell ref="AL510:AT510"/>
    <mergeCell ref="AU510:BC510"/>
    <mergeCell ref="BD510:BQ510"/>
    <mergeCell ref="A512:H512"/>
    <mergeCell ref="I512:U512"/>
    <mergeCell ref="V512:AB512"/>
    <mergeCell ref="AC512:AK512"/>
    <mergeCell ref="AL512:AT512"/>
    <mergeCell ref="AU512:BC512"/>
    <mergeCell ref="BD512:BQ512"/>
    <mergeCell ref="A523:H523"/>
    <mergeCell ref="I523:U523"/>
    <mergeCell ref="V523:AB523"/>
    <mergeCell ref="AC523:AK523"/>
    <mergeCell ref="AL523:AT523"/>
    <mergeCell ref="AU523:BC523"/>
    <mergeCell ref="BD523:BQ523"/>
    <mergeCell ref="A511:H511"/>
    <mergeCell ref="I511:U511"/>
    <mergeCell ref="V511:AB511"/>
    <mergeCell ref="AC511:AK511"/>
    <mergeCell ref="AL511:AT511"/>
    <mergeCell ref="AU511:BC511"/>
    <mergeCell ref="BD511:BQ511"/>
    <mergeCell ref="A519:H519"/>
    <mergeCell ref="I519:U519"/>
    <mergeCell ref="V519:AB519"/>
    <mergeCell ref="AC519:AK519"/>
    <mergeCell ref="A533:BY533"/>
    <mergeCell ref="A534:BY534"/>
    <mergeCell ref="A535:BY535"/>
    <mergeCell ref="A536:BY536"/>
    <mergeCell ref="BN1:BY1"/>
    <mergeCell ref="I13:O13"/>
    <mergeCell ref="Q12:W12"/>
    <mergeCell ref="Q13:W13"/>
    <mergeCell ref="Y12:AO12"/>
    <mergeCell ref="Y13:AO13"/>
    <mergeCell ref="BE496:BL496"/>
    <mergeCell ref="AW495:BD495"/>
    <mergeCell ref="BE495:BL495"/>
    <mergeCell ref="A496:F496"/>
    <mergeCell ref="G496:S496"/>
    <mergeCell ref="T496:Y496"/>
    <mergeCell ref="Z496:AD496"/>
    <mergeCell ref="AE496:AJ496"/>
    <mergeCell ref="AK496:AP496"/>
    <mergeCell ref="AQ496:AV496"/>
    <mergeCell ref="AW496:BD496"/>
    <mergeCell ref="AQ494:AV494"/>
    <mergeCell ref="AW494:BD494"/>
    <mergeCell ref="BE494:BL494"/>
    <mergeCell ref="A495:F495"/>
    <mergeCell ref="G495:S495"/>
    <mergeCell ref="T495:Y495"/>
    <mergeCell ref="Z495:AD495"/>
    <mergeCell ref="AQ12:AV12"/>
    <mergeCell ref="AQ13:AV13"/>
    <mergeCell ref="AE495:AJ495"/>
    <mergeCell ref="AK495:AP495"/>
    <mergeCell ref="AQ495:AV495"/>
    <mergeCell ref="A494:F494"/>
    <mergeCell ref="G494:S494"/>
    <mergeCell ref="T494:Y494"/>
    <mergeCell ref="Z494:AD494"/>
    <mergeCell ref="AE494:AJ494"/>
    <mergeCell ref="AK494:AP494"/>
    <mergeCell ref="A239:BL239"/>
    <mergeCell ref="A256:BL256"/>
    <mergeCell ref="BE492:BL492"/>
    <mergeCell ref="A493:F493"/>
    <mergeCell ref="G493:S493"/>
    <mergeCell ref="T493:Y493"/>
    <mergeCell ref="Z493:AD493"/>
    <mergeCell ref="AE493:AJ493"/>
    <mergeCell ref="AK493:AP493"/>
    <mergeCell ref="AQ493:AV493"/>
    <mergeCell ref="AW493:BD493"/>
    <mergeCell ref="BE493:BL493"/>
    <mergeCell ref="AW491:BD491"/>
    <mergeCell ref="BE491:BL491"/>
    <mergeCell ref="A492:F492"/>
    <mergeCell ref="G492:S492"/>
    <mergeCell ref="T492:Y492"/>
    <mergeCell ref="Z492:AD492"/>
    <mergeCell ref="AE492:AJ492"/>
    <mergeCell ref="AK492:AP492"/>
    <mergeCell ref="AQ492:AV492"/>
    <mergeCell ref="AW492:BD492"/>
    <mergeCell ref="AQ490:AV490"/>
    <mergeCell ref="AW490:BD490"/>
    <mergeCell ref="BE490:BL490"/>
    <mergeCell ref="A491:F491"/>
    <mergeCell ref="G491:S491"/>
    <mergeCell ref="T491:Y491"/>
    <mergeCell ref="Z491:AD491"/>
    <mergeCell ref="AE491:AJ491"/>
    <mergeCell ref="AK491:AP491"/>
    <mergeCell ref="AQ491:AV491"/>
    <mergeCell ref="A490:F490"/>
    <mergeCell ref="G490:S490"/>
    <mergeCell ref="T490:Y490"/>
    <mergeCell ref="Z490:AD490"/>
    <mergeCell ref="AE490:AJ490"/>
    <mergeCell ref="AK490:AP490"/>
    <mergeCell ref="BE488:BL488"/>
    <mergeCell ref="A489:F489"/>
    <mergeCell ref="G489:S489"/>
    <mergeCell ref="T489:Y489"/>
    <mergeCell ref="Z489:AD489"/>
    <mergeCell ref="AE489:AJ489"/>
    <mergeCell ref="AK489:AP489"/>
    <mergeCell ref="AQ489:AV489"/>
    <mergeCell ref="AW489:BD489"/>
    <mergeCell ref="BE489:BL489"/>
    <mergeCell ref="AW487:BD487"/>
    <mergeCell ref="BE487:BL487"/>
    <mergeCell ref="A488:F488"/>
    <mergeCell ref="G488:S488"/>
    <mergeCell ref="T488:Y488"/>
    <mergeCell ref="Z488:AD488"/>
    <mergeCell ref="AE488:AJ488"/>
    <mergeCell ref="AK488:AP488"/>
    <mergeCell ref="AQ488:AV488"/>
    <mergeCell ref="AW488:BD488"/>
    <mergeCell ref="AQ486:AV486"/>
    <mergeCell ref="AW486:BD486"/>
    <mergeCell ref="BE486:BL486"/>
    <mergeCell ref="A487:F487"/>
    <mergeCell ref="G487:S487"/>
    <mergeCell ref="T487:Y487"/>
    <mergeCell ref="Z487:AD487"/>
    <mergeCell ref="AE487:AJ487"/>
    <mergeCell ref="AK487:AP487"/>
    <mergeCell ref="AQ487:AV487"/>
    <mergeCell ref="AK485:AP485"/>
    <mergeCell ref="AQ485:AV485"/>
    <mergeCell ref="AW485:BD485"/>
    <mergeCell ref="BE485:BL485"/>
    <mergeCell ref="A486:F486"/>
    <mergeCell ref="G486:S486"/>
    <mergeCell ref="T486:Y486"/>
    <mergeCell ref="Z486:AD486"/>
    <mergeCell ref="AE486:AJ486"/>
    <mergeCell ref="AK486:AP486"/>
    <mergeCell ref="AE484:AJ484"/>
    <mergeCell ref="AK484:AP484"/>
    <mergeCell ref="AQ484:AV484"/>
    <mergeCell ref="AW484:BD484"/>
    <mergeCell ref="BE484:BL484"/>
    <mergeCell ref="A485:F485"/>
    <mergeCell ref="G485:S485"/>
    <mergeCell ref="T485:Y485"/>
    <mergeCell ref="Z485:AD485"/>
    <mergeCell ref="AE485:AJ485"/>
    <mergeCell ref="AJ474:AN474"/>
    <mergeCell ref="AO474:AS474"/>
    <mergeCell ref="AT474:AW474"/>
    <mergeCell ref="AX474:BB474"/>
    <mergeCell ref="BC474:BG474"/>
    <mergeCell ref="BH474:BL474"/>
    <mergeCell ref="A474:F474"/>
    <mergeCell ref="G474:P474"/>
    <mergeCell ref="Q474:U474"/>
    <mergeCell ref="V474:Y474"/>
    <mergeCell ref="Z474:AD474"/>
    <mergeCell ref="AE474:AI474"/>
    <mergeCell ref="AJ473:AN473"/>
    <mergeCell ref="AO473:AS473"/>
    <mergeCell ref="AT473:AW473"/>
    <mergeCell ref="AX473:BB473"/>
    <mergeCell ref="BC473:BG473"/>
    <mergeCell ref="BH473:BL473"/>
    <mergeCell ref="A473:F473"/>
    <mergeCell ref="G473:P473"/>
    <mergeCell ref="Q473:U473"/>
    <mergeCell ref="V473:Y473"/>
    <mergeCell ref="Z473:AD473"/>
    <mergeCell ref="AE473:AI473"/>
    <mergeCell ref="AJ472:AN472"/>
    <mergeCell ref="AO472:AS472"/>
    <mergeCell ref="AT472:AW472"/>
    <mergeCell ref="AX472:BB472"/>
    <mergeCell ref="BC472:BG472"/>
    <mergeCell ref="BH472:BL472"/>
    <mergeCell ref="A472:F472"/>
    <mergeCell ref="G472:P472"/>
    <mergeCell ref="Q472:U472"/>
    <mergeCell ref="V472:Y472"/>
    <mergeCell ref="Z472:AD472"/>
    <mergeCell ref="AE472:AI472"/>
    <mergeCell ref="AJ471:AN471"/>
    <mergeCell ref="AO471:AS471"/>
    <mergeCell ref="AT471:AW471"/>
    <mergeCell ref="AX471:BB471"/>
    <mergeCell ref="BC471:BG471"/>
    <mergeCell ref="BH471:BL471"/>
    <mergeCell ref="A471:F471"/>
    <mergeCell ref="G471:P471"/>
    <mergeCell ref="Q471:U471"/>
    <mergeCell ref="V471:Y471"/>
    <mergeCell ref="Z471:AD471"/>
    <mergeCell ref="AE471:AI471"/>
    <mergeCell ref="AJ470:AN470"/>
    <mergeCell ref="AO470:AS470"/>
    <mergeCell ref="AT470:AW470"/>
    <mergeCell ref="AX470:BB470"/>
    <mergeCell ref="BC470:BG470"/>
    <mergeCell ref="BH470:BL470"/>
    <mergeCell ref="A470:F470"/>
    <mergeCell ref="G470:P470"/>
    <mergeCell ref="Q470:U470"/>
    <mergeCell ref="V470:Y470"/>
    <mergeCell ref="Z470:AD470"/>
    <mergeCell ref="AE470:AI470"/>
    <mergeCell ref="AJ469:AN469"/>
    <mergeCell ref="AO469:AS469"/>
    <mergeCell ref="AT469:AW469"/>
    <mergeCell ref="AX469:BB469"/>
    <mergeCell ref="BC469:BG469"/>
    <mergeCell ref="BH469:BL469"/>
    <mergeCell ref="A469:F469"/>
    <mergeCell ref="G469:P469"/>
    <mergeCell ref="Q469:U469"/>
    <mergeCell ref="V469:Y469"/>
    <mergeCell ref="Z469:AD469"/>
    <mergeCell ref="AE469:AI469"/>
    <mergeCell ref="AJ468:AN468"/>
    <mergeCell ref="AO468:AS468"/>
    <mergeCell ref="AT468:AW468"/>
    <mergeCell ref="AX468:BB468"/>
    <mergeCell ref="BC468:BG468"/>
    <mergeCell ref="BH468:BL468"/>
    <mergeCell ref="A468:F468"/>
    <mergeCell ref="G468:P468"/>
    <mergeCell ref="Q468:U468"/>
    <mergeCell ref="V468:Y468"/>
    <mergeCell ref="Z468:AD468"/>
    <mergeCell ref="AE468:AI468"/>
    <mergeCell ref="AJ467:AN467"/>
    <mergeCell ref="AO467:AS467"/>
    <mergeCell ref="AT467:AW467"/>
    <mergeCell ref="AX467:BB467"/>
    <mergeCell ref="BC467:BG467"/>
    <mergeCell ref="BH467:BL467"/>
    <mergeCell ref="A467:F467"/>
    <mergeCell ref="G467:P467"/>
    <mergeCell ref="Q467:U467"/>
    <mergeCell ref="V467:Y467"/>
    <mergeCell ref="Z467:AD467"/>
    <mergeCell ref="AE467:AI467"/>
    <mergeCell ref="AJ466:AN466"/>
    <mergeCell ref="AO466:AS466"/>
    <mergeCell ref="AT466:AW466"/>
    <mergeCell ref="AX466:BB466"/>
    <mergeCell ref="BC466:BG466"/>
    <mergeCell ref="BH466:BL466"/>
    <mergeCell ref="A466:F466"/>
    <mergeCell ref="G466:P466"/>
    <mergeCell ref="Q466:U466"/>
    <mergeCell ref="V466:Y466"/>
    <mergeCell ref="Z466:AD466"/>
    <mergeCell ref="AE466:AI466"/>
    <mergeCell ref="AJ465:AN465"/>
    <mergeCell ref="AO465:AS465"/>
    <mergeCell ref="AT465:AW465"/>
    <mergeCell ref="AX465:BB465"/>
    <mergeCell ref="BC465:BG465"/>
    <mergeCell ref="BH465:BL465"/>
    <mergeCell ref="A465:F465"/>
    <mergeCell ref="G465:P465"/>
    <mergeCell ref="Q465:U465"/>
    <mergeCell ref="V465:Y465"/>
    <mergeCell ref="Z465:AD465"/>
    <mergeCell ref="AE465:AI465"/>
    <mergeCell ref="AX463:BB463"/>
    <mergeCell ref="BC463:BG463"/>
    <mergeCell ref="BH463:BL463"/>
    <mergeCell ref="A464:F464"/>
    <mergeCell ref="G464:P464"/>
    <mergeCell ref="Q464:U464"/>
    <mergeCell ref="V464:Y464"/>
    <mergeCell ref="Z464:AD464"/>
    <mergeCell ref="AE464:AI464"/>
    <mergeCell ref="A463:F463"/>
    <mergeCell ref="G463:P463"/>
    <mergeCell ref="Q463:U463"/>
    <mergeCell ref="V463:Y463"/>
    <mergeCell ref="Z463:AD463"/>
    <mergeCell ref="AE463:AI463"/>
    <mergeCell ref="AJ463:AN463"/>
    <mergeCell ref="AO463:AS463"/>
    <mergeCell ref="BB452:BF452"/>
    <mergeCell ref="BG452:BL452"/>
    <mergeCell ref="BB451:BF451"/>
    <mergeCell ref="BG451:BL451"/>
    <mergeCell ref="A452:F452"/>
    <mergeCell ref="G452:S452"/>
    <mergeCell ref="T452:Y452"/>
    <mergeCell ref="Z452:AD452"/>
    <mergeCell ref="AE452:AJ452"/>
    <mergeCell ref="AK452:AP452"/>
    <mergeCell ref="AQ452:AV452"/>
    <mergeCell ref="AW452:BA452"/>
    <mergeCell ref="BB450:BF450"/>
    <mergeCell ref="BG450:BL450"/>
    <mergeCell ref="A451:F451"/>
    <mergeCell ref="G451:S451"/>
    <mergeCell ref="T451:Y451"/>
    <mergeCell ref="Z451:AD451"/>
    <mergeCell ref="AE451:AJ451"/>
    <mergeCell ref="AK451:AP451"/>
    <mergeCell ref="AQ451:AV451"/>
    <mergeCell ref="AW451:BA451"/>
    <mergeCell ref="BB449:BF449"/>
    <mergeCell ref="BG449:BL449"/>
    <mergeCell ref="A450:F450"/>
    <mergeCell ref="G450:S450"/>
    <mergeCell ref="T450:Y450"/>
    <mergeCell ref="Z450:AD450"/>
    <mergeCell ref="AE450:AJ450"/>
    <mergeCell ref="AK450:AP450"/>
    <mergeCell ref="AQ450:AV450"/>
    <mergeCell ref="AW450:BA450"/>
    <mergeCell ref="BB448:BF448"/>
    <mergeCell ref="BG448:BL448"/>
    <mergeCell ref="A449:F449"/>
    <mergeCell ref="G449:S449"/>
    <mergeCell ref="T449:Y449"/>
    <mergeCell ref="Z449:AD449"/>
    <mergeCell ref="AE449:AJ449"/>
    <mergeCell ref="AK449:AP449"/>
    <mergeCell ref="AQ449:AV449"/>
    <mergeCell ref="AW449:BA449"/>
    <mergeCell ref="BB447:BF447"/>
    <mergeCell ref="BG447:BL447"/>
    <mergeCell ref="A448:F448"/>
    <mergeCell ref="G448:S448"/>
    <mergeCell ref="T448:Y448"/>
    <mergeCell ref="Z448:AD448"/>
    <mergeCell ref="AE448:AJ448"/>
    <mergeCell ref="AK448:AP448"/>
    <mergeCell ref="AQ448:AV448"/>
    <mergeCell ref="AW448:BA448"/>
    <mergeCell ref="BB446:BF446"/>
    <mergeCell ref="BG446:BL446"/>
    <mergeCell ref="A447:F447"/>
    <mergeCell ref="G447:S447"/>
    <mergeCell ref="T447:Y447"/>
    <mergeCell ref="Z447:AD447"/>
    <mergeCell ref="AE447:AJ447"/>
    <mergeCell ref="AK447:AP447"/>
    <mergeCell ref="AQ447:AV447"/>
    <mergeCell ref="AW447:BA447"/>
    <mergeCell ref="BB445:BF445"/>
    <mergeCell ref="BG445:BL445"/>
    <mergeCell ref="A446:F446"/>
    <mergeCell ref="G446:S446"/>
    <mergeCell ref="T446:Y446"/>
    <mergeCell ref="Z446:AD446"/>
    <mergeCell ref="AE446:AJ446"/>
    <mergeCell ref="AK446:AP446"/>
    <mergeCell ref="AQ446:AV446"/>
    <mergeCell ref="AW446:BA446"/>
    <mergeCell ref="BB444:BF444"/>
    <mergeCell ref="BG444:BL444"/>
    <mergeCell ref="A445:F445"/>
    <mergeCell ref="G445:S445"/>
    <mergeCell ref="T445:Y445"/>
    <mergeCell ref="Z445:AD445"/>
    <mergeCell ref="AE445:AJ445"/>
    <mergeCell ref="AK445:AP445"/>
    <mergeCell ref="AQ445:AV445"/>
    <mergeCell ref="AW445:BA445"/>
    <mergeCell ref="BB443:BF443"/>
    <mergeCell ref="BG443:BL443"/>
    <mergeCell ref="A444:F444"/>
    <mergeCell ref="G444:S444"/>
    <mergeCell ref="T444:Y444"/>
    <mergeCell ref="Z444:AD444"/>
    <mergeCell ref="AE444:AJ444"/>
    <mergeCell ref="AK444:AP444"/>
    <mergeCell ref="AQ444:AV444"/>
    <mergeCell ref="AW444:BA444"/>
    <mergeCell ref="BB442:BF442"/>
    <mergeCell ref="BG442:BL442"/>
    <mergeCell ref="A443:F443"/>
    <mergeCell ref="G443:S443"/>
    <mergeCell ref="T443:Y443"/>
    <mergeCell ref="Z443:AD443"/>
    <mergeCell ref="AE443:AJ443"/>
    <mergeCell ref="AK443:AP443"/>
    <mergeCell ref="AQ443:AV443"/>
    <mergeCell ref="AW443:BA443"/>
    <mergeCell ref="G442:S442"/>
    <mergeCell ref="T442:Y442"/>
    <mergeCell ref="Z442:AD442"/>
    <mergeCell ref="AE442:AJ442"/>
    <mergeCell ref="AK442:AP442"/>
    <mergeCell ref="AQ442:AV442"/>
    <mergeCell ref="AW442:BA442"/>
    <mergeCell ref="BB440:BF440"/>
    <mergeCell ref="BG440:BL440"/>
    <mergeCell ref="A441:F441"/>
    <mergeCell ref="G441:S441"/>
    <mergeCell ref="T441:Y441"/>
    <mergeCell ref="Z441:AD441"/>
    <mergeCell ref="AE441:AJ441"/>
    <mergeCell ref="AK441:AP441"/>
    <mergeCell ref="AQ441:AV441"/>
    <mergeCell ref="AW441:BA441"/>
    <mergeCell ref="AT422:AW422"/>
    <mergeCell ref="AX422:BA422"/>
    <mergeCell ref="BB422:BE422"/>
    <mergeCell ref="BF422:BI422"/>
    <mergeCell ref="BJ422:BM422"/>
    <mergeCell ref="BF421:BI421"/>
    <mergeCell ref="BJ421:BM421"/>
    <mergeCell ref="A422:M422"/>
    <mergeCell ref="N422:U422"/>
    <mergeCell ref="V422:Y422"/>
    <mergeCell ref="Z422:AC422"/>
    <mergeCell ref="AD422:AG422"/>
    <mergeCell ref="AH422:AK422"/>
    <mergeCell ref="AL422:AO422"/>
    <mergeCell ref="AP422:AS422"/>
    <mergeCell ref="AH421:AK421"/>
    <mergeCell ref="AL421:AO421"/>
    <mergeCell ref="AP421:AS421"/>
    <mergeCell ref="AT421:AW421"/>
    <mergeCell ref="AX421:BA421"/>
    <mergeCell ref="BB421:BE421"/>
    <mergeCell ref="AK436:AP436"/>
    <mergeCell ref="AT420:AW420"/>
    <mergeCell ref="AX420:BA420"/>
    <mergeCell ref="BB420:BE420"/>
    <mergeCell ref="BF420:BI420"/>
    <mergeCell ref="BJ420:BM420"/>
    <mergeCell ref="A421:M421"/>
    <mergeCell ref="N421:U421"/>
    <mergeCell ref="V421:Y421"/>
    <mergeCell ref="Z421:AC421"/>
    <mergeCell ref="AD421:AG421"/>
    <mergeCell ref="BF419:BI419"/>
    <mergeCell ref="BJ419:BM419"/>
    <mergeCell ref="A420:M420"/>
    <mergeCell ref="N420:U420"/>
    <mergeCell ref="V420:Y420"/>
    <mergeCell ref="Z420:AC420"/>
    <mergeCell ref="AD420:AG420"/>
    <mergeCell ref="AH420:AK420"/>
    <mergeCell ref="AL420:AO420"/>
    <mergeCell ref="AP420:AS420"/>
    <mergeCell ref="AH419:AK419"/>
    <mergeCell ref="AL419:AO419"/>
    <mergeCell ref="AP419:AS419"/>
    <mergeCell ref="AT419:AW419"/>
    <mergeCell ref="AX419:BA419"/>
    <mergeCell ref="BB419:BE419"/>
    <mergeCell ref="AT418:AW418"/>
    <mergeCell ref="AX418:BA418"/>
    <mergeCell ref="BB418:BE418"/>
    <mergeCell ref="BF418:BI418"/>
    <mergeCell ref="BJ418:BM418"/>
    <mergeCell ref="A419:M419"/>
    <mergeCell ref="N419:U419"/>
    <mergeCell ref="V419:Y419"/>
    <mergeCell ref="Z419:AC419"/>
    <mergeCell ref="AD419:AG419"/>
    <mergeCell ref="BF417:BI417"/>
    <mergeCell ref="BJ417:BM417"/>
    <mergeCell ref="A418:M418"/>
    <mergeCell ref="N418:U418"/>
    <mergeCell ref="V418:Y418"/>
    <mergeCell ref="Z418:AC418"/>
    <mergeCell ref="AD418:AG418"/>
    <mergeCell ref="AH418:AK418"/>
    <mergeCell ref="AL418:AO418"/>
    <mergeCell ref="AP418:AS418"/>
    <mergeCell ref="AH417:AK417"/>
    <mergeCell ref="AL417:AO417"/>
    <mergeCell ref="AP417:AS417"/>
    <mergeCell ref="AT417:AW417"/>
    <mergeCell ref="AX417:BA417"/>
    <mergeCell ref="BB417:BE417"/>
    <mergeCell ref="AT416:AW416"/>
    <mergeCell ref="AX416:BA416"/>
    <mergeCell ref="BB416:BE416"/>
    <mergeCell ref="BF416:BI416"/>
    <mergeCell ref="BJ416:BM416"/>
    <mergeCell ref="A417:M417"/>
    <mergeCell ref="N417:U417"/>
    <mergeCell ref="V417:Y417"/>
    <mergeCell ref="Z417:AC417"/>
    <mergeCell ref="AD417:AG417"/>
    <mergeCell ref="BF415:BI415"/>
    <mergeCell ref="BJ415:BM415"/>
    <mergeCell ref="A416:M416"/>
    <mergeCell ref="N416:U416"/>
    <mergeCell ref="V416:Y416"/>
    <mergeCell ref="Z416:AC416"/>
    <mergeCell ref="AD416:AG416"/>
    <mergeCell ref="AH416:AK416"/>
    <mergeCell ref="AL416:AO416"/>
    <mergeCell ref="AP416:AS416"/>
    <mergeCell ref="AH415:AK415"/>
    <mergeCell ref="AL415:AO415"/>
    <mergeCell ref="AP415:AS415"/>
    <mergeCell ref="AT415:AW415"/>
    <mergeCell ref="AX415:BA415"/>
    <mergeCell ref="BB415:BE415"/>
    <mergeCell ref="AT414:AW414"/>
    <mergeCell ref="AX414:BA414"/>
    <mergeCell ref="BB414:BE414"/>
    <mergeCell ref="BF414:BI414"/>
    <mergeCell ref="BJ414:BM414"/>
    <mergeCell ref="A415:M415"/>
    <mergeCell ref="N415:U415"/>
    <mergeCell ref="V415:Y415"/>
    <mergeCell ref="Z415:AC415"/>
    <mergeCell ref="AD415:AG415"/>
    <mergeCell ref="BF413:BI413"/>
    <mergeCell ref="BJ413:BM413"/>
    <mergeCell ref="A414:M414"/>
    <mergeCell ref="N414:U414"/>
    <mergeCell ref="V414:Y414"/>
    <mergeCell ref="Z414:AC414"/>
    <mergeCell ref="AD414:AG414"/>
    <mergeCell ref="AH414:AK414"/>
    <mergeCell ref="AL414:AO414"/>
    <mergeCell ref="AP414:AS414"/>
    <mergeCell ref="A413:M413"/>
    <mergeCell ref="N413:U413"/>
    <mergeCell ref="V413:Y413"/>
    <mergeCell ref="Z413:AC413"/>
    <mergeCell ref="AD413:AG413"/>
    <mergeCell ref="AH413:AK413"/>
    <mergeCell ref="AL413:AO413"/>
    <mergeCell ref="AZ400:BD400"/>
    <mergeCell ref="A402:F402"/>
    <mergeCell ref="G402:S402"/>
    <mergeCell ref="T402:Z402"/>
    <mergeCell ref="AA402:AE402"/>
    <mergeCell ref="AF402:AJ402"/>
    <mergeCell ref="AK402:AO402"/>
    <mergeCell ref="AP402:AT402"/>
    <mergeCell ref="AU402:AY402"/>
    <mergeCell ref="AZ402:BD402"/>
    <mergeCell ref="AU399:AY399"/>
    <mergeCell ref="AZ399:BD399"/>
    <mergeCell ref="A400:F400"/>
    <mergeCell ref="G400:S400"/>
    <mergeCell ref="T400:Z400"/>
    <mergeCell ref="AA400:AE400"/>
    <mergeCell ref="AF400:AJ400"/>
    <mergeCell ref="AK400:AO400"/>
    <mergeCell ref="AP400:AT400"/>
    <mergeCell ref="AU400:AY400"/>
    <mergeCell ref="A399:F399"/>
    <mergeCell ref="G399:S399"/>
    <mergeCell ref="T399:Z399"/>
    <mergeCell ref="AA399:AE399"/>
    <mergeCell ref="AF399:AJ399"/>
    <mergeCell ref="AK399:AO399"/>
    <mergeCell ref="AP399:AT399"/>
    <mergeCell ref="A401:F401"/>
    <mergeCell ref="G401:S401"/>
    <mergeCell ref="T401:Z401"/>
    <mergeCell ref="AA401:AE401"/>
    <mergeCell ref="AF401:AJ401"/>
    <mergeCell ref="BO388:BS388"/>
    <mergeCell ref="AK388:AO388"/>
    <mergeCell ref="AP388:AT388"/>
    <mergeCell ref="AU388:AY388"/>
    <mergeCell ref="AZ388:BD388"/>
    <mergeCell ref="BE388:BI388"/>
    <mergeCell ref="BJ388:BN388"/>
    <mergeCell ref="AU386:AY386"/>
    <mergeCell ref="AZ386:BD386"/>
    <mergeCell ref="BE386:BI386"/>
    <mergeCell ref="BJ386:BN386"/>
    <mergeCell ref="BO386:BS386"/>
    <mergeCell ref="A388:F388"/>
    <mergeCell ref="G388:S388"/>
    <mergeCell ref="T388:Z388"/>
    <mergeCell ref="AA388:AE388"/>
    <mergeCell ref="AF388:AJ388"/>
    <mergeCell ref="A387:F387"/>
    <mergeCell ref="G387:S387"/>
    <mergeCell ref="T387:Z387"/>
    <mergeCell ref="AA387:AE387"/>
    <mergeCell ref="AF387:AJ387"/>
    <mergeCell ref="AK387:AO387"/>
    <mergeCell ref="AP387:AT387"/>
    <mergeCell ref="AU387:AY387"/>
    <mergeCell ref="AZ387:BD387"/>
    <mergeCell ref="BE387:BI387"/>
    <mergeCell ref="BJ387:BN387"/>
    <mergeCell ref="BO387:BS387"/>
    <mergeCell ref="BE385:BI385"/>
    <mergeCell ref="BJ385:BN385"/>
    <mergeCell ref="BO385:BS385"/>
    <mergeCell ref="A386:F386"/>
    <mergeCell ref="G386:S386"/>
    <mergeCell ref="T386:Z386"/>
    <mergeCell ref="AA386:AE386"/>
    <mergeCell ref="AF386:AJ386"/>
    <mergeCell ref="AK386:AO386"/>
    <mergeCell ref="AP386:AT386"/>
    <mergeCell ref="A385:F385"/>
    <mergeCell ref="G385:S385"/>
    <mergeCell ref="T385:Z385"/>
    <mergeCell ref="AA385:AE385"/>
    <mergeCell ref="AF385:AJ385"/>
    <mergeCell ref="AK385:AO385"/>
    <mergeCell ref="AP385:AT385"/>
    <mergeCell ref="AU385:AY385"/>
    <mergeCell ref="AZ385:BD385"/>
    <mergeCell ref="BJ372:BL372"/>
    <mergeCell ref="AR372:AT372"/>
    <mergeCell ref="AU372:AW372"/>
    <mergeCell ref="AX372:AZ372"/>
    <mergeCell ref="BA372:BC372"/>
    <mergeCell ref="BD372:BF372"/>
    <mergeCell ref="BG372:BI372"/>
    <mergeCell ref="BJ371:BL371"/>
    <mergeCell ref="A372:C372"/>
    <mergeCell ref="D372:V372"/>
    <mergeCell ref="W372:Y372"/>
    <mergeCell ref="Z372:AB372"/>
    <mergeCell ref="AC372:AE372"/>
    <mergeCell ref="AF372:AH372"/>
    <mergeCell ref="AI372:AK372"/>
    <mergeCell ref="AL372:AN372"/>
    <mergeCell ref="AO372:AQ372"/>
    <mergeCell ref="AR371:AT371"/>
    <mergeCell ref="AU371:AW371"/>
    <mergeCell ref="AX371:AZ371"/>
    <mergeCell ref="BA371:BC371"/>
    <mergeCell ref="BD371:BF371"/>
    <mergeCell ref="BG371:BI371"/>
    <mergeCell ref="BJ370:BL370"/>
    <mergeCell ref="A371:C371"/>
    <mergeCell ref="D371:V371"/>
    <mergeCell ref="W371:Y371"/>
    <mergeCell ref="Z371:AB371"/>
    <mergeCell ref="AC371:AE371"/>
    <mergeCell ref="AF371:AH371"/>
    <mergeCell ref="AI371:AK371"/>
    <mergeCell ref="AL371:AN371"/>
    <mergeCell ref="AO371:AQ371"/>
    <mergeCell ref="AR370:AT370"/>
    <mergeCell ref="AU370:AW370"/>
    <mergeCell ref="AX370:AZ370"/>
    <mergeCell ref="BA370:BC370"/>
    <mergeCell ref="BD370:BF370"/>
    <mergeCell ref="BG370:BI370"/>
    <mergeCell ref="BJ369:BL369"/>
    <mergeCell ref="A370:C370"/>
    <mergeCell ref="D370:V370"/>
    <mergeCell ref="W370:Y370"/>
    <mergeCell ref="Z370:AB370"/>
    <mergeCell ref="AC370:AE370"/>
    <mergeCell ref="AF370:AH370"/>
    <mergeCell ref="AI370:AK370"/>
    <mergeCell ref="AL370:AN370"/>
    <mergeCell ref="AO370:AQ370"/>
    <mergeCell ref="AR369:AT369"/>
    <mergeCell ref="AU369:AW369"/>
    <mergeCell ref="AX369:AZ369"/>
    <mergeCell ref="BA369:BC369"/>
    <mergeCell ref="BD369:BF369"/>
    <mergeCell ref="BG369:BI369"/>
    <mergeCell ref="BJ368:BL368"/>
    <mergeCell ref="A369:C369"/>
    <mergeCell ref="D369:V369"/>
    <mergeCell ref="W369:Y369"/>
    <mergeCell ref="Z369:AB369"/>
    <mergeCell ref="AC369:AE369"/>
    <mergeCell ref="AF369:AH369"/>
    <mergeCell ref="AI369:AK369"/>
    <mergeCell ref="AL369:AN369"/>
    <mergeCell ref="AO369:AQ369"/>
    <mergeCell ref="AR368:AT368"/>
    <mergeCell ref="AU368:AW368"/>
    <mergeCell ref="AX368:AZ368"/>
    <mergeCell ref="BA368:BC368"/>
    <mergeCell ref="BD368:BF368"/>
    <mergeCell ref="BG368:BI368"/>
    <mergeCell ref="BJ367:BL367"/>
    <mergeCell ref="A368:C368"/>
    <mergeCell ref="D368:V368"/>
    <mergeCell ref="W368:Y368"/>
    <mergeCell ref="Z368:AB368"/>
    <mergeCell ref="AC368:AE368"/>
    <mergeCell ref="AF368:AH368"/>
    <mergeCell ref="AI368:AK368"/>
    <mergeCell ref="AL368:AN368"/>
    <mergeCell ref="AO368:AQ368"/>
    <mergeCell ref="AR367:AT367"/>
    <mergeCell ref="AU367:AW367"/>
    <mergeCell ref="AX367:AZ367"/>
    <mergeCell ref="BA367:BC367"/>
    <mergeCell ref="BD367:BF367"/>
    <mergeCell ref="BG367:BI367"/>
    <mergeCell ref="A367:C367"/>
    <mergeCell ref="D367:V367"/>
    <mergeCell ref="W367:Y367"/>
    <mergeCell ref="Z367:AB367"/>
    <mergeCell ref="AC367:AE367"/>
    <mergeCell ref="AO254:AS254"/>
    <mergeCell ref="AT254:AX254"/>
    <mergeCell ref="AY254:BC254"/>
    <mergeCell ref="BD254:BH254"/>
    <mergeCell ref="BI254:BM254"/>
    <mergeCell ref="BN254:BR254"/>
    <mergeCell ref="AT253:AX253"/>
    <mergeCell ref="AY253:BC253"/>
    <mergeCell ref="BD253:BH253"/>
    <mergeCell ref="BI253:BM253"/>
    <mergeCell ref="BN253:BR253"/>
    <mergeCell ref="A254:T254"/>
    <mergeCell ref="U254:Y254"/>
    <mergeCell ref="Z254:AD254"/>
    <mergeCell ref="AE254:AI254"/>
    <mergeCell ref="AJ254:AN254"/>
    <mergeCell ref="A253:T253"/>
    <mergeCell ref="U253:Y253"/>
    <mergeCell ref="Z253:AD253"/>
    <mergeCell ref="AE253:AI253"/>
    <mergeCell ref="AJ253:AN253"/>
    <mergeCell ref="AO253:AS253"/>
    <mergeCell ref="BA365:BC365"/>
    <mergeCell ref="BD365:BF365"/>
    <mergeCell ref="BG365:BI365"/>
    <mergeCell ref="BJ365:BL365"/>
    <mergeCell ref="AI365:AK365"/>
    <mergeCell ref="AO252:AS252"/>
    <mergeCell ref="AT252:AX252"/>
    <mergeCell ref="AY252:BC252"/>
    <mergeCell ref="BD252:BH252"/>
    <mergeCell ref="BI252:BM252"/>
    <mergeCell ref="BN252:BR252"/>
    <mergeCell ref="AT251:AX251"/>
    <mergeCell ref="AY251:BC251"/>
    <mergeCell ref="BD251:BH251"/>
    <mergeCell ref="BI251:BM251"/>
    <mergeCell ref="BN251:BR251"/>
    <mergeCell ref="A252:T252"/>
    <mergeCell ref="U252:Y252"/>
    <mergeCell ref="Z252:AD252"/>
    <mergeCell ref="AE252:AI252"/>
    <mergeCell ref="AJ252:AN252"/>
    <mergeCell ref="AY250:BC250"/>
    <mergeCell ref="BD250:BH250"/>
    <mergeCell ref="BI250:BM250"/>
    <mergeCell ref="BN250:BR250"/>
    <mergeCell ref="A251:T251"/>
    <mergeCell ref="U251:Y251"/>
    <mergeCell ref="Z251:AD251"/>
    <mergeCell ref="AE251:AI251"/>
    <mergeCell ref="AJ251:AN251"/>
    <mergeCell ref="AO251:AS251"/>
    <mergeCell ref="BD249:BH249"/>
    <mergeCell ref="BI249:BM249"/>
    <mergeCell ref="BN249:BR249"/>
    <mergeCell ref="A250:T250"/>
    <mergeCell ref="U250:Y250"/>
    <mergeCell ref="Z250:AD250"/>
    <mergeCell ref="AE250:AI250"/>
    <mergeCell ref="AJ250:AN250"/>
    <mergeCell ref="AO250:AS250"/>
    <mergeCell ref="AT250:AX250"/>
    <mergeCell ref="Z249:AD249"/>
    <mergeCell ref="AE249:AI249"/>
    <mergeCell ref="AJ249:AN249"/>
    <mergeCell ref="AO249:AS249"/>
    <mergeCell ref="AT249:AX249"/>
    <mergeCell ref="AY249:BC249"/>
    <mergeCell ref="A248:T248"/>
    <mergeCell ref="U248:Y248"/>
    <mergeCell ref="Z248:AD248"/>
    <mergeCell ref="AE248:AI248"/>
    <mergeCell ref="AJ248:AN248"/>
    <mergeCell ref="AO248:AS248"/>
    <mergeCell ref="AT248:AX248"/>
    <mergeCell ref="AY248:BC248"/>
    <mergeCell ref="BD248:BH248"/>
    <mergeCell ref="BE235:BI235"/>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29:BI229"/>
    <mergeCell ref="A232:C232"/>
    <mergeCell ref="D232:P232"/>
    <mergeCell ref="Q232:U232"/>
    <mergeCell ref="V232:AE232"/>
    <mergeCell ref="AF232:AJ232"/>
    <mergeCell ref="AK232:AO232"/>
    <mergeCell ref="AP232:AT232"/>
    <mergeCell ref="AU232:AY232"/>
    <mergeCell ref="AZ232:BD232"/>
    <mergeCell ref="A230:C230"/>
    <mergeCell ref="D230:P230"/>
    <mergeCell ref="Q230:U230"/>
    <mergeCell ref="V230:AE230"/>
    <mergeCell ref="A231:C231"/>
    <mergeCell ref="D231:P231"/>
    <mergeCell ref="Q231:U231"/>
    <mergeCell ref="V231:AE231"/>
    <mergeCell ref="AF230:AJ230"/>
    <mergeCell ref="AK230:AO230"/>
    <mergeCell ref="AP230:AT230"/>
    <mergeCell ref="AU230:AY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8:BI218"/>
    <mergeCell ref="A220:C220"/>
    <mergeCell ref="D220:P220"/>
    <mergeCell ref="Q220:U220"/>
    <mergeCell ref="V220:AE220"/>
    <mergeCell ref="AF220:AJ220"/>
    <mergeCell ref="AK220:AO220"/>
    <mergeCell ref="AP220:AT220"/>
    <mergeCell ref="AU220:AY220"/>
    <mergeCell ref="AZ220:BD220"/>
    <mergeCell ref="V219:AE219"/>
    <mergeCell ref="AF219:AJ219"/>
    <mergeCell ref="AK219:AO219"/>
    <mergeCell ref="AP219:AT219"/>
    <mergeCell ref="AU219:AY219"/>
    <mergeCell ref="AZ219:BD219"/>
    <mergeCell ref="BE219:BI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AK216:AO216"/>
    <mergeCell ref="AP216:AT216"/>
    <mergeCell ref="AU216:AY216"/>
    <mergeCell ref="AZ216:BD216"/>
    <mergeCell ref="V215:AE215"/>
    <mergeCell ref="AF215:AJ215"/>
    <mergeCell ref="AK215:AO215"/>
    <mergeCell ref="AP215:AT215"/>
    <mergeCell ref="AU215:AY215"/>
    <mergeCell ref="AZ215:BD215"/>
    <mergeCell ref="A214:C214"/>
    <mergeCell ref="D214:P214"/>
    <mergeCell ref="Q214:U214"/>
    <mergeCell ref="V214:AE214"/>
    <mergeCell ref="AF214:AJ214"/>
    <mergeCell ref="AK214:AO214"/>
    <mergeCell ref="AP214:AT214"/>
    <mergeCell ref="AU214:AY214"/>
    <mergeCell ref="AZ214:BD214"/>
    <mergeCell ref="BE203:BI203"/>
    <mergeCell ref="BJ203:BN203"/>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BO203:BS203"/>
    <mergeCell ref="BT203:BX203"/>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BE197:BI197"/>
    <mergeCell ref="BJ197:BN197"/>
    <mergeCell ref="BO197:BS197"/>
    <mergeCell ref="BT197:BX197"/>
    <mergeCell ref="A200:C200"/>
    <mergeCell ref="D200:P200"/>
    <mergeCell ref="Q200:U200"/>
    <mergeCell ref="V200:AE200"/>
    <mergeCell ref="AF200:AJ200"/>
    <mergeCell ref="AK200:AO200"/>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A198:C198"/>
    <mergeCell ref="D198:P198"/>
    <mergeCell ref="Q198:U198"/>
    <mergeCell ref="V198:AE198"/>
    <mergeCell ref="AF198:AJ198"/>
    <mergeCell ref="AK198:AO198"/>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T186:BX186"/>
    <mergeCell ref="A188:C188"/>
    <mergeCell ref="D188:P188"/>
    <mergeCell ref="Q188:U188"/>
    <mergeCell ref="V188:AE188"/>
    <mergeCell ref="AF188:AJ188"/>
    <mergeCell ref="AK188:AO188"/>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A185:C185"/>
    <mergeCell ref="D185:P185"/>
    <mergeCell ref="Q185:U185"/>
    <mergeCell ref="V185:AE185"/>
    <mergeCell ref="AF185:AJ185"/>
    <mergeCell ref="AK185:AO185"/>
    <mergeCell ref="A187:C187"/>
    <mergeCell ref="D187:P187"/>
    <mergeCell ref="Q187:U187"/>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Q183:U183"/>
    <mergeCell ref="V183:AE183"/>
    <mergeCell ref="AF183:AJ183"/>
    <mergeCell ref="AK183:AO183"/>
    <mergeCell ref="BE186:BI186"/>
    <mergeCell ref="BJ186:BN186"/>
    <mergeCell ref="BO186:BS186"/>
    <mergeCell ref="AF182:AJ182"/>
    <mergeCell ref="AK182:AO182"/>
    <mergeCell ref="AP182:AT182"/>
    <mergeCell ref="AU182:AY182"/>
    <mergeCell ref="AZ182:BD182"/>
    <mergeCell ref="BE184:BI184"/>
    <mergeCell ref="BJ184:BN184"/>
    <mergeCell ref="BO184:BS184"/>
    <mergeCell ref="BT184:BX184"/>
    <mergeCell ref="AY171:BC171"/>
    <mergeCell ref="AY170:BC170"/>
    <mergeCell ref="A171:C171"/>
    <mergeCell ref="D171:S171"/>
    <mergeCell ref="T171:X171"/>
    <mergeCell ref="Y171:AC171"/>
    <mergeCell ref="AD171:AF171"/>
    <mergeCell ref="AG171:AK171"/>
    <mergeCell ref="AL171:AP171"/>
    <mergeCell ref="AQ171:AU171"/>
    <mergeCell ref="AV171:AX171"/>
    <mergeCell ref="BJ182:BN182"/>
    <mergeCell ref="BO182:BS182"/>
    <mergeCell ref="BT182:BX182"/>
    <mergeCell ref="A183:C183"/>
    <mergeCell ref="D183:P183"/>
    <mergeCell ref="BE180:BI180"/>
    <mergeCell ref="BJ180:BN180"/>
    <mergeCell ref="BO180:BS180"/>
    <mergeCell ref="BT183:BX183"/>
    <mergeCell ref="A184:C184"/>
    <mergeCell ref="D184:P184"/>
    <mergeCell ref="Q184:U184"/>
    <mergeCell ref="AY169:BC169"/>
    <mergeCell ref="A170:C170"/>
    <mergeCell ref="D170:S170"/>
    <mergeCell ref="T170:X170"/>
    <mergeCell ref="Y170:AC170"/>
    <mergeCell ref="AD170:AF170"/>
    <mergeCell ref="AG170:AK170"/>
    <mergeCell ref="AL170:AP170"/>
    <mergeCell ref="AQ170:AU170"/>
    <mergeCell ref="AV170:AX170"/>
    <mergeCell ref="AY168:BC168"/>
    <mergeCell ref="A169:C169"/>
    <mergeCell ref="D169:S169"/>
    <mergeCell ref="T169:X169"/>
    <mergeCell ref="Y169:AC169"/>
    <mergeCell ref="AD169:AF169"/>
    <mergeCell ref="AG169:AK169"/>
    <mergeCell ref="AL169:AP169"/>
    <mergeCell ref="AQ169:AU169"/>
    <mergeCell ref="AV169:AX169"/>
    <mergeCell ref="AY167:BC167"/>
    <mergeCell ref="A168:C168"/>
    <mergeCell ref="D168:S168"/>
    <mergeCell ref="T168:X168"/>
    <mergeCell ref="Y168:AC168"/>
    <mergeCell ref="AD168:AF168"/>
    <mergeCell ref="AG168:AK168"/>
    <mergeCell ref="AL168:AP168"/>
    <mergeCell ref="AQ168:AU168"/>
    <mergeCell ref="AV168:AX168"/>
    <mergeCell ref="AY166:BC166"/>
    <mergeCell ref="A167:C167"/>
    <mergeCell ref="D167:S167"/>
    <mergeCell ref="T167:X167"/>
    <mergeCell ref="Y167:AC167"/>
    <mergeCell ref="AD167:AF167"/>
    <mergeCell ref="AG167:AK167"/>
    <mergeCell ref="AL167:AP167"/>
    <mergeCell ref="AQ167:AU167"/>
    <mergeCell ref="AV167:AX167"/>
    <mergeCell ref="AY165:BC165"/>
    <mergeCell ref="A166:C166"/>
    <mergeCell ref="D166:S166"/>
    <mergeCell ref="T166:X166"/>
    <mergeCell ref="Y166:AC166"/>
    <mergeCell ref="AD166:AF166"/>
    <mergeCell ref="AG166:AK166"/>
    <mergeCell ref="AL166:AP166"/>
    <mergeCell ref="AQ166:AU166"/>
    <mergeCell ref="AV166:AX166"/>
    <mergeCell ref="AG165:AK165"/>
    <mergeCell ref="AL165:AP165"/>
    <mergeCell ref="AQ165:AU165"/>
    <mergeCell ref="AV165:AX165"/>
    <mergeCell ref="Y164:AC164"/>
    <mergeCell ref="AD164:AF164"/>
    <mergeCell ref="AG164:AK164"/>
    <mergeCell ref="AL164:AP164"/>
    <mergeCell ref="AQ164:AU164"/>
    <mergeCell ref="AV164:AX164"/>
    <mergeCell ref="A163:C163"/>
    <mergeCell ref="D163:S163"/>
    <mergeCell ref="T163:X163"/>
    <mergeCell ref="Y163:AC163"/>
    <mergeCell ref="AD163:AF163"/>
    <mergeCell ref="AG163:AK163"/>
    <mergeCell ref="AL163:AP163"/>
    <mergeCell ref="AQ163:AU163"/>
    <mergeCell ref="AV163:AX163"/>
    <mergeCell ref="BI153:BM153"/>
    <mergeCell ref="BN153:BP153"/>
    <mergeCell ref="BQ153:BU153"/>
    <mergeCell ref="AG153:AK153"/>
    <mergeCell ref="AL153:AP153"/>
    <mergeCell ref="AQ153:AU153"/>
    <mergeCell ref="AV153:AX153"/>
    <mergeCell ref="AY153:BC153"/>
    <mergeCell ref="BD153:BH153"/>
    <mergeCell ref="AL161:AP161"/>
    <mergeCell ref="AQ161:AU161"/>
    <mergeCell ref="AV161:AX161"/>
    <mergeCell ref="AY161:BC161"/>
    <mergeCell ref="A162:C162"/>
    <mergeCell ref="D162:S162"/>
    <mergeCell ref="T162:X162"/>
    <mergeCell ref="Y162:AC162"/>
    <mergeCell ref="AD162:AF162"/>
    <mergeCell ref="AG162:AK162"/>
    <mergeCell ref="AL160:AP160"/>
    <mergeCell ref="AQ160:AU160"/>
    <mergeCell ref="AV160:AX160"/>
    <mergeCell ref="AY160:BC160"/>
    <mergeCell ref="AY152:BC152"/>
    <mergeCell ref="BD152:BH152"/>
    <mergeCell ref="BI152:BM152"/>
    <mergeCell ref="BN152:BP152"/>
    <mergeCell ref="BQ152:BU152"/>
    <mergeCell ref="A153:C153"/>
    <mergeCell ref="D153:S153"/>
    <mergeCell ref="T153:X153"/>
    <mergeCell ref="Y153:AC153"/>
    <mergeCell ref="AD153:AF153"/>
    <mergeCell ref="BQ151:BU151"/>
    <mergeCell ref="A152:C152"/>
    <mergeCell ref="D152:S152"/>
    <mergeCell ref="T152:X152"/>
    <mergeCell ref="Y152:AC152"/>
    <mergeCell ref="AD152:AF152"/>
    <mergeCell ref="AG152:AK152"/>
    <mergeCell ref="AL152:AP152"/>
    <mergeCell ref="AQ152:AU152"/>
    <mergeCell ref="AV152:AX152"/>
    <mergeCell ref="AQ151:AU151"/>
    <mergeCell ref="AV151:AX151"/>
    <mergeCell ref="AY151:BC151"/>
    <mergeCell ref="BD151:BH151"/>
    <mergeCell ref="BI151:BM151"/>
    <mergeCell ref="BN151:BP151"/>
    <mergeCell ref="BI150:BM150"/>
    <mergeCell ref="BN150:BP150"/>
    <mergeCell ref="BQ150:BU150"/>
    <mergeCell ref="A151:C151"/>
    <mergeCell ref="D151:S151"/>
    <mergeCell ref="T151:X151"/>
    <mergeCell ref="Y151:AC151"/>
    <mergeCell ref="AD151:AF151"/>
    <mergeCell ref="AG151:AK151"/>
    <mergeCell ref="AL151:AP151"/>
    <mergeCell ref="AG150:AK150"/>
    <mergeCell ref="AL150:AP150"/>
    <mergeCell ref="AQ150:AU150"/>
    <mergeCell ref="AV150:AX150"/>
    <mergeCell ref="AY150:BC150"/>
    <mergeCell ref="BD150:BH150"/>
    <mergeCell ref="AY149:BC149"/>
    <mergeCell ref="BD149:BH149"/>
    <mergeCell ref="BI149:BM149"/>
    <mergeCell ref="BN149:BP149"/>
    <mergeCell ref="BQ149:BU149"/>
    <mergeCell ref="A150:C150"/>
    <mergeCell ref="D150:S150"/>
    <mergeCell ref="T150:X150"/>
    <mergeCell ref="Y150:AC150"/>
    <mergeCell ref="AD150:AF150"/>
    <mergeCell ref="BQ148:BU148"/>
    <mergeCell ref="A149:C149"/>
    <mergeCell ref="D149:S149"/>
    <mergeCell ref="T149:X149"/>
    <mergeCell ref="Y149:AC149"/>
    <mergeCell ref="AD149:AF149"/>
    <mergeCell ref="AG149:AK149"/>
    <mergeCell ref="AL149:AP149"/>
    <mergeCell ref="AQ149:AU149"/>
    <mergeCell ref="AV149:AX149"/>
    <mergeCell ref="AQ148:AU148"/>
    <mergeCell ref="AV148:AX148"/>
    <mergeCell ref="AY148:BC148"/>
    <mergeCell ref="BD148:BH148"/>
    <mergeCell ref="BI148:BM148"/>
    <mergeCell ref="BN148:BP148"/>
    <mergeCell ref="BI147:BM147"/>
    <mergeCell ref="BN147:BP147"/>
    <mergeCell ref="BQ147:BU147"/>
    <mergeCell ref="A148:C148"/>
    <mergeCell ref="D148:S148"/>
    <mergeCell ref="T148:X148"/>
    <mergeCell ref="Y148:AC148"/>
    <mergeCell ref="AD148:AF148"/>
    <mergeCell ref="AG148:AK148"/>
    <mergeCell ref="AL148:AP148"/>
    <mergeCell ref="AG147:AK147"/>
    <mergeCell ref="AL147:AP147"/>
    <mergeCell ref="AQ147:AU147"/>
    <mergeCell ref="AV147:AX147"/>
    <mergeCell ref="AY147:BC147"/>
    <mergeCell ref="BD147:BH147"/>
    <mergeCell ref="A147:C147"/>
    <mergeCell ref="D147:S147"/>
    <mergeCell ref="T147:X147"/>
    <mergeCell ref="Y147:AC147"/>
    <mergeCell ref="AD147:AF147"/>
    <mergeCell ref="Y146:AC146"/>
    <mergeCell ref="AD146:AF146"/>
    <mergeCell ref="AG146:AK146"/>
    <mergeCell ref="AL146:AP146"/>
    <mergeCell ref="AQ146:AU146"/>
    <mergeCell ref="AV146:AX146"/>
    <mergeCell ref="AQ145:AU145"/>
    <mergeCell ref="AV145:AX145"/>
    <mergeCell ref="AY145:BC145"/>
    <mergeCell ref="BD145:BH145"/>
    <mergeCell ref="BI145:BM145"/>
    <mergeCell ref="BN145:BP145"/>
    <mergeCell ref="A145:C145"/>
    <mergeCell ref="D145:S145"/>
    <mergeCell ref="T145:X145"/>
    <mergeCell ref="Y145:AC145"/>
    <mergeCell ref="AD145:AF145"/>
    <mergeCell ref="AG145:AK145"/>
    <mergeCell ref="AL145:AP145"/>
    <mergeCell ref="AU124:AY124"/>
    <mergeCell ref="AZ124:BB124"/>
    <mergeCell ref="BC124:BG124"/>
    <mergeCell ref="AU123:AY123"/>
    <mergeCell ref="AZ123:BB123"/>
    <mergeCell ref="BC123:BG123"/>
    <mergeCell ref="A124:D124"/>
    <mergeCell ref="E124:W124"/>
    <mergeCell ref="X124:AB124"/>
    <mergeCell ref="AC124:AG124"/>
    <mergeCell ref="AH124:AJ124"/>
    <mergeCell ref="AK124:AO124"/>
    <mergeCell ref="AP124:AT124"/>
    <mergeCell ref="AU122:AY122"/>
    <mergeCell ref="AZ122:BB122"/>
    <mergeCell ref="BC122:BG122"/>
    <mergeCell ref="A123:D123"/>
    <mergeCell ref="E123:W123"/>
    <mergeCell ref="X123:AB123"/>
    <mergeCell ref="AC123:AG123"/>
    <mergeCell ref="AH123:AJ123"/>
    <mergeCell ref="AK123:AO123"/>
    <mergeCell ref="AP123:AT123"/>
    <mergeCell ref="AU121:AY121"/>
    <mergeCell ref="AZ121:BB121"/>
    <mergeCell ref="BC121:BG121"/>
    <mergeCell ref="A122:D122"/>
    <mergeCell ref="E122:W122"/>
    <mergeCell ref="X122:AB122"/>
    <mergeCell ref="AC122:AG122"/>
    <mergeCell ref="AH122:AJ122"/>
    <mergeCell ref="AK122:AO122"/>
    <mergeCell ref="AP122:AT122"/>
    <mergeCell ref="AU120:AY120"/>
    <mergeCell ref="AZ120:BB120"/>
    <mergeCell ref="BC120:BG120"/>
    <mergeCell ref="A121:D121"/>
    <mergeCell ref="E121:W121"/>
    <mergeCell ref="X121:AB121"/>
    <mergeCell ref="AC121:AG121"/>
    <mergeCell ref="AH121:AJ121"/>
    <mergeCell ref="AK121:AO121"/>
    <mergeCell ref="AP121:AT121"/>
    <mergeCell ref="AU119:AY119"/>
    <mergeCell ref="AZ119:BB119"/>
    <mergeCell ref="BC119:BG119"/>
    <mergeCell ref="A120:D120"/>
    <mergeCell ref="E120:W120"/>
    <mergeCell ref="X120:AB120"/>
    <mergeCell ref="AC120:AG120"/>
    <mergeCell ref="AH120:AJ120"/>
    <mergeCell ref="AK120:AO120"/>
    <mergeCell ref="AP120:AT120"/>
    <mergeCell ref="AU118:AY118"/>
    <mergeCell ref="AZ118:BB118"/>
    <mergeCell ref="BC118:BG118"/>
    <mergeCell ref="A119:D119"/>
    <mergeCell ref="E119:W119"/>
    <mergeCell ref="X119:AB119"/>
    <mergeCell ref="AC119:AG119"/>
    <mergeCell ref="AH119:AJ119"/>
    <mergeCell ref="AK119:AO119"/>
    <mergeCell ref="AP119:AT119"/>
    <mergeCell ref="AU117:AY117"/>
    <mergeCell ref="AZ117:BB117"/>
    <mergeCell ref="BC117:BG117"/>
    <mergeCell ref="A118:D118"/>
    <mergeCell ref="E118:W118"/>
    <mergeCell ref="X118:AB118"/>
    <mergeCell ref="AC118:AG118"/>
    <mergeCell ref="AH118:AJ118"/>
    <mergeCell ref="AK118:AO118"/>
    <mergeCell ref="AP118:AT118"/>
    <mergeCell ref="AU116:AY116"/>
    <mergeCell ref="AZ116:BB116"/>
    <mergeCell ref="BC116:BG116"/>
    <mergeCell ref="A117:D117"/>
    <mergeCell ref="E117:W117"/>
    <mergeCell ref="X117:AB117"/>
    <mergeCell ref="AC117:AG117"/>
    <mergeCell ref="AH117:AJ117"/>
    <mergeCell ref="AK117:AO117"/>
    <mergeCell ref="AP117:AT117"/>
    <mergeCell ref="AU115:AY115"/>
    <mergeCell ref="AZ115:BB115"/>
    <mergeCell ref="BC115:BG115"/>
    <mergeCell ref="A116:D116"/>
    <mergeCell ref="E116:W116"/>
    <mergeCell ref="X116:AB116"/>
    <mergeCell ref="AC116:AG116"/>
    <mergeCell ref="AH116:AJ116"/>
    <mergeCell ref="AK116:AO116"/>
    <mergeCell ref="AP116:AT116"/>
    <mergeCell ref="AU114:AY114"/>
    <mergeCell ref="AZ114:BB114"/>
    <mergeCell ref="BC114:BG114"/>
    <mergeCell ref="A115:D115"/>
    <mergeCell ref="E115:W115"/>
    <mergeCell ref="X115:AB115"/>
    <mergeCell ref="AC115:AG115"/>
    <mergeCell ref="AH115:AJ115"/>
    <mergeCell ref="AK115:AO115"/>
    <mergeCell ref="AP115:AT115"/>
    <mergeCell ref="AU113:AY113"/>
    <mergeCell ref="AZ113:BB113"/>
    <mergeCell ref="BC113:BG113"/>
    <mergeCell ref="A114:D114"/>
    <mergeCell ref="E114:W114"/>
    <mergeCell ref="X114:AB114"/>
    <mergeCell ref="AC114:AG114"/>
    <mergeCell ref="AH114:AJ114"/>
    <mergeCell ref="AK114:AO114"/>
    <mergeCell ref="AP114:AT114"/>
    <mergeCell ref="AU112:AY112"/>
    <mergeCell ref="AZ112:BB112"/>
    <mergeCell ref="BC112:BG112"/>
    <mergeCell ref="A113:D113"/>
    <mergeCell ref="E113:W113"/>
    <mergeCell ref="X113:AB113"/>
    <mergeCell ref="AC113:AG113"/>
    <mergeCell ref="AH113:AJ113"/>
    <mergeCell ref="AK113:AO113"/>
    <mergeCell ref="AP113:AT113"/>
    <mergeCell ref="AU111:AY111"/>
    <mergeCell ref="AZ111:BB111"/>
    <mergeCell ref="BC111:BG111"/>
    <mergeCell ref="A112:D112"/>
    <mergeCell ref="E112:W112"/>
    <mergeCell ref="X112:AB112"/>
    <mergeCell ref="AC112:AG112"/>
    <mergeCell ref="AH112:AJ112"/>
    <mergeCell ref="AK112:AO112"/>
    <mergeCell ref="AP112:AT112"/>
    <mergeCell ref="AU110:AY110"/>
    <mergeCell ref="AZ110:BB110"/>
    <mergeCell ref="BC110:BG110"/>
    <mergeCell ref="A111:D111"/>
    <mergeCell ref="E111:W111"/>
    <mergeCell ref="X111:AB111"/>
    <mergeCell ref="AC111:AG111"/>
    <mergeCell ref="AH111:AJ111"/>
    <mergeCell ref="AK111:AO111"/>
    <mergeCell ref="AP111:AT111"/>
    <mergeCell ref="AC107:AG107"/>
    <mergeCell ref="AH107:AJ107"/>
    <mergeCell ref="AK107:AO107"/>
    <mergeCell ref="AP107:AT107"/>
    <mergeCell ref="A106:D106"/>
    <mergeCell ref="E106:W106"/>
    <mergeCell ref="X106:AB106"/>
    <mergeCell ref="AC106:AG106"/>
    <mergeCell ref="AH106:AJ106"/>
    <mergeCell ref="AK106:AO106"/>
    <mergeCell ref="AP106:AT106"/>
    <mergeCell ref="AU109:AY109"/>
    <mergeCell ref="AZ109:BB109"/>
    <mergeCell ref="BC109:BG109"/>
    <mergeCell ref="A110:D110"/>
    <mergeCell ref="E110:W110"/>
    <mergeCell ref="X110:AB110"/>
    <mergeCell ref="AC110:AG110"/>
    <mergeCell ref="AH110:AJ110"/>
    <mergeCell ref="AK110:AO110"/>
    <mergeCell ref="AP110:AT110"/>
    <mergeCell ref="AU108:AY108"/>
    <mergeCell ref="AZ108:BB108"/>
    <mergeCell ref="BC108:BG108"/>
    <mergeCell ref="A109:D109"/>
    <mergeCell ref="E109:W109"/>
    <mergeCell ref="X109:AB109"/>
    <mergeCell ref="AC109:AG109"/>
    <mergeCell ref="AH109:AJ109"/>
    <mergeCell ref="AK109:AO109"/>
    <mergeCell ref="AP109:AT109"/>
    <mergeCell ref="BU87:BY87"/>
    <mergeCell ref="AU87:AY87"/>
    <mergeCell ref="AZ87:BB87"/>
    <mergeCell ref="BC87:BG87"/>
    <mergeCell ref="BH87:BL87"/>
    <mergeCell ref="BM87:BQ87"/>
    <mergeCell ref="BR87:BT87"/>
    <mergeCell ref="BM86:BQ86"/>
    <mergeCell ref="BR86:BT86"/>
    <mergeCell ref="BU86:BY86"/>
    <mergeCell ref="A87:D87"/>
    <mergeCell ref="E87:W87"/>
    <mergeCell ref="X87:AB87"/>
    <mergeCell ref="AC87:AG87"/>
    <mergeCell ref="AH87:AJ87"/>
    <mergeCell ref="AK87:AO87"/>
    <mergeCell ref="AP87:AT87"/>
    <mergeCell ref="AK86:AO86"/>
    <mergeCell ref="AP86:AT86"/>
    <mergeCell ref="AU86:AY86"/>
    <mergeCell ref="AZ86:BB86"/>
    <mergeCell ref="BC86:BG86"/>
    <mergeCell ref="BH86:BL86"/>
    <mergeCell ref="BC85:BG85"/>
    <mergeCell ref="BH85:BL85"/>
    <mergeCell ref="BM85:BQ85"/>
    <mergeCell ref="BR85:BT85"/>
    <mergeCell ref="BU85:BY85"/>
    <mergeCell ref="A86:D86"/>
    <mergeCell ref="E86:W86"/>
    <mergeCell ref="X86:AB86"/>
    <mergeCell ref="AC86:AG86"/>
    <mergeCell ref="AH86:AJ86"/>
    <mergeCell ref="BU84:BY84"/>
    <mergeCell ref="A85:D85"/>
    <mergeCell ref="E85:W85"/>
    <mergeCell ref="X85:AB85"/>
    <mergeCell ref="AC85:AG85"/>
    <mergeCell ref="AH85:AJ85"/>
    <mergeCell ref="AK85:AO85"/>
    <mergeCell ref="AP85:AT85"/>
    <mergeCell ref="AU85:AY85"/>
    <mergeCell ref="AZ85:BB85"/>
    <mergeCell ref="AU84:AY84"/>
    <mergeCell ref="AZ84:BB84"/>
    <mergeCell ref="BC84:BG84"/>
    <mergeCell ref="BH84:BL84"/>
    <mergeCell ref="BM84:BQ84"/>
    <mergeCell ref="BR84:BT84"/>
    <mergeCell ref="BM83:BQ83"/>
    <mergeCell ref="BR83:BT83"/>
    <mergeCell ref="BU83:BY83"/>
    <mergeCell ref="A84:D84"/>
    <mergeCell ref="E84:W84"/>
    <mergeCell ref="X84:AB84"/>
    <mergeCell ref="AC84:AG84"/>
    <mergeCell ref="AH84:AJ84"/>
    <mergeCell ref="AK84:AO84"/>
    <mergeCell ref="AP84:AT84"/>
    <mergeCell ref="AK83:AO83"/>
    <mergeCell ref="AP83:AT83"/>
    <mergeCell ref="AU83:AY83"/>
    <mergeCell ref="AZ83:BB83"/>
    <mergeCell ref="BC83:BG83"/>
    <mergeCell ref="BH83:BL83"/>
    <mergeCell ref="BC82:BG82"/>
    <mergeCell ref="BH82:BL82"/>
    <mergeCell ref="BM82:BQ82"/>
    <mergeCell ref="BR82:BT82"/>
    <mergeCell ref="BU82:BY82"/>
    <mergeCell ref="A83:D83"/>
    <mergeCell ref="E83:W83"/>
    <mergeCell ref="X83:AB83"/>
    <mergeCell ref="AC83:AG83"/>
    <mergeCell ref="AH83:AJ83"/>
    <mergeCell ref="BU81:BY81"/>
    <mergeCell ref="A82:D82"/>
    <mergeCell ref="E82:W82"/>
    <mergeCell ref="X82:AB82"/>
    <mergeCell ref="AC82:AG82"/>
    <mergeCell ref="AH82:AJ82"/>
    <mergeCell ref="AK82:AO82"/>
    <mergeCell ref="AP82:AT82"/>
    <mergeCell ref="AU82:AY82"/>
    <mergeCell ref="AZ82:BB82"/>
    <mergeCell ref="AU81:AY81"/>
    <mergeCell ref="AZ81:BB81"/>
    <mergeCell ref="BC81:BG81"/>
    <mergeCell ref="BH81:BL81"/>
    <mergeCell ref="BM81:BQ81"/>
    <mergeCell ref="BR81:BT81"/>
    <mergeCell ref="BM80:BQ80"/>
    <mergeCell ref="BR80:BT80"/>
    <mergeCell ref="BU80:BY80"/>
    <mergeCell ref="A81:D81"/>
    <mergeCell ref="E81:W81"/>
    <mergeCell ref="X81:AB81"/>
    <mergeCell ref="AC81:AG81"/>
    <mergeCell ref="AH81:AJ81"/>
    <mergeCell ref="AK81:AO81"/>
    <mergeCell ref="AP81:AT81"/>
    <mergeCell ref="AK80:AO80"/>
    <mergeCell ref="AP80:AT80"/>
    <mergeCell ref="AU80:AY80"/>
    <mergeCell ref="AZ80:BB80"/>
    <mergeCell ref="BC80:BG80"/>
    <mergeCell ref="BH80:BL80"/>
    <mergeCell ref="BC79:BG79"/>
    <mergeCell ref="BH79:BL79"/>
    <mergeCell ref="BM79:BQ79"/>
    <mergeCell ref="BR79:BT79"/>
    <mergeCell ref="BU79:BY79"/>
    <mergeCell ref="A80:D80"/>
    <mergeCell ref="E80:W80"/>
    <mergeCell ref="X80:AB80"/>
    <mergeCell ref="AC80:AG80"/>
    <mergeCell ref="AH80:AJ80"/>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AC70:AG70"/>
    <mergeCell ref="AH70:AJ70"/>
    <mergeCell ref="AK70:AO70"/>
    <mergeCell ref="AP70:AT70"/>
    <mergeCell ref="AU70:AY70"/>
    <mergeCell ref="AZ70:BB70"/>
    <mergeCell ref="AU69:AY69"/>
    <mergeCell ref="AZ69:BB69"/>
    <mergeCell ref="BC69:BG69"/>
    <mergeCell ref="BH69:BL69"/>
    <mergeCell ref="BM69:BQ69"/>
    <mergeCell ref="BR69:BT69"/>
    <mergeCell ref="A69:D69"/>
    <mergeCell ref="E69:W69"/>
    <mergeCell ref="X69:AB69"/>
    <mergeCell ref="AC69:AG69"/>
    <mergeCell ref="AH69:AJ69"/>
    <mergeCell ref="AK69:AO69"/>
    <mergeCell ref="AP69:AT69"/>
    <mergeCell ref="AU58:AY58"/>
    <mergeCell ref="AZ58:BB58"/>
    <mergeCell ref="BC58:BG58"/>
    <mergeCell ref="AU57:AY57"/>
    <mergeCell ref="AZ57:BB57"/>
    <mergeCell ref="BC57:BG57"/>
    <mergeCell ref="A58:D58"/>
    <mergeCell ref="E58:W58"/>
    <mergeCell ref="X58:AB58"/>
    <mergeCell ref="AC58:AG58"/>
    <mergeCell ref="AH58:AJ58"/>
    <mergeCell ref="AK58:AO58"/>
    <mergeCell ref="AP58:AT58"/>
    <mergeCell ref="BC67:BG67"/>
    <mergeCell ref="BH67:BL67"/>
    <mergeCell ref="BM67:BQ67"/>
    <mergeCell ref="BR67:BT67"/>
    <mergeCell ref="BM65:BQ65"/>
    <mergeCell ref="BR65:BT65"/>
    <mergeCell ref="AU56:AY56"/>
    <mergeCell ref="AZ56:BB56"/>
    <mergeCell ref="BC56:BG56"/>
    <mergeCell ref="A57:D57"/>
    <mergeCell ref="E57:W57"/>
    <mergeCell ref="X57:AB57"/>
    <mergeCell ref="AC57:AG57"/>
    <mergeCell ref="AH57:AJ57"/>
    <mergeCell ref="AK57:AO57"/>
    <mergeCell ref="AP57:AT57"/>
    <mergeCell ref="AU55:AY55"/>
    <mergeCell ref="AZ55:BB55"/>
    <mergeCell ref="BC55:BG55"/>
    <mergeCell ref="A56:D56"/>
    <mergeCell ref="E56:W56"/>
    <mergeCell ref="X56:AB56"/>
    <mergeCell ref="AC56:AG56"/>
    <mergeCell ref="AH56:AJ56"/>
    <mergeCell ref="AK56:AO56"/>
    <mergeCell ref="AP56:AT56"/>
    <mergeCell ref="AU54:AY54"/>
    <mergeCell ref="AZ54:BB54"/>
    <mergeCell ref="BC54:BG54"/>
    <mergeCell ref="A55:D55"/>
    <mergeCell ref="E55:W55"/>
    <mergeCell ref="X55:AB55"/>
    <mergeCell ref="AC55:AG55"/>
    <mergeCell ref="AH55:AJ55"/>
    <mergeCell ref="AK55:AO55"/>
    <mergeCell ref="AP55:AT55"/>
    <mergeCell ref="AC51:AG51"/>
    <mergeCell ref="AH51:AJ51"/>
    <mergeCell ref="AK51:AO51"/>
    <mergeCell ref="AP51:AT51"/>
    <mergeCell ref="A50:D50"/>
    <mergeCell ref="E50:W50"/>
    <mergeCell ref="X50:AB50"/>
    <mergeCell ref="AC50:AG50"/>
    <mergeCell ref="AH50:AJ50"/>
    <mergeCell ref="AK50:AO50"/>
    <mergeCell ref="AP50:AT50"/>
    <mergeCell ref="AU53:AY53"/>
    <mergeCell ref="AZ53:BB53"/>
    <mergeCell ref="BC53:BG53"/>
    <mergeCell ref="A54:D54"/>
    <mergeCell ref="E54:W54"/>
    <mergeCell ref="X54:AB54"/>
    <mergeCell ref="AC54:AG54"/>
    <mergeCell ref="AH54:AJ54"/>
    <mergeCell ref="AK54:AO54"/>
    <mergeCell ref="AP54:AT54"/>
    <mergeCell ref="AU52:AY52"/>
    <mergeCell ref="AC53:AG53"/>
    <mergeCell ref="AH53:AJ53"/>
    <mergeCell ref="AK53:AO53"/>
    <mergeCell ref="AP53:AT53"/>
    <mergeCell ref="BC40:BG40"/>
    <mergeCell ref="BH40:BL40"/>
    <mergeCell ref="BM40:BQ40"/>
    <mergeCell ref="BR40:BT40"/>
    <mergeCell ref="BU40:BY40"/>
    <mergeCell ref="BU39:BY39"/>
    <mergeCell ref="A40:D40"/>
    <mergeCell ref="E40:W40"/>
    <mergeCell ref="X40:AB40"/>
    <mergeCell ref="AC40:AG40"/>
    <mergeCell ref="AH40:AJ40"/>
    <mergeCell ref="AK40:AO40"/>
    <mergeCell ref="AP40:AT40"/>
    <mergeCell ref="AU40:AY40"/>
    <mergeCell ref="AZ40:BB40"/>
    <mergeCell ref="AU39:AY39"/>
    <mergeCell ref="AZ39:BB39"/>
    <mergeCell ref="BC39:BG39"/>
    <mergeCell ref="BH39:BL39"/>
    <mergeCell ref="BM39:BQ39"/>
    <mergeCell ref="BR39:BT39"/>
    <mergeCell ref="AK49:AO49"/>
    <mergeCell ref="AP49:AT49"/>
    <mergeCell ref="AU49:AY49"/>
    <mergeCell ref="AZ49:BB49"/>
    <mergeCell ref="BC49:BG49"/>
    <mergeCell ref="AK47:AO47"/>
    <mergeCell ref="AP47:AT47"/>
    <mergeCell ref="BM38:BQ38"/>
    <mergeCell ref="BR38:BT38"/>
    <mergeCell ref="BU38:BY38"/>
    <mergeCell ref="A39:D39"/>
    <mergeCell ref="E39:W39"/>
    <mergeCell ref="X39:AB39"/>
    <mergeCell ref="AC39:AG39"/>
    <mergeCell ref="AH39:AJ39"/>
    <mergeCell ref="AK39:AO39"/>
    <mergeCell ref="AP39:AT39"/>
    <mergeCell ref="AK38:AO38"/>
    <mergeCell ref="AP38:AT38"/>
    <mergeCell ref="AU38:AY38"/>
    <mergeCell ref="AZ38:BB38"/>
    <mergeCell ref="BC38:BG38"/>
    <mergeCell ref="BH38:BL38"/>
    <mergeCell ref="BC37:BG37"/>
    <mergeCell ref="BH37:BL37"/>
    <mergeCell ref="BM37:BQ37"/>
    <mergeCell ref="BR37:BT37"/>
    <mergeCell ref="BU37:BY37"/>
    <mergeCell ref="A38:D38"/>
    <mergeCell ref="E38:W38"/>
    <mergeCell ref="X38:AB38"/>
    <mergeCell ref="AC38:AG38"/>
    <mergeCell ref="AH38:AJ38"/>
    <mergeCell ref="BU36:BY36"/>
    <mergeCell ref="A37:D37"/>
    <mergeCell ref="E37:W37"/>
    <mergeCell ref="X37:AB37"/>
    <mergeCell ref="AC37:AG37"/>
    <mergeCell ref="AH37:AJ37"/>
    <mergeCell ref="AK37:AO37"/>
    <mergeCell ref="AP37:AT37"/>
    <mergeCell ref="AU37:AY37"/>
    <mergeCell ref="AZ37:BB37"/>
    <mergeCell ref="AU36:AY36"/>
    <mergeCell ref="AZ36:BB36"/>
    <mergeCell ref="BC36:BG36"/>
    <mergeCell ref="BH36:BL36"/>
    <mergeCell ref="BM36:BQ36"/>
    <mergeCell ref="BR36:BT36"/>
    <mergeCell ref="BM35:BQ35"/>
    <mergeCell ref="BR35:BT35"/>
    <mergeCell ref="BU35:BY35"/>
    <mergeCell ref="A36:D36"/>
    <mergeCell ref="E36:W36"/>
    <mergeCell ref="X36:AB36"/>
    <mergeCell ref="AC36:AG36"/>
    <mergeCell ref="AH36:AJ36"/>
    <mergeCell ref="AK36:AO36"/>
    <mergeCell ref="AP36:AT36"/>
    <mergeCell ref="AK35:AO35"/>
    <mergeCell ref="AP35:AT35"/>
    <mergeCell ref="AU35:AY35"/>
    <mergeCell ref="AZ35:BB35"/>
    <mergeCell ref="BC35:BG35"/>
    <mergeCell ref="BH35:BL35"/>
    <mergeCell ref="BC33:BG33"/>
    <mergeCell ref="BH33:BL33"/>
    <mergeCell ref="BM33:BQ33"/>
    <mergeCell ref="BR33:BT33"/>
    <mergeCell ref="BU33:BY33"/>
    <mergeCell ref="A35:D35"/>
    <mergeCell ref="E35:W35"/>
    <mergeCell ref="X35:AB35"/>
    <mergeCell ref="AC35:AG35"/>
    <mergeCell ref="AH35:AJ35"/>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34:D34"/>
    <mergeCell ref="E34:W34"/>
    <mergeCell ref="X34:AB34"/>
    <mergeCell ref="AC34:AG34"/>
    <mergeCell ref="AH34:AJ34"/>
    <mergeCell ref="AK34:AO34"/>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540:AA540"/>
    <mergeCell ref="AB540:AT540"/>
    <mergeCell ref="AU540:BF540"/>
    <mergeCell ref="T483:Y483"/>
    <mergeCell ref="Z483:AD483"/>
    <mergeCell ref="AE483:AJ483"/>
    <mergeCell ref="AK483:AP483"/>
    <mergeCell ref="AQ483:AV483"/>
    <mergeCell ref="A482:F482"/>
    <mergeCell ref="G482:S482"/>
    <mergeCell ref="T482:Y482"/>
    <mergeCell ref="Z482:AD482"/>
    <mergeCell ref="AE482:AJ482"/>
    <mergeCell ref="AK482:AP482"/>
    <mergeCell ref="BE479:BL480"/>
    <mergeCell ref="A481:F481"/>
    <mergeCell ref="AB541:AT541"/>
    <mergeCell ref="AU541:BF541"/>
    <mergeCell ref="A31:D31"/>
    <mergeCell ref="E31:W31"/>
    <mergeCell ref="X31:AB31"/>
    <mergeCell ref="AC31:AG31"/>
    <mergeCell ref="AH31:AJ31"/>
    <mergeCell ref="A532:BL532"/>
    <mergeCell ref="A538:AA538"/>
    <mergeCell ref="AB538:AT538"/>
    <mergeCell ref="AU538:BF538"/>
    <mergeCell ref="AB539:AT539"/>
    <mergeCell ref="AU539:BF539"/>
    <mergeCell ref="AW483:BD483"/>
    <mergeCell ref="BE483:BL483"/>
    <mergeCell ref="A528:BL528"/>
    <mergeCell ref="A529:BL529"/>
    <mergeCell ref="A531:BL531"/>
    <mergeCell ref="A484:F484"/>
    <mergeCell ref="G484:S484"/>
    <mergeCell ref="T484:Y484"/>
    <mergeCell ref="Z484:AD484"/>
    <mergeCell ref="AQ482:AV482"/>
    <mergeCell ref="AW482:BD482"/>
    <mergeCell ref="BE482:BL482"/>
    <mergeCell ref="A483:F483"/>
    <mergeCell ref="G483:S483"/>
    <mergeCell ref="G481:S481"/>
    <mergeCell ref="T481:Y481"/>
    <mergeCell ref="Z481:AD481"/>
    <mergeCell ref="AE481:AJ481"/>
    <mergeCell ref="AK481:AP481"/>
    <mergeCell ref="AQ481:AV481"/>
    <mergeCell ref="AW481:BD481"/>
    <mergeCell ref="BE481:BL481"/>
    <mergeCell ref="A476:BL476"/>
    <mergeCell ref="A477:BL477"/>
    <mergeCell ref="A479:F480"/>
    <mergeCell ref="G479:S480"/>
    <mergeCell ref="T479:Y480"/>
    <mergeCell ref="Z479:AD480"/>
    <mergeCell ref="AE479:AJ480"/>
    <mergeCell ref="AK479:AP480"/>
    <mergeCell ref="AQ479:AV480"/>
    <mergeCell ref="AW479:BD480"/>
    <mergeCell ref="AJ462:AN462"/>
    <mergeCell ref="AO462:AS462"/>
    <mergeCell ref="AT462:AW462"/>
    <mergeCell ref="AX462:BB462"/>
    <mergeCell ref="BC462:BG462"/>
    <mergeCell ref="BH462:BL462"/>
    <mergeCell ref="A462:F462"/>
    <mergeCell ref="G462:P462"/>
    <mergeCell ref="Q462:U462"/>
    <mergeCell ref="V462:Y462"/>
    <mergeCell ref="Z462:AD462"/>
    <mergeCell ref="AE462:AI462"/>
    <mergeCell ref="AJ464:AN464"/>
    <mergeCell ref="AO464:AS464"/>
    <mergeCell ref="AT464:AW464"/>
    <mergeCell ref="AX464:BB464"/>
    <mergeCell ref="BC464:BG464"/>
    <mergeCell ref="BH464:BL464"/>
    <mergeCell ref="AT463:AW463"/>
    <mergeCell ref="AJ461:AN461"/>
    <mergeCell ref="AO461:AS461"/>
    <mergeCell ref="AT461:AW461"/>
    <mergeCell ref="AX461:BB461"/>
    <mergeCell ref="BC461:BG461"/>
    <mergeCell ref="BH461:BL461"/>
    <mergeCell ref="A461:F461"/>
    <mergeCell ref="G461:P461"/>
    <mergeCell ref="Q461:U461"/>
    <mergeCell ref="V461:Y461"/>
    <mergeCell ref="Z461:AD461"/>
    <mergeCell ref="AE461:AI461"/>
    <mergeCell ref="AJ460:AN460"/>
    <mergeCell ref="AO460:AS460"/>
    <mergeCell ref="AT460:AW460"/>
    <mergeCell ref="AX460:BB460"/>
    <mergeCell ref="BC460:BG460"/>
    <mergeCell ref="BH460:BL460"/>
    <mergeCell ref="A460:F460"/>
    <mergeCell ref="G460:P460"/>
    <mergeCell ref="Q460:U460"/>
    <mergeCell ref="V460:Y460"/>
    <mergeCell ref="Z460:AD460"/>
    <mergeCell ref="AE460:AI460"/>
    <mergeCell ref="AT458:AW459"/>
    <mergeCell ref="AX458:BG458"/>
    <mergeCell ref="BH458:BL459"/>
    <mergeCell ref="Z459:AD459"/>
    <mergeCell ref="AE459:AI459"/>
    <mergeCell ref="AX459:BB459"/>
    <mergeCell ref="BC459:BG459"/>
    <mergeCell ref="A455:BL455"/>
    <mergeCell ref="A457:F459"/>
    <mergeCell ref="G457:P459"/>
    <mergeCell ref="Q457:AN457"/>
    <mergeCell ref="AO457:BL457"/>
    <mergeCell ref="Q458:U459"/>
    <mergeCell ref="V458:Y459"/>
    <mergeCell ref="Z458:AI458"/>
    <mergeCell ref="AJ458:AN459"/>
    <mergeCell ref="AO458:AS459"/>
    <mergeCell ref="A454:BL454"/>
    <mergeCell ref="BB438:BF438"/>
    <mergeCell ref="BG438:BL438"/>
    <mergeCell ref="A439:F439"/>
    <mergeCell ref="G439:S439"/>
    <mergeCell ref="BB439:BF439"/>
    <mergeCell ref="BG439:BL439"/>
    <mergeCell ref="A440:F440"/>
    <mergeCell ref="G440:S440"/>
    <mergeCell ref="T440:Y440"/>
    <mergeCell ref="Z440:AD440"/>
    <mergeCell ref="AE440:AJ440"/>
    <mergeCell ref="AK440:AP440"/>
    <mergeCell ref="AQ440:AV440"/>
    <mergeCell ref="AW440:BA440"/>
    <mergeCell ref="T439:Y439"/>
    <mergeCell ref="Z439:AD439"/>
    <mergeCell ref="AE439:AJ439"/>
    <mergeCell ref="AK439:AP439"/>
    <mergeCell ref="AQ439:AV439"/>
    <mergeCell ref="AW439:BA439"/>
    <mergeCell ref="A438:F438"/>
    <mergeCell ref="G438:S438"/>
    <mergeCell ref="T438:Y438"/>
    <mergeCell ref="Z438:AD438"/>
    <mergeCell ref="AE438:AJ438"/>
    <mergeCell ref="AK438:AP438"/>
    <mergeCell ref="AQ438:AV438"/>
    <mergeCell ref="AW438:BA438"/>
    <mergeCell ref="BB441:BF441"/>
    <mergeCell ref="BG441:BL441"/>
    <mergeCell ref="A442:F442"/>
    <mergeCell ref="AQ436:AV436"/>
    <mergeCell ref="AW436:BA436"/>
    <mergeCell ref="BB436:BF436"/>
    <mergeCell ref="BG436:BL436"/>
    <mergeCell ref="A437:F437"/>
    <mergeCell ref="G437:S437"/>
    <mergeCell ref="T437:Y437"/>
    <mergeCell ref="Z437:AD437"/>
    <mergeCell ref="AE437:AJ437"/>
    <mergeCell ref="AK435:AP435"/>
    <mergeCell ref="AQ435:AV435"/>
    <mergeCell ref="AW435:BA435"/>
    <mergeCell ref="BB435:BF435"/>
    <mergeCell ref="BG435:BL435"/>
    <mergeCell ref="A436:F436"/>
    <mergeCell ref="G436:S436"/>
    <mergeCell ref="T436:Y436"/>
    <mergeCell ref="Z436:AD436"/>
    <mergeCell ref="AE436:AJ436"/>
    <mergeCell ref="AK437:AP437"/>
    <mergeCell ref="AQ437:AV437"/>
    <mergeCell ref="AW437:BA437"/>
    <mergeCell ref="BB437:BF437"/>
    <mergeCell ref="BG437:BL437"/>
    <mergeCell ref="AQ433:AV434"/>
    <mergeCell ref="AW433:BF433"/>
    <mergeCell ref="BG433:BL434"/>
    <mergeCell ref="AW434:BA434"/>
    <mergeCell ref="BB434:BF434"/>
    <mergeCell ref="A435:F435"/>
    <mergeCell ref="G435:S435"/>
    <mergeCell ref="T435:Y435"/>
    <mergeCell ref="Z435:AD435"/>
    <mergeCell ref="AE435:AJ435"/>
    <mergeCell ref="A433:F434"/>
    <mergeCell ref="G433:S434"/>
    <mergeCell ref="T433:Y434"/>
    <mergeCell ref="Z433:AD434"/>
    <mergeCell ref="AE433:AJ434"/>
    <mergeCell ref="AK433:AP434"/>
    <mergeCell ref="BJ412:BM412"/>
    <mergeCell ref="A425:BL425"/>
    <mergeCell ref="A426:BL426"/>
    <mergeCell ref="A428:BL428"/>
    <mergeCell ref="A430:BL430"/>
    <mergeCell ref="A431:BL431"/>
    <mergeCell ref="AP413:AS413"/>
    <mergeCell ref="AT413:AW413"/>
    <mergeCell ref="AX413:BA413"/>
    <mergeCell ref="BB413:BE413"/>
    <mergeCell ref="AL412:AO412"/>
    <mergeCell ref="AP412:AS412"/>
    <mergeCell ref="AT412:AW412"/>
    <mergeCell ref="AX412:BA412"/>
    <mergeCell ref="BB412:BE412"/>
    <mergeCell ref="BF412:BI412"/>
    <mergeCell ref="AX411:BA411"/>
    <mergeCell ref="BB411:BE411"/>
    <mergeCell ref="BF411:BI411"/>
    <mergeCell ref="BJ411:BM411"/>
    <mergeCell ref="A412:M412"/>
    <mergeCell ref="N412:U412"/>
    <mergeCell ref="V412:Y412"/>
    <mergeCell ref="Z412:AC412"/>
    <mergeCell ref="AD412:AG412"/>
    <mergeCell ref="AH412:AK412"/>
    <mergeCell ref="BJ410:BM410"/>
    <mergeCell ref="A411:M411"/>
    <mergeCell ref="N411:U411"/>
    <mergeCell ref="V411:Y411"/>
    <mergeCell ref="Z411:AC411"/>
    <mergeCell ref="AD411:AG411"/>
    <mergeCell ref="AH411:AK411"/>
    <mergeCell ref="AL411:AO411"/>
    <mergeCell ref="AP411:AS411"/>
    <mergeCell ref="AT411:AW411"/>
    <mergeCell ref="AL410:AO410"/>
    <mergeCell ref="AP410:AS410"/>
    <mergeCell ref="AT410:AW410"/>
    <mergeCell ref="AX410:BA410"/>
    <mergeCell ref="BB410:BE410"/>
    <mergeCell ref="BF410:BI410"/>
    <mergeCell ref="AX409:BA409"/>
    <mergeCell ref="BB409:BE409"/>
    <mergeCell ref="BF409:BI409"/>
    <mergeCell ref="BJ409:BM409"/>
    <mergeCell ref="A410:M410"/>
    <mergeCell ref="N410:U410"/>
    <mergeCell ref="V410:Y410"/>
    <mergeCell ref="Z410:AC410"/>
    <mergeCell ref="AD410:AG410"/>
    <mergeCell ref="AH410:AK410"/>
    <mergeCell ref="Z409:AC409"/>
    <mergeCell ref="AD409:AG409"/>
    <mergeCell ref="AH409:AK409"/>
    <mergeCell ref="AL409:AO409"/>
    <mergeCell ref="AP409:AS409"/>
    <mergeCell ref="AT409:AW409"/>
    <mergeCell ref="A404:BL404"/>
    <mergeCell ref="A406:BL406"/>
    <mergeCell ref="A408:M409"/>
    <mergeCell ref="N408:U409"/>
    <mergeCell ref="V408:Y409"/>
    <mergeCell ref="Z408:AG408"/>
    <mergeCell ref="AH408:AO408"/>
    <mergeCell ref="AP408:AW408"/>
    <mergeCell ref="AX408:BE408"/>
    <mergeCell ref="BF408:BM408"/>
    <mergeCell ref="AZ397:BD397"/>
    <mergeCell ref="A398:F398"/>
    <mergeCell ref="G398:S398"/>
    <mergeCell ref="T398:Z398"/>
    <mergeCell ref="AA398:AE398"/>
    <mergeCell ref="AF398:AJ398"/>
    <mergeCell ref="AK398:AO398"/>
    <mergeCell ref="AP398:AT398"/>
    <mergeCell ref="AU398:AY398"/>
    <mergeCell ref="AZ398:BD398"/>
    <mergeCell ref="AU396:AY396"/>
    <mergeCell ref="AZ396:BD396"/>
    <mergeCell ref="A397:F397"/>
    <mergeCell ref="G397:S397"/>
    <mergeCell ref="T397:Z397"/>
    <mergeCell ref="AA397:AE397"/>
    <mergeCell ref="AF397:AJ397"/>
    <mergeCell ref="AK397:AO397"/>
    <mergeCell ref="AP397:AT397"/>
    <mergeCell ref="AU397:AY397"/>
    <mergeCell ref="AP395:AT395"/>
    <mergeCell ref="AU395:AY395"/>
    <mergeCell ref="AZ395:BD395"/>
    <mergeCell ref="A396:F396"/>
    <mergeCell ref="G396:S396"/>
    <mergeCell ref="T396:Z396"/>
    <mergeCell ref="AA396:AE396"/>
    <mergeCell ref="AF396:AJ396"/>
    <mergeCell ref="AK396:AO396"/>
    <mergeCell ref="AP396:AT396"/>
    <mergeCell ref="A390:BL390"/>
    <mergeCell ref="A392:BB392"/>
    <mergeCell ref="A394:F395"/>
    <mergeCell ref="G394:S395"/>
    <mergeCell ref="T394:Z395"/>
    <mergeCell ref="AA394:AO394"/>
    <mergeCell ref="AP394:BD394"/>
    <mergeCell ref="AA395:AE395"/>
    <mergeCell ref="AF395:AJ395"/>
    <mergeCell ref="AK395:AO395"/>
    <mergeCell ref="AP384:AT384"/>
    <mergeCell ref="AU384:AY384"/>
    <mergeCell ref="AZ384:BD384"/>
    <mergeCell ref="BE384:BI384"/>
    <mergeCell ref="BJ384:BN384"/>
    <mergeCell ref="BO384:BS384"/>
    <mergeCell ref="A384:F384"/>
    <mergeCell ref="G384:S384"/>
    <mergeCell ref="T384:Z384"/>
    <mergeCell ref="AA384:AE384"/>
    <mergeCell ref="AF384:AJ384"/>
    <mergeCell ref="AK384:AO384"/>
    <mergeCell ref="AP383:AT383"/>
    <mergeCell ref="AU383:AY383"/>
    <mergeCell ref="AZ383:BD383"/>
    <mergeCell ref="BE383:BI383"/>
    <mergeCell ref="BJ383:BN383"/>
    <mergeCell ref="BO383:BS383"/>
    <mergeCell ref="A383:F383"/>
    <mergeCell ref="G383:S383"/>
    <mergeCell ref="T383:Z383"/>
    <mergeCell ref="AA383:AE383"/>
    <mergeCell ref="AF383:AJ383"/>
    <mergeCell ref="AK383:AO383"/>
    <mergeCell ref="AP382:AT382"/>
    <mergeCell ref="AU382:AY382"/>
    <mergeCell ref="AZ382:BD382"/>
    <mergeCell ref="BE382:BI382"/>
    <mergeCell ref="BJ382:BN382"/>
    <mergeCell ref="BO382:BS382"/>
    <mergeCell ref="A382:F382"/>
    <mergeCell ref="G382:S382"/>
    <mergeCell ref="T382:Z382"/>
    <mergeCell ref="AA382:AE382"/>
    <mergeCell ref="AF382:AJ382"/>
    <mergeCell ref="AK382:AO382"/>
    <mergeCell ref="AP381:AT381"/>
    <mergeCell ref="AU381:AY381"/>
    <mergeCell ref="AZ381:BD381"/>
    <mergeCell ref="BE381:BI381"/>
    <mergeCell ref="BJ381:BN381"/>
    <mergeCell ref="BO381:BS381"/>
    <mergeCell ref="A378:BL378"/>
    <mergeCell ref="A380:F381"/>
    <mergeCell ref="G380:S381"/>
    <mergeCell ref="T380:Z381"/>
    <mergeCell ref="AA380:AO380"/>
    <mergeCell ref="AP380:BD380"/>
    <mergeCell ref="BE380:BS380"/>
    <mergeCell ref="AA381:AE381"/>
    <mergeCell ref="AF381:AJ381"/>
    <mergeCell ref="AK381:AO381"/>
    <mergeCell ref="BA366:BC366"/>
    <mergeCell ref="BD366:BF366"/>
    <mergeCell ref="BG366:BI366"/>
    <mergeCell ref="BJ366:BL366"/>
    <mergeCell ref="A374:BL374"/>
    <mergeCell ref="A376:BL376"/>
    <mergeCell ref="AF367:AH367"/>
    <mergeCell ref="AI367:AK367"/>
    <mergeCell ref="AL367:AN367"/>
    <mergeCell ref="AO367:AQ367"/>
    <mergeCell ref="AI366:AK366"/>
    <mergeCell ref="AL366:AN366"/>
    <mergeCell ref="AO366:AQ366"/>
    <mergeCell ref="AR366:AT366"/>
    <mergeCell ref="AU366:AW366"/>
    <mergeCell ref="AX366:AZ366"/>
    <mergeCell ref="A366:C366"/>
    <mergeCell ref="D366:V366"/>
    <mergeCell ref="W366:Y366"/>
    <mergeCell ref="Z366:AB366"/>
    <mergeCell ref="AC366:AE366"/>
    <mergeCell ref="AF366:AH366"/>
    <mergeCell ref="BJ364:BL364"/>
    <mergeCell ref="A365:C365"/>
    <mergeCell ref="D365:V365"/>
    <mergeCell ref="W365:Y365"/>
    <mergeCell ref="Z365:AB365"/>
    <mergeCell ref="AC365:AE365"/>
    <mergeCell ref="AF365:AH365"/>
    <mergeCell ref="AI364:AK364"/>
    <mergeCell ref="AL364:AN364"/>
    <mergeCell ref="AO364:AQ364"/>
    <mergeCell ref="AR364:AT364"/>
    <mergeCell ref="AU364:AW364"/>
    <mergeCell ref="AX364:AZ364"/>
    <mergeCell ref="A364:C364"/>
    <mergeCell ref="D364:V364"/>
    <mergeCell ref="W364:Y364"/>
    <mergeCell ref="Z364:AB364"/>
    <mergeCell ref="AC364:AE364"/>
    <mergeCell ref="AF364:AH364"/>
    <mergeCell ref="W362:AB362"/>
    <mergeCell ref="AC362:AH362"/>
    <mergeCell ref="AI362:AN362"/>
    <mergeCell ref="AO362:AT362"/>
    <mergeCell ref="AU362:AW363"/>
    <mergeCell ref="AX362:AZ363"/>
    <mergeCell ref="BA362:BC363"/>
    <mergeCell ref="BD362:BF363"/>
    <mergeCell ref="BG362:BI363"/>
    <mergeCell ref="AL365:AN365"/>
    <mergeCell ref="AO365:AQ365"/>
    <mergeCell ref="AR365:AT365"/>
    <mergeCell ref="AU365:AW365"/>
    <mergeCell ref="AX365:AZ365"/>
    <mergeCell ref="BA364:BC364"/>
    <mergeCell ref="BD364:BF364"/>
    <mergeCell ref="BG364:BI364"/>
    <mergeCell ref="A361:C363"/>
    <mergeCell ref="D361:V363"/>
    <mergeCell ref="W361:AH361"/>
    <mergeCell ref="AI361:AT361"/>
    <mergeCell ref="AU361:AZ361"/>
    <mergeCell ref="BA361:BF361"/>
    <mergeCell ref="AT247:AX247"/>
    <mergeCell ref="AY247:BC247"/>
    <mergeCell ref="BD247:BH247"/>
    <mergeCell ref="BI247:BM247"/>
    <mergeCell ref="BN247:BR247"/>
    <mergeCell ref="A358:BL358"/>
    <mergeCell ref="BI248:BM248"/>
    <mergeCell ref="BN248:BR248"/>
    <mergeCell ref="A249:T249"/>
    <mergeCell ref="U249:Y249"/>
    <mergeCell ref="A247:T247"/>
    <mergeCell ref="U247:Y247"/>
    <mergeCell ref="Z247:AD247"/>
    <mergeCell ref="AE247:AI247"/>
    <mergeCell ref="AJ247:AN247"/>
    <mergeCell ref="AO247:AS247"/>
    <mergeCell ref="BJ362:BL363"/>
    <mergeCell ref="W363:Y363"/>
    <mergeCell ref="Z363:AB363"/>
    <mergeCell ref="AC363:AE363"/>
    <mergeCell ref="AF363:AH363"/>
    <mergeCell ref="AI363:AK363"/>
    <mergeCell ref="AL363:AN363"/>
    <mergeCell ref="AO363:AQ363"/>
    <mergeCell ref="AR363:AT363"/>
    <mergeCell ref="BG361:BL361"/>
    <mergeCell ref="AO246:AS246"/>
    <mergeCell ref="AT246:AX246"/>
    <mergeCell ref="AY246:BC246"/>
    <mergeCell ref="BD246:BH246"/>
    <mergeCell ref="BI246:BM246"/>
    <mergeCell ref="BN246:BR246"/>
    <mergeCell ref="AT245:AX245"/>
    <mergeCell ref="AY245:BC245"/>
    <mergeCell ref="BD245:BH245"/>
    <mergeCell ref="BI245:BM245"/>
    <mergeCell ref="BN245:BR245"/>
    <mergeCell ref="A246:T246"/>
    <mergeCell ref="U246:Y246"/>
    <mergeCell ref="Z246:AD246"/>
    <mergeCell ref="AE246:AI246"/>
    <mergeCell ref="AJ246:AN246"/>
    <mergeCell ref="A245:T245"/>
    <mergeCell ref="U245:Y245"/>
    <mergeCell ref="Z245:AD245"/>
    <mergeCell ref="AE245:AI245"/>
    <mergeCell ref="AJ245:AN245"/>
    <mergeCell ref="AO245:AS245"/>
    <mergeCell ref="AO244:AS244"/>
    <mergeCell ref="AT244:AX244"/>
    <mergeCell ref="AY244:BC244"/>
    <mergeCell ref="BD244:BH244"/>
    <mergeCell ref="BI244:BM244"/>
    <mergeCell ref="BN244:BR244"/>
    <mergeCell ref="A243:T244"/>
    <mergeCell ref="U243:AD243"/>
    <mergeCell ref="AE243:AN243"/>
    <mergeCell ref="AO243:AX243"/>
    <mergeCell ref="AY243:BH243"/>
    <mergeCell ref="BI243:BR243"/>
    <mergeCell ref="U244:Y244"/>
    <mergeCell ref="Z244:AD244"/>
    <mergeCell ref="AE244:AI244"/>
    <mergeCell ref="AJ244:AN244"/>
    <mergeCell ref="AP213:AT213"/>
    <mergeCell ref="AU213:AY213"/>
    <mergeCell ref="AZ213:BD213"/>
    <mergeCell ref="BE213:BI213"/>
    <mergeCell ref="A240:BL240"/>
    <mergeCell ref="A241:BL241"/>
    <mergeCell ref="BE214:BI214"/>
    <mergeCell ref="A215:C215"/>
    <mergeCell ref="D215:P215"/>
    <mergeCell ref="Q215:U215"/>
    <mergeCell ref="BE215:BI215"/>
    <mergeCell ref="A216:C216"/>
    <mergeCell ref="D216:P216"/>
    <mergeCell ref="Q216:U216"/>
    <mergeCell ref="V216:AE216"/>
    <mergeCell ref="AF216:AJ216"/>
    <mergeCell ref="AK212:AO212"/>
    <mergeCell ref="AP210:AT210"/>
    <mergeCell ref="AU210:AY210"/>
    <mergeCell ref="AZ210:BD210"/>
    <mergeCell ref="BE210:BI210"/>
    <mergeCell ref="A211:C211"/>
    <mergeCell ref="D211:P211"/>
    <mergeCell ref="Q211:U211"/>
    <mergeCell ref="V211:AE211"/>
    <mergeCell ref="AF211:AJ211"/>
    <mergeCell ref="AK211:AO211"/>
    <mergeCell ref="BT181:BX181"/>
    <mergeCell ref="A207:BL207"/>
    <mergeCell ref="A209:C210"/>
    <mergeCell ref="D209:P210"/>
    <mergeCell ref="Q209:U210"/>
    <mergeCell ref="V209:AE210"/>
    <mergeCell ref="AF209:AT209"/>
    <mergeCell ref="AU209:BI209"/>
    <mergeCell ref="AF210:AJ210"/>
    <mergeCell ref="AK210:AO210"/>
    <mergeCell ref="AP181:AT181"/>
    <mergeCell ref="AU181:AY181"/>
    <mergeCell ref="AZ181:BD181"/>
    <mergeCell ref="BE181:BI181"/>
    <mergeCell ref="BJ181:BN181"/>
    <mergeCell ref="BO181:BS181"/>
    <mergeCell ref="BE182:BI182"/>
    <mergeCell ref="A182:C182"/>
    <mergeCell ref="D182:P182"/>
    <mergeCell ref="Q182:U182"/>
    <mergeCell ref="V182:AE182"/>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A179:C179"/>
    <mergeCell ref="D179:P179"/>
    <mergeCell ref="Q179:U179"/>
    <mergeCell ref="V179:AE179"/>
    <mergeCell ref="AF179:AJ179"/>
    <mergeCell ref="AK179:AO179"/>
    <mergeCell ref="BJ177:BX177"/>
    <mergeCell ref="AF178:AJ178"/>
    <mergeCell ref="AK178:AO178"/>
    <mergeCell ref="AP178:AT178"/>
    <mergeCell ref="AU178:AY178"/>
    <mergeCell ref="AZ178:BD178"/>
    <mergeCell ref="BE178:BI178"/>
    <mergeCell ref="BJ178:BN178"/>
    <mergeCell ref="BO178:BS178"/>
    <mergeCell ref="BT178:BX178"/>
    <mergeCell ref="A177:C178"/>
    <mergeCell ref="D177:P178"/>
    <mergeCell ref="Q177:U178"/>
    <mergeCell ref="V177:AE178"/>
    <mergeCell ref="AF177:AT177"/>
    <mergeCell ref="AU177:BI177"/>
    <mergeCell ref="AL162:AP162"/>
    <mergeCell ref="AQ162:AU162"/>
    <mergeCell ref="AV162:AX162"/>
    <mergeCell ref="AY162:BC162"/>
    <mergeCell ref="A173:BL173"/>
    <mergeCell ref="A175:BL175"/>
    <mergeCell ref="AY163:BC163"/>
    <mergeCell ref="A164:C164"/>
    <mergeCell ref="D164:S164"/>
    <mergeCell ref="T164:X164"/>
    <mergeCell ref="AY164:BC164"/>
    <mergeCell ref="A165:C165"/>
    <mergeCell ref="D165:S165"/>
    <mergeCell ref="T165:X165"/>
    <mergeCell ref="Y165:AC165"/>
    <mergeCell ref="AD165:AF165"/>
    <mergeCell ref="A161:C161"/>
    <mergeCell ref="D161:S161"/>
    <mergeCell ref="T161:X161"/>
    <mergeCell ref="Y161:AC161"/>
    <mergeCell ref="AD161:AF161"/>
    <mergeCell ref="AG161:AK161"/>
    <mergeCell ref="A160:C160"/>
    <mergeCell ref="D160:S160"/>
    <mergeCell ref="T160:X160"/>
    <mergeCell ref="Y160:AC160"/>
    <mergeCell ref="AD160:AF160"/>
    <mergeCell ref="AG160:AK160"/>
    <mergeCell ref="AD159:AF159"/>
    <mergeCell ref="AG159:AK159"/>
    <mergeCell ref="AL159:AP159"/>
    <mergeCell ref="AQ159:AU159"/>
    <mergeCell ref="AV159:AX159"/>
    <mergeCell ref="AY159:BC159"/>
    <mergeCell ref="BN144:BP144"/>
    <mergeCell ref="BQ144:BU144"/>
    <mergeCell ref="A155:BL155"/>
    <mergeCell ref="A156:AW156"/>
    <mergeCell ref="A158:C159"/>
    <mergeCell ref="D158:S159"/>
    <mergeCell ref="T158:AK158"/>
    <mergeCell ref="AL158:BC158"/>
    <mergeCell ref="T159:X159"/>
    <mergeCell ref="Y159:AC159"/>
    <mergeCell ref="AL144:AP144"/>
    <mergeCell ref="AQ144:AU144"/>
    <mergeCell ref="AV144:AX144"/>
    <mergeCell ref="AY144:BC144"/>
    <mergeCell ref="BD144:BH144"/>
    <mergeCell ref="BI144:BM144"/>
    <mergeCell ref="A144:C144"/>
    <mergeCell ref="D144:S144"/>
    <mergeCell ref="T144:X144"/>
    <mergeCell ref="Y144:AC144"/>
    <mergeCell ref="AD144:AF144"/>
    <mergeCell ref="AG144:AK144"/>
    <mergeCell ref="BQ145:BU145"/>
    <mergeCell ref="A146:C146"/>
    <mergeCell ref="D146:S146"/>
    <mergeCell ref="T146:X146"/>
    <mergeCell ref="AY146:BC146"/>
    <mergeCell ref="BD146:BH146"/>
    <mergeCell ref="BI146:BM146"/>
    <mergeCell ref="BN146:BP146"/>
    <mergeCell ref="BQ146:BU146"/>
    <mergeCell ref="AV143:AX143"/>
    <mergeCell ref="AY143:BC143"/>
    <mergeCell ref="BD143:BH143"/>
    <mergeCell ref="BI143:BM143"/>
    <mergeCell ref="BN143:BP143"/>
    <mergeCell ref="BQ143:BU143"/>
    <mergeCell ref="BN142:BP142"/>
    <mergeCell ref="BQ142:BU142"/>
    <mergeCell ref="A143:C143"/>
    <mergeCell ref="D143:S143"/>
    <mergeCell ref="T143:X143"/>
    <mergeCell ref="Y143:AC143"/>
    <mergeCell ref="AD143:AF143"/>
    <mergeCell ref="AG143:AK143"/>
    <mergeCell ref="AL143:AP143"/>
    <mergeCell ref="AQ143:AU143"/>
    <mergeCell ref="AL142:AP142"/>
    <mergeCell ref="AQ142:AU142"/>
    <mergeCell ref="AV142:AX142"/>
    <mergeCell ref="AY142:BC142"/>
    <mergeCell ref="BD142:BH142"/>
    <mergeCell ref="BI142:BM142"/>
    <mergeCell ref="A142:C142"/>
    <mergeCell ref="D142:S142"/>
    <mergeCell ref="T142:X142"/>
    <mergeCell ref="Y142:AC142"/>
    <mergeCell ref="AD142:AF142"/>
    <mergeCell ref="AG142:AK142"/>
    <mergeCell ref="AV141:AX141"/>
    <mergeCell ref="AY141:BC141"/>
    <mergeCell ref="BD141:BH141"/>
    <mergeCell ref="BI141:BM141"/>
    <mergeCell ref="BN141:BP141"/>
    <mergeCell ref="BQ141:BU141"/>
    <mergeCell ref="T141:X141"/>
    <mergeCell ref="Y141:AC141"/>
    <mergeCell ref="AD141:AF141"/>
    <mergeCell ref="AG141:AK141"/>
    <mergeCell ref="AL141:AP141"/>
    <mergeCell ref="AQ141:AU141"/>
    <mergeCell ref="AZ133:BB133"/>
    <mergeCell ref="BC133:BG133"/>
    <mergeCell ref="A135:BL135"/>
    <mergeCell ref="A137:BL137"/>
    <mergeCell ref="A138:BL138"/>
    <mergeCell ref="A140:C141"/>
    <mergeCell ref="D140:S141"/>
    <mergeCell ref="T140:AK140"/>
    <mergeCell ref="AL140:BC140"/>
    <mergeCell ref="BD140:BU140"/>
    <mergeCell ref="AZ132:BB132"/>
    <mergeCell ref="BC132:BG132"/>
    <mergeCell ref="A133:E133"/>
    <mergeCell ref="F133:W133"/>
    <mergeCell ref="X133:AB133"/>
    <mergeCell ref="AC133:AG133"/>
    <mergeCell ref="AH133:AJ133"/>
    <mergeCell ref="AK133:AO133"/>
    <mergeCell ref="AP133:AT133"/>
    <mergeCell ref="AU133:AY133"/>
    <mergeCell ref="AZ131:BB131"/>
    <mergeCell ref="BC131:BG131"/>
    <mergeCell ref="A132:E132"/>
    <mergeCell ref="F132:W132"/>
    <mergeCell ref="X132:AB132"/>
    <mergeCell ref="AC132:AG132"/>
    <mergeCell ref="AH132:AJ132"/>
    <mergeCell ref="AK132:AO132"/>
    <mergeCell ref="AP132:AT132"/>
    <mergeCell ref="AU132:AY132"/>
    <mergeCell ref="AZ130:BB130"/>
    <mergeCell ref="BC130:BG130"/>
    <mergeCell ref="A131:E131"/>
    <mergeCell ref="F131:W131"/>
    <mergeCell ref="X131:AB131"/>
    <mergeCell ref="AC131:AG131"/>
    <mergeCell ref="AH131:AJ131"/>
    <mergeCell ref="AK131:AO131"/>
    <mergeCell ref="AP131:AT131"/>
    <mergeCell ref="AU131:AY131"/>
    <mergeCell ref="A129:E130"/>
    <mergeCell ref="F129:W130"/>
    <mergeCell ref="X129:AO129"/>
    <mergeCell ref="AP129:BG129"/>
    <mergeCell ref="X130:AB130"/>
    <mergeCell ref="AC130:AG130"/>
    <mergeCell ref="AH130:AJ130"/>
    <mergeCell ref="AK130:AO130"/>
    <mergeCell ref="AP130:AT130"/>
    <mergeCell ref="AU130:AY130"/>
    <mergeCell ref="AP105:AT105"/>
    <mergeCell ref="AU105:AY105"/>
    <mergeCell ref="AZ105:BB105"/>
    <mergeCell ref="BC105:BG105"/>
    <mergeCell ref="A126:BL126"/>
    <mergeCell ref="A127:AW127"/>
    <mergeCell ref="AU106:AY106"/>
    <mergeCell ref="AZ106:BB106"/>
    <mergeCell ref="BC106:BG106"/>
    <mergeCell ref="A107:D107"/>
    <mergeCell ref="AP104:AT104"/>
    <mergeCell ref="AU104:AY104"/>
    <mergeCell ref="AZ104:BB104"/>
    <mergeCell ref="BC104:BG104"/>
    <mergeCell ref="A105:D105"/>
    <mergeCell ref="E105:W105"/>
    <mergeCell ref="X105:AB105"/>
    <mergeCell ref="AC105:AG105"/>
    <mergeCell ref="AH105:AJ105"/>
    <mergeCell ref="AK105:AO105"/>
    <mergeCell ref="AU107:AY107"/>
    <mergeCell ref="AZ107:BB107"/>
    <mergeCell ref="BC107:BG107"/>
    <mergeCell ref="A108:D108"/>
    <mergeCell ref="E108:W108"/>
    <mergeCell ref="X108:AB108"/>
    <mergeCell ref="AC108:AG108"/>
    <mergeCell ref="AH108:AJ108"/>
    <mergeCell ref="AK108:AO108"/>
    <mergeCell ref="AP108:AT108"/>
    <mergeCell ref="E107:W107"/>
    <mergeCell ref="X107:AB107"/>
    <mergeCell ref="AP103:AT103"/>
    <mergeCell ref="AU103:AY103"/>
    <mergeCell ref="AZ103:BB103"/>
    <mergeCell ref="BC103:BG103"/>
    <mergeCell ref="A104:D104"/>
    <mergeCell ref="E104:W104"/>
    <mergeCell ref="X104:AB104"/>
    <mergeCell ref="AC104:AG104"/>
    <mergeCell ref="AH104:AJ104"/>
    <mergeCell ref="AK104:AO104"/>
    <mergeCell ref="A103:D103"/>
    <mergeCell ref="E103:W103"/>
    <mergeCell ref="X103:AB103"/>
    <mergeCell ref="AC103:AG103"/>
    <mergeCell ref="AH103:AJ103"/>
    <mergeCell ref="AK103:AO103"/>
    <mergeCell ref="AH102:AJ102"/>
    <mergeCell ref="AK102:AO102"/>
    <mergeCell ref="AP102:AT102"/>
    <mergeCell ref="AU102:AY102"/>
    <mergeCell ref="AZ102:BB102"/>
    <mergeCell ref="BC102:BG102"/>
    <mergeCell ref="BR96:BT96"/>
    <mergeCell ref="BU96:BY96"/>
    <mergeCell ref="A98:BL98"/>
    <mergeCell ref="A99:AW99"/>
    <mergeCell ref="A101:D102"/>
    <mergeCell ref="E101:W102"/>
    <mergeCell ref="X101:AO101"/>
    <mergeCell ref="AP101:BG101"/>
    <mergeCell ref="X102:AB102"/>
    <mergeCell ref="AC102:AG102"/>
    <mergeCell ref="AP96:AT96"/>
    <mergeCell ref="AU96:AY96"/>
    <mergeCell ref="AZ96:BB96"/>
    <mergeCell ref="BC96:BG96"/>
    <mergeCell ref="BH96:BL96"/>
    <mergeCell ref="BM96:BQ96"/>
    <mergeCell ref="A96:E96"/>
    <mergeCell ref="F96:W96"/>
    <mergeCell ref="X96:AB96"/>
    <mergeCell ref="AC96:AG96"/>
    <mergeCell ref="AH96:AJ96"/>
    <mergeCell ref="AK96:AO96"/>
    <mergeCell ref="AZ95:BB95"/>
    <mergeCell ref="BC95:BG95"/>
    <mergeCell ref="BH95:BL95"/>
    <mergeCell ref="BM95:BQ95"/>
    <mergeCell ref="BR95:BT95"/>
    <mergeCell ref="BU95:BY95"/>
    <mergeCell ref="BR94:BT94"/>
    <mergeCell ref="BU94:BY94"/>
    <mergeCell ref="A95:E95"/>
    <mergeCell ref="F95:W95"/>
    <mergeCell ref="X95:AB95"/>
    <mergeCell ref="AC95:AG95"/>
    <mergeCell ref="AH95:AJ95"/>
    <mergeCell ref="AK95:AO95"/>
    <mergeCell ref="AP95:AT95"/>
    <mergeCell ref="AU95:AY95"/>
    <mergeCell ref="AP94:AT94"/>
    <mergeCell ref="AU94:AY94"/>
    <mergeCell ref="AZ94:BB94"/>
    <mergeCell ref="BC94:BG94"/>
    <mergeCell ref="BH94:BL94"/>
    <mergeCell ref="BM94:BQ94"/>
    <mergeCell ref="A94:E94"/>
    <mergeCell ref="F94:W94"/>
    <mergeCell ref="X94:AB94"/>
    <mergeCell ref="AC94:AG94"/>
    <mergeCell ref="AH94:AJ94"/>
    <mergeCell ref="AK94:AO94"/>
    <mergeCell ref="AZ93:BB93"/>
    <mergeCell ref="BC93:BG93"/>
    <mergeCell ref="BH93:BL93"/>
    <mergeCell ref="BM93:BQ93"/>
    <mergeCell ref="BR93:BT93"/>
    <mergeCell ref="BU93:BY93"/>
    <mergeCell ref="X93:AB93"/>
    <mergeCell ref="AC93:AG93"/>
    <mergeCell ref="AH93:AJ93"/>
    <mergeCell ref="AK93:AO93"/>
    <mergeCell ref="AP93:AT93"/>
    <mergeCell ref="AU93:AY93"/>
    <mergeCell ref="BM68:BQ68"/>
    <mergeCell ref="BR68:BT68"/>
    <mergeCell ref="BU68:BY68"/>
    <mergeCell ref="A89:BL89"/>
    <mergeCell ref="A90:BL90"/>
    <mergeCell ref="A92:E93"/>
    <mergeCell ref="F92:W93"/>
    <mergeCell ref="X92:AO92"/>
    <mergeCell ref="AP92:BG92"/>
    <mergeCell ref="BH92:BY92"/>
    <mergeCell ref="AK68:AO68"/>
    <mergeCell ref="AP68:AT68"/>
    <mergeCell ref="AU68:AY68"/>
    <mergeCell ref="AZ68:BB68"/>
    <mergeCell ref="BC68:BG68"/>
    <mergeCell ref="BH68:BL68"/>
    <mergeCell ref="BU69:BY69"/>
    <mergeCell ref="A70:D70"/>
    <mergeCell ref="E70:W70"/>
    <mergeCell ref="X70:AB70"/>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U65:BY65"/>
    <mergeCell ref="A66:D66"/>
    <mergeCell ref="E66:W66"/>
    <mergeCell ref="X66:AB66"/>
    <mergeCell ref="AC66:AG66"/>
    <mergeCell ref="AH66:AJ66"/>
    <mergeCell ref="AK66:AO66"/>
    <mergeCell ref="AP66:AT66"/>
    <mergeCell ref="AK65:AO65"/>
    <mergeCell ref="AP65:AT65"/>
    <mergeCell ref="AU65:AY65"/>
    <mergeCell ref="AZ65:BB65"/>
    <mergeCell ref="BC65:BG65"/>
    <mergeCell ref="BH65:BL65"/>
    <mergeCell ref="A61:BL61"/>
    <mergeCell ref="A62:BL62"/>
    <mergeCell ref="A64:D65"/>
    <mergeCell ref="E64:W65"/>
    <mergeCell ref="X64:AO64"/>
    <mergeCell ref="AP64:BG64"/>
    <mergeCell ref="BH64:BY64"/>
    <mergeCell ref="X65:AB65"/>
    <mergeCell ref="AC65:AG65"/>
    <mergeCell ref="AH65:AJ65"/>
    <mergeCell ref="A60:BZ60"/>
    <mergeCell ref="AU50:AY50"/>
    <mergeCell ref="AZ50:BB50"/>
    <mergeCell ref="BC50:BG50"/>
    <mergeCell ref="A51:D51"/>
    <mergeCell ref="AK48:AO48"/>
    <mergeCell ref="AP48:AT48"/>
    <mergeCell ref="AU48:AY48"/>
    <mergeCell ref="AZ48:BB48"/>
    <mergeCell ref="BC48:BG48"/>
    <mergeCell ref="A49:D49"/>
    <mergeCell ref="E49:W49"/>
    <mergeCell ref="X49:AB49"/>
    <mergeCell ref="AC49:AG49"/>
    <mergeCell ref="AH49:AJ49"/>
    <mergeCell ref="AU51:AY51"/>
    <mergeCell ref="AZ51:BB51"/>
    <mergeCell ref="BC51:BG51"/>
    <mergeCell ref="A52:D52"/>
    <mergeCell ref="E52:W52"/>
    <mergeCell ref="X52:AB52"/>
    <mergeCell ref="AC52:AG52"/>
    <mergeCell ref="AH52:AJ52"/>
    <mergeCell ref="AK52:AO52"/>
    <mergeCell ref="AP52:AT52"/>
    <mergeCell ref="E51:W51"/>
    <mergeCell ref="X51:AB51"/>
    <mergeCell ref="AZ52:BB52"/>
    <mergeCell ref="BC52:BG52"/>
    <mergeCell ref="A53:D53"/>
    <mergeCell ref="E53:W53"/>
    <mergeCell ref="X53:AB53"/>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BU30:BY30"/>
    <mergeCell ref="A42:BL42"/>
    <mergeCell ref="A43:AW43"/>
    <mergeCell ref="A45:D46"/>
    <mergeCell ref="E45:W46"/>
    <mergeCell ref="X45:AO45"/>
    <mergeCell ref="AP45:BG45"/>
    <mergeCell ref="X46:AB46"/>
    <mergeCell ref="AC46:AG46"/>
    <mergeCell ref="AH46:AJ4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2:BL2"/>
    <mergeCell ref="A4:BL4"/>
    <mergeCell ref="A7:AD7"/>
    <mergeCell ref="A8:AD8"/>
    <mergeCell ref="AE7:AK7"/>
    <mergeCell ref="AO7:AU7"/>
    <mergeCell ref="AE8:AK8"/>
    <mergeCell ref="AC27:AG27"/>
    <mergeCell ref="AH27:AJ27"/>
    <mergeCell ref="AK27:AO27"/>
    <mergeCell ref="AP27:AT27"/>
    <mergeCell ref="A19:BL19"/>
    <mergeCell ref="A20:BL20"/>
    <mergeCell ref="A22:BL22"/>
    <mergeCell ref="A23:BL23"/>
    <mergeCell ref="A24:BL24"/>
    <mergeCell ref="A21:BY21"/>
    <mergeCell ref="A15:BL15"/>
    <mergeCell ref="A16:BL16"/>
    <mergeCell ref="A17:BL17"/>
    <mergeCell ref="A18:BL18"/>
    <mergeCell ref="A9:AD9"/>
    <mergeCell ref="AE9:AL9"/>
    <mergeCell ref="A10:AD10"/>
    <mergeCell ref="AO8:AU8"/>
    <mergeCell ref="AO9:AU9"/>
    <mergeCell ref="AE10:AK10"/>
    <mergeCell ref="AO10:AU10"/>
    <mergeCell ref="A13:G13"/>
    <mergeCell ref="A12:G12"/>
    <mergeCell ref="I12:O12"/>
    <mergeCell ref="A258:BL258"/>
    <mergeCell ref="AC259:AG259"/>
    <mergeCell ref="A260:C260"/>
    <mergeCell ref="D260:AB260"/>
    <mergeCell ref="AC260:AG260"/>
    <mergeCell ref="A261:C261"/>
    <mergeCell ref="D261:AB261"/>
    <mergeCell ref="AC261:AG261"/>
    <mergeCell ref="A262:C262"/>
    <mergeCell ref="D262:AB262"/>
    <mergeCell ref="AC262:AG262"/>
    <mergeCell ref="A263:C263"/>
    <mergeCell ref="D263:AB263"/>
    <mergeCell ref="AC263:AG263"/>
    <mergeCell ref="A264:C264"/>
    <mergeCell ref="D264:AB264"/>
    <mergeCell ref="AC264:AG264"/>
    <mergeCell ref="A265:C265"/>
    <mergeCell ref="D265:AB265"/>
    <mergeCell ref="AC265:AG265"/>
    <mergeCell ref="A266:C266"/>
    <mergeCell ref="D266:AB266"/>
    <mergeCell ref="AC266:AG266"/>
    <mergeCell ref="A267:C267"/>
    <mergeCell ref="D267:AB267"/>
    <mergeCell ref="AC267:AG267"/>
    <mergeCell ref="A269:BL269"/>
    <mergeCell ref="AP270:AU270"/>
    <mergeCell ref="A271:B271"/>
    <mergeCell ref="C271:Z271"/>
    <mergeCell ref="AA271:AE271"/>
    <mergeCell ref="AF271:AK271"/>
    <mergeCell ref="AL271:AP271"/>
    <mergeCell ref="AQ271:AV271"/>
    <mergeCell ref="A272:B272"/>
    <mergeCell ref="C272:Z272"/>
    <mergeCell ref="AA272:AE272"/>
    <mergeCell ref="AF272:AK272"/>
    <mergeCell ref="AL272:AP272"/>
    <mergeCell ref="AQ272:AV272"/>
    <mergeCell ref="A274:BY274"/>
    <mergeCell ref="A275:BY275"/>
    <mergeCell ref="AJ276:AL276"/>
    <mergeCell ref="A277:H277"/>
    <mergeCell ref="I277:Q277"/>
    <mergeCell ref="R277:Y277"/>
    <mergeCell ref="Z277:AE277"/>
    <mergeCell ref="AF277:AL277"/>
    <mergeCell ref="A278:H278"/>
    <mergeCell ref="I278:Q278"/>
    <mergeCell ref="R278:Y278"/>
    <mergeCell ref="Z278:AE278"/>
    <mergeCell ref="AF278:AL278"/>
    <mergeCell ref="A280:BL280"/>
    <mergeCell ref="A282:R282"/>
    <mergeCell ref="S282:V282"/>
    <mergeCell ref="W282:Z282"/>
    <mergeCell ref="AA282:AE282"/>
    <mergeCell ref="AF282:AL282"/>
    <mergeCell ref="A283:R283"/>
    <mergeCell ref="S283:V283"/>
    <mergeCell ref="W283:Z283"/>
    <mergeCell ref="AA283:AE283"/>
    <mergeCell ref="AF283:AL283"/>
    <mergeCell ref="A285:BL285"/>
    <mergeCell ref="A287:C287"/>
    <mergeCell ref="D287:R287"/>
    <mergeCell ref="S287:V287"/>
    <mergeCell ref="W287:AA287"/>
    <mergeCell ref="AB287:AF287"/>
    <mergeCell ref="AG287:AL287"/>
    <mergeCell ref="AM287:AW287"/>
    <mergeCell ref="AX287:BC287"/>
    <mergeCell ref="A288:C288"/>
    <mergeCell ref="D288:R288"/>
    <mergeCell ref="S288:V288"/>
    <mergeCell ref="W288:AA288"/>
    <mergeCell ref="AB288:AF288"/>
    <mergeCell ref="AG288:AL288"/>
    <mergeCell ref="AM288:AW288"/>
    <mergeCell ref="AX288:BC288"/>
    <mergeCell ref="A290:BL290"/>
    <mergeCell ref="A292:BZ292"/>
    <mergeCell ref="AJ293:AL293"/>
    <mergeCell ref="A294:D294"/>
    <mergeCell ref="E294:T294"/>
    <mergeCell ref="U294:X294"/>
    <mergeCell ref="Y294:AC294"/>
    <mergeCell ref="AD294:AI294"/>
    <mergeCell ref="AJ294:AR294"/>
    <mergeCell ref="A295:D295"/>
    <mergeCell ref="E295:T295"/>
    <mergeCell ref="U295:X295"/>
    <mergeCell ref="Y295:AC295"/>
    <mergeCell ref="AD295:AI295"/>
    <mergeCell ref="AJ295:AR295"/>
    <mergeCell ref="A296:D296"/>
    <mergeCell ref="E296:T296"/>
    <mergeCell ref="U296:X296"/>
    <mergeCell ref="Y296:AC296"/>
    <mergeCell ref="AD296:AI296"/>
    <mergeCell ref="AJ296:AR296"/>
    <mergeCell ref="A297:D297"/>
    <mergeCell ref="E297:T297"/>
    <mergeCell ref="U297:X297"/>
    <mergeCell ref="Y297:AC297"/>
    <mergeCell ref="AD297:AI297"/>
    <mergeCell ref="AJ297:AR297"/>
    <mergeCell ref="A299:BZ299"/>
    <mergeCell ref="A300:BZ300"/>
    <mergeCell ref="A302:BZ302"/>
    <mergeCell ref="AG303:AL303"/>
    <mergeCell ref="A304:K304"/>
    <mergeCell ref="L304:W304"/>
    <mergeCell ref="X304:AB304"/>
    <mergeCell ref="AC304:AF304"/>
    <mergeCell ref="AG304:AL304"/>
    <mergeCell ref="A305:K305"/>
    <mergeCell ref="L305:W305"/>
    <mergeCell ref="X305:AB305"/>
    <mergeCell ref="AC305:AF305"/>
    <mergeCell ref="AG305:AL305"/>
    <mergeCell ref="A307:BZ307"/>
    <mergeCell ref="A309:U309"/>
    <mergeCell ref="V309:Z309"/>
    <mergeCell ref="AA309:AF309"/>
    <mergeCell ref="AG309:AL309"/>
    <mergeCell ref="AH341:AJ341"/>
    <mergeCell ref="AK341:AM341"/>
    <mergeCell ref="AN341:AP341"/>
    <mergeCell ref="AQ341:AS341"/>
    <mergeCell ref="AT341:AV341"/>
    <mergeCell ref="AW341:AY341"/>
    <mergeCell ref="AZ341:BB341"/>
    <mergeCell ref="BC341:BE341"/>
    <mergeCell ref="P330:T330"/>
    <mergeCell ref="U330:Y330"/>
    <mergeCell ref="A329:O329"/>
    <mergeCell ref="P329:T329"/>
    <mergeCell ref="A310:U310"/>
    <mergeCell ref="V310:Z310"/>
    <mergeCell ref="AA310:AF310"/>
    <mergeCell ref="AG310:AL310"/>
    <mergeCell ref="A311:U311"/>
    <mergeCell ref="V311:Z311"/>
    <mergeCell ref="AA311:AF311"/>
    <mergeCell ref="AG311:AL311"/>
    <mergeCell ref="A312:U312"/>
    <mergeCell ref="V312:Z312"/>
    <mergeCell ref="AA312:AF312"/>
    <mergeCell ref="AG312:AL312"/>
    <mergeCell ref="A313:U313"/>
    <mergeCell ref="V313:Z313"/>
    <mergeCell ref="AA313:AF313"/>
    <mergeCell ref="AG313:AL313"/>
    <mergeCell ref="A314:U314"/>
    <mergeCell ref="V314:Z314"/>
    <mergeCell ref="AA314:AF314"/>
    <mergeCell ref="AG314:AL314"/>
    <mergeCell ref="P342:R342"/>
    <mergeCell ref="S342:U342"/>
    <mergeCell ref="V342:X342"/>
    <mergeCell ref="Y342:AA342"/>
    <mergeCell ref="AB342:AD342"/>
    <mergeCell ref="AE342:AG342"/>
    <mergeCell ref="AH342:AJ342"/>
    <mergeCell ref="AK342:AM342"/>
    <mergeCell ref="AN342:AP342"/>
    <mergeCell ref="AQ342:AS342"/>
    <mergeCell ref="AT342:AV342"/>
    <mergeCell ref="AW342:AY342"/>
    <mergeCell ref="A316:BZ316"/>
    <mergeCell ref="A317:BZ317"/>
    <mergeCell ref="A319:BL319"/>
    <mergeCell ref="A336:BL336"/>
    <mergeCell ref="A338:BL338"/>
    <mergeCell ref="A340:C341"/>
    <mergeCell ref="D340:U340"/>
    <mergeCell ref="V340:AM340"/>
    <mergeCell ref="AN340:BE340"/>
    <mergeCell ref="BO340:BT340"/>
    <mergeCell ref="D341:F341"/>
    <mergeCell ref="G341:I341"/>
    <mergeCell ref="J341:L341"/>
    <mergeCell ref="M341:O341"/>
    <mergeCell ref="P341:R341"/>
    <mergeCell ref="S341:U341"/>
    <mergeCell ref="V341:X341"/>
    <mergeCell ref="Y341:AA341"/>
    <mergeCell ref="AB341:AD341"/>
    <mergeCell ref="AE341:AG341"/>
    <mergeCell ref="AH344:AJ344"/>
    <mergeCell ref="AK344:AM344"/>
    <mergeCell ref="AN344:AP344"/>
    <mergeCell ref="AQ344:AS344"/>
    <mergeCell ref="AT344:AV344"/>
    <mergeCell ref="AW344:AY344"/>
    <mergeCell ref="AZ342:BB342"/>
    <mergeCell ref="BC342:BE342"/>
    <mergeCell ref="A343:C343"/>
    <mergeCell ref="D343:F343"/>
    <mergeCell ref="G343:I343"/>
    <mergeCell ref="J343:L343"/>
    <mergeCell ref="M343:O343"/>
    <mergeCell ref="P343:R343"/>
    <mergeCell ref="S343:U343"/>
    <mergeCell ref="V343:X343"/>
    <mergeCell ref="Y343:AA343"/>
    <mergeCell ref="AB343:AD343"/>
    <mergeCell ref="AE343:AG343"/>
    <mergeCell ref="AH343:AJ343"/>
    <mergeCell ref="AK343:AM343"/>
    <mergeCell ref="AN343:AP343"/>
    <mergeCell ref="AQ343:AS343"/>
    <mergeCell ref="AT343:AV343"/>
    <mergeCell ref="AW343:AY343"/>
    <mergeCell ref="AZ343:BB343"/>
    <mergeCell ref="BC343:BE343"/>
    <mergeCell ref="A342:C342"/>
    <mergeCell ref="D342:F342"/>
    <mergeCell ref="G342:I342"/>
    <mergeCell ref="J342:L342"/>
    <mergeCell ref="M342:O342"/>
    <mergeCell ref="AZ344:BB344"/>
    <mergeCell ref="BC344:BE344"/>
    <mergeCell ref="A345:C345"/>
    <mergeCell ref="D345:F345"/>
    <mergeCell ref="G345:I345"/>
    <mergeCell ref="J345:L345"/>
    <mergeCell ref="M345:O345"/>
    <mergeCell ref="P345:R345"/>
    <mergeCell ref="S345:U345"/>
    <mergeCell ref="V345:X345"/>
    <mergeCell ref="Y345:AA345"/>
    <mergeCell ref="AB345:AD345"/>
    <mergeCell ref="AE345:AG345"/>
    <mergeCell ref="AH345:AJ345"/>
    <mergeCell ref="AK345:AM345"/>
    <mergeCell ref="AN345:AP345"/>
    <mergeCell ref="AQ345:AS345"/>
    <mergeCell ref="AT345:AV345"/>
    <mergeCell ref="AW345:AY345"/>
    <mergeCell ref="AZ345:BB345"/>
    <mergeCell ref="BC345:BE345"/>
    <mergeCell ref="A344:C344"/>
    <mergeCell ref="D344:F344"/>
    <mergeCell ref="G344:I344"/>
    <mergeCell ref="J344:L344"/>
    <mergeCell ref="M344:O344"/>
    <mergeCell ref="P344:R344"/>
    <mergeCell ref="S344:U344"/>
    <mergeCell ref="V344:X344"/>
    <mergeCell ref="Y344:AA344"/>
    <mergeCell ref="AB344:AD344"/>
    <mergeCell ref="AE344:AG344"/>
    <mergeCell ref="AE350:AG350"/>
    <mergeCell ref="AH350:AJ350"/>
    <mergeCell ref="AK350:AM350"/>
    <mergeCell ref="A346:C347"/>
    <mergeCell ref="D346:U346"/>
    <mergeCell ref="V346:AM346"/>
    <mergeCell ref="D347:F347"/>
    <mergeCell ref="G347:I347"/>
    <mergeCell ref="J347:L347"/>
    <mergeCell ref="M347:O347"/>
    <mergeCell ref="P347:R347"/>
    <mergeCell ref="S347:U347"/>
    <mergeCell ref="V347:X347"/>
    <mergeCell ref="Y347:AA347"/>
    <mergeCell ref="AB347:AD347"/>
    <mergeCell ref="AE347:AG347"/>
    <mergeCell ref="AH347:AJ347"/>
    <mergeCell ref="AK347:AM347"/>
    <mergeCell ref="A348:C348"/>
    <mergeCell ref="D348:F348"/>
    <mergeCell ref="G348:I348"/>
    <mergeCell ref="J348:L348"/>
    <mergeCell ref="M348:O348"/>
    <mergeCell ref="P348:R348"/>
    <mergeCell ref="S348:U348"/>
    <mergeCell ref="V348:X348"/>
    <mergeCell ref="Y348:AA348"/>
    <mergeCell ref="AB348:AD348"/>
    <mergeCell ref="AE348:AG348"/>
    <mergeCell ref="AH348:AJ348"/>
    <mergeCell ref="AK348:AM348"/>
    <mergeCell ref="A351:C351"/>
    <mergeCell ref="D351:F351"/>
    <mergeCell ref="G351:I351"/>
    <mergeCell ref="J351:L351"/>
    <mergeCell ref="M351:O351"/>
    <mergeCell ref="P351:R351"/>
    <mergeCell ref="S351:U351"/>
    <mergeCell ref="V351:X351"/>
    <mergeCell ref="Y351:AA351"/>
    <mergeCell ref="AB351:AD351"/>
    <mergeCell ref="AE351:AG351"/>
    <mergeCell ref="AH351:AJ351"/>
    <mergeCell ref="AK351:AM351"/>
    <mergeCell ref="A349:C349"/>
    <mergeCell ref="D349:F349"/>
    <mergeCell ref="G349:I349"/>
    <mergeCell ref="J349:L349"/>
    <mergeCell ref="M349:O349"/>
    <mergeCell ref="P349:R349"/>
    <mergeCell ref="S349:U349"/>
    <mergeCell ref="V349:X349"/>
    <mergeCell ref="Y349:AA349"/>
    <mergeCell ref="AB349:AD349"/>
    <mergeCell ref="D350:F350"/>
    <mergeCell ref="G350:I350"/>
    <mergeCell ref="J350:L350"/>
    <mergeCell ref="M350:O350"/>
    <mergeCell ref="P350:R350"/>
    <mergeCell ref="S350:U350"/>
    <mergeCell ref="V350:X350"/>
    <mergeCell ref="Y350:AA350"/>
    <mergeCell ref="AB350:AD350"/>
    <mergeCell ref="AM332:AP332"/>
    <mergeCell ref="AQ332:AV332"/>
    <mergeCell ref="A325:BL325"/>
    <mergeCell ref="A326:O327"/>
    <mergeCell ref="P326:Y326"/>
    <mergeCell ref="Z326:AV326"/>
    <mergeCell ref="P327:T327"/>
    <mergeCell ref="U327:Y327"/>
    <mergeCell ref="Z327:AC327"/>
    <mergeCell ref="AD327:AG327"/>
    <mergeCell ref="AH327:AL327"/>
    <mergeCell ref="AM327:AP327"/>
    <mergeCell ref="AQ327:AV327"/>
    <mergeCell ref="A328:O328"/>
    <mergeCell ref="P328:Y328"/>
    <mergeCell ref="Z328:AC328"/>
    <mergeCell ref="AD328:AG328"/>
    <mergeCell ref="AH328:AL328"/>
    <mergeCell ref="AM328:AP328"/>
    <mergeCell ref="AQ328:AV328"/>
    <mergeCell ref="U329:Y329"/>
    <mergeCell ref="Z329:AC329"/>
    <mergeCell ref="AD329:AG329"/>
    <mergeCell ref="AH329:AL329"/>
    <mergeCell ref="AM329:AP329"/>
    <mergeCell ref="AQ329:AV329"/>
    <mergeCell ref="A330:O330"/>
    <mergeCell ref="Z330:AC330"/>
    <mergeCell ref="AD330:AG330"/>
    <mergeCell ref="A356:P356"/>
    <mergeCell ref="Q356:U356"/>
    <mergeCell ref="V356:Z356"/>
    <mergeCell ref="AA356:AE356"/>
    <mergeCell ref="AF356:AJ356"/>
    <mergeCell ref="A353:BL353"/>
    <mergeCell ref="A355:P355"/>
    <mergeCell ref="Q355:U355"/>
    <mergeCell ref="V355:Z355"/>
    <mergeCell ref="AA355:AE355"/>
    <mergeCell ref="AF355:AJ355"/>
    <mergeCell ref="AE349:AG349"/>
    <mergeCell ref="AH349:AJ349"/>
    <mergeCell ref="AK349:AM349"/>
    <mergeCell ref="A350:C350"/>
    <mergeCell ref="AH330:AL330"/>
    <mergeCell ref="AM330:AP330"/>
    <mergeCell ref="AQ330:AV330"/>
    <mergeCell ref="A331:O331"/>
    <mergeCell ref="P331:T331"/>
    <mergeCell ref="U331:Y331"/>
    <mergeCell ref="Z331:AC331"/>
    <mergeCell ref="AD331:AG331"/>
    <mergeCell ref="AH331:AL331"/>
    <mergeCell ref="AM331:AP331"/>
    <mergeCell ref="AQ331:AV331"/>
    <mergeCell ref="A332:O332"/>
    <mergeCell ref="P332:T332"/>
    <mergeCell ref="U332:Y332"/>
    <mergeCell ref="Z332:AC332"/>
    <mergeCell ref="AD332:AG332"/>
    <mergeCell ref="AH332:AL332"/>
    <mergeCell ref="V187:AE187"/>
    <mergeCell ref="AF187:AJ187"/>
    <mergeCell ref="AK187:AO187"/>
    <mergeCell ref="AP187:AT187"/>
    <mergeCell ref="AU187:AY187"/>
    <mergeCell ref="AZ187:BD187"/>
    <mergeCell ref="BE187:BI187"/>
    <mergeCell ref="BJ187:BN187"/>
    <mergeCell ref="BO187:BS187"/>
    <mergeCell ref="BT187:BX187"/>
    <mergeCell ref="A219:C219"/>
    <mergeCell ref="D219:P219"/>
    <mergeCell ref="Q219:U219"/>
    <mergeCell ref="A500:H500"/>
    <mergeCell ref="I500:U500"/>
    <mergeCell ref="V500:AB500"/>
    <mergeCell ref="AC500:AK500"/>
    <mergeCell ref="AL500:AT500"/>
    <mergeCell ref="AU500:BC500"/>
    <mergeCell ref="BD500:BQ500"/>
    <mergeCell ref="A333:O333"/>
    <mergeCell ref="P333:T333"/>
    <mergeCell ref="U333:Y333"/>
    <mergeCell ref="Z333:AC333"/>
    <mergeCell ref="AD333:AG333"/>
    <mergeCell ref="AH333:AL333"/>
    <mergeCell ref="AM333:AP333"/>
    <mergeCell ref="AQ333:AV333"/>
    <mergeCell ref="A334:O334"/>
    <mergeCell ref="D212:P212"/>
    <mergeCell ref="Q212:U212"/>
    <mergeCell ref="V212:AE212"/>
    <mergeCell ref="AF212:AJ212"/>
    <mergeCell ref="A503:H503"/>
    <mergeCell ref="I503:U503"/>
    <mergeCell ref="V503:AB503"/>
    <mergeCell ref="AC503:AK503"/>
    <mergeCell ref="AL503:AT503"/>
    <mergeCell ref="AU503:BC503"/>
    <mergeCell ref="BD503:BQ503"/>
    <mergeCell ref="A526:H526"/>
    <mergeCell ref="I526:U526"/>
    <mergeCell ref="V526:AB526"/>
    <mergeCell ref="AC526:AK526"/>
    <mergeCell ref="AL526:AT526"/>
    <mergeCell ref="AU526:BC526"/>
    <mergeCell ref="BD526:BQ526"/>
    <mergeCell ref="A321:BY321"/>
    <mergeCell ref="A323:BY323"/>
    <mergeCell ref="A501:H501"/>
    <mergeCell ref="I501:U501"/>
    <mergeCell ref="V501:AB501"/>
    <mergeCell ref="AC501:AK501"/>
    <mergeCell ref="AL501:AT501"/>
    <mergeCell ref="AU501:BC501"/>
    <mergeCell ref="BD501:BQ501"/>
    <mergeCell ref="A502:H502"/>
    <mergeCell ref="I502:U502"/>
    <mergeCell ref="V502:AB502"/>
    <mergeCell ref="AC502:AK502"/>
    <mergeCell ref="AL502:AT502"/>
    <mergeCell ref="A508:H508"/>
    <mergeCell ref="I508:U508"/>
    <mergeCell ref="V508:AB508"/>
    <mergeCell ref="AP198:AT198"/>
    <mergeCell ref="AU198:AY198"/>
    <mergeCell ref="AZ198:BD198"/>
    <mergeCell ref="BE198:BI198"/>
    <mergeCell ref="BJ198:BN198"/>
    <mergeCell ref="BO198:BS198"/>
    <mergeCell ref="BT198:BX198"/>
    <mergeCell ref="A199:C199"/>
    <mergeCell ref="D199:P199"/>
    <mergeCell ref="Q199:U199"/>
    <mergeCell ref="V199:AE199"/>
    <mergeCell ref="AF199:AJ199"/>
    <mergeCell ref="AK199:AO199"/>
    <mergeCell ref="AP199:AT199"/>
    <mergeCell ref="AU199:AY199"/>
    <mergeCell ref="AZ199:BD199"/>
    <mergeCell ref="BE199:BI199"/>
    <mergeCell ref="BJ199:BN199"/>
    <mergeCell ref="BO199:BS199"/>
    <mergeCell ref="BT199:BX199"/>
    <mergeCell ref="AC508:AK508"/>
    <mergeCell ref="AL508:AT508"/>
    <mergeCell ref="AU508:BC508"/>
    <mergeCell ref="BD508:BQ508"/>
    <mergeCell ref="A509:H509"/>
    <mergeCell ref="I509:U509"/>
    <mergeCell ref="V509:AB509"/>
    <mergeCell ref="AC509:AK509"/>
    <mergeCell ref="AL509:AT509"/>
    <mergeCell ref="AU509:BC509"/>
    <mergeCell ref="BD509:BQ509"/>
    <mergeCell ref="AZ230:BD230"/>
    <mergeCell ref="BE230:BI230"/>
    <mergeCell ref="AF231:AJ231"/>
    <mergeCell ref="AK231:AO231"/>
    <mergeCell ref="AP231:AT231"/>
    <mergeCell ref="AU231:AY231"/>
    <mergeCell ref="AZ231:BD231"/>
    <mergeCell ref="BE231:BI231"/>
    <mergeCell ref="AU502:BC502"/>
    <mergeCell ref="BD502:BQ502"/>
    <mergeCell ref="P334:T334"/>
    <mergeCell ref="U334:Y334"/>
    <mergeCell ref="Z334:AC334"/>
    <mergeCell ref="AD334:AG334"/>
    <mergeCell ref="AH334:AL334"/>
    <mergeCell ref="AM334:AP334"/>
    <mergeCell ref="AQ334:AV334"/>
    <mergeCell ref="A498:BL498"/>
    <mergeCell ref="A507:H507"/>
    <mergeCell ref="I507:U507"/>
    <mergeCell ref="V507:AB507"/>
    <mergeCell ref="AC507:AK507"/>
    <mergeCell ref="AL507:AT507"/>
    <mergeCell ref="AU507:BC507"/>
    <mergeCell ref="BD507:BQ507"/>
    <mergeCell ref="A504:H504"/>
    <mergeCell ref="I504:U504"/>
    <mergeCell ref="V504:AB504"/>
    <mergeCell ref="AC504:AK504"/>
    <mergeCell ref="AL504:AT504"/>
    <mergeCell ref="AU504:BC504"/>
    <mergeCell ref="BD504:BQ504"/>
    <mergeCell ref="A505:H505"/>
    <mergeCell ref="I505:U505"/>
    <mergeCell ref="V505:AB505"/>
    <mergeCell ref="AC505:AK505"/>
    <mergeCell ref="AL505:AT505"/>
    <mergeCell ref="AU505:BC505"/>
    <mergeCell ref="BD505:BQ505"/>
    <mergeCell ref="A506:H506"/>
    <mergeCell ref="I506:U506"/>
    <mergeCell ref="V506:AB506"/>
    <mergeCell ref="AC506:AK506"/>
    <mergeCell ref="AL506:AT506"/>
    <mergeCell ref="AU506:BC506"/>
    <mergeCell ref="BD506:BQ506"/>
    <mergeCell ref="A205:C205"/>
    <mergeCell ref="D205:P205"/>
    <mergeCell ref="Q205:U205"/>
    <mergeCell ref="V205:AE205"/>
    <mergeCell ref="AF205:AJ205"/>
    <mergeCell ref="AK205:AO205"/>
    <mergeCell ref="AP205:AT205"/>
    <mergeCell ref="AU205:AY205"/>
    <mergeCell ref="AZ205:BD205"/>
    <mergeCell ref="BE205:BI205"/>
    <mergeCell ref="BJ205:BN205"/>
    <mergeCell ref="BO205:BS205"/>
    <mergeCell ref="BT205:BX205"/>
    <mergeCell ref="A204:C204"/>
    <mergeCell ref="D204:P204"/>
    <mergeCell ref="Q204:U204"/>
    <mergeCell ref="V204:AE204"/>
    <mergeCell ref="AF204:AJ204"/>
    <mergeCell ref="AK204:AO204"/>
    <mergeCell ref="AP204:AT204"/>
    <mergeCell ref="AU204:AY204"/>
    <mergeCell ref="AZ204:BD204"/>
    <mergeCell ref="BE204:BI204"/>
    <mergeCell ref="BJ204:BN204"/>
    <mergeCell ref="BO204:BS204"/>
    <mergeCell ref="BT204:BX204"/>
  </mergeCells>
  <conditionalFormatting sqref="A144 A366 A162">
    <cfRule type="cellIs" dxfId="641" priority="130" stopIfTrue="1" operator="equal">
      <formula>A143</formula>
    </cfRule>
  </conditionalFormatting>
  <conditionalFormatting sqref="A181:C181 A213:C213 A229:C229">
    <cfRule type="cellIs" dxfId="640" priority="131" stopIfTrue="1" operator="equal">
      <formula>A180</formula>
    </cfRule>
    <cfRule type="cellIs" dxfId="639" priority="132" stopIfTrue="1" operator="equal">
      <formula>0</formula>
    </cfRule>
  </conditionalFormatting>
  <conditionalFormatting sqref="A145">
    <cfRule type="cellIs" dxfId="638" priority="129" stopIfTrue="1" operator="equal">
      <formula>A144</formula>
    </cfRule>
  </conditionalFormatting>
  <conditionalFormatting sqref="A146">
    <cfRule type="cellIs" dxfId="637" priority="128" stopIfTrue="1" operator="equal">
      <formula>A145</formula>
    </cfRule>
  </conditionalFormatting>
  <conditionalFormatting sqref="A147">
    <cfRule type="cellIs" dxfId="636" priority="127" stopIfTrue="1" operator="equal">
      <formula>A146</formula>
    </cfRule>
  </conditionalFormatting>
  <conditionalFormatting sqref="A148">
    <cfRule type="cellIs" dxfId="635" priority="126" stopIfTrue="1" operator="equal">
      <formula>A147</formula>
    </cfRule>
  </conditionalFormatting>
  <conditionalFormatting sqref="A149">
    <cfRule type="cellIs" dxfId="634" priority="125" stopIfTrue="1" operator="equal">
      <formula>A148</formula>
    </cfRule>
  </conditionalFormatting>
  <conditionalFormatting sqref="A150">
    <cfRule type="cellIs" dxfId="633" priority="124" stopIfTrue="1" operator="equal">
      <formula>A149</formula>
    </cfRule>
  </conditionalFormatting>
  <conditionalFormatting sqref="A151">
    <cfRule type="cellIs" dxfId="632" priority="123" stopIfTrue="1" operator="equal">
      <formula>A150</formula>
    </cfRule>
  </conditionalFormatting>
  <conditionalFormatting sqref="A152">
    <cfRule type="cellIs" dxfId="631" priority="122" stopIfTrue="1" operator="equal">
      <formula>A151</formula>
    </cfRule>
  </conditionalFormatting>
  <conditionalFormatting sqref="A153">
    <cfRule type="cellIs" dxfId="630" priority="121" stopIfTrue="1" operator="equal">
      <formula>A152</formula>
    </cfRule>
  </conditionalFormatting>
  <conditionalFormatting sqref="A163">
    <cfRule type="cellIs" dxfId="629" priority="119" stopIfTrue="1" operator="equal">
      <formula>A162</formula>
    </cfRule>
  </conditionalFormatting>
  <conditionalFormatting sqref="A164">
    <cfRule type="cellIs" dxfId="628" priority="118" stopIfTrue="1" operator="equal">
      <formula>A163</formula>
    </cfRule>
  </conditionalFormatting>
  <conditionalFormatting sqref="A165">
    <cfRule type="cellIs" dxfId="627" priority="117" stopIfTrue="1" operator="equal">
      <formula>A164</formula>
    </cfRule>
  </conditionalFormatting>
  <conditionalFormatting sqref="A166">
    <cfRule type="cellIs" dxfId="626" priority="116" stopIfTrue="1" operator="equal">
      <formula>A165</formula>
    </cfRule>
  </conditionalFormatting>
  <conditionalFormatting sqref="A167">
    <cfRule type="cellIs" dxfId="625" priority="115" stopIfTrue="1" operator="equal">
      <formula>A166</formula>
    </cfRule>
  </conditionalFormatting>
  <conditionalFormatting sqref="A168">
    <cfRule type="cellIs" dxfId="624" priority="114" stopIfTrue="1" operator="equal">
      <formula>A167</formula>
    </cfRule>
  </conditionalFormatting>
  <conditionalFormatting sqref="A169">
    <cfRule type="cellIs" dxfId="623" priority="113" stopIfTrue="1" operator="equal">
      <formula>A168</formula>
    </cfRule>
  </conditionalFormatting>
  <conditionalFormatting sqref="A170">
    <cfRule type="cellIs" dxfId="622" priority="112" stopIfTrue="1" operator="equal">
      <formula>A169</formula>
    </cfRule>
  </conditionalFormatting>
  <conditionalFormatting sqref="A171">
    <cfRule type="cellIs" dxfId="621" priority="111" stopIfTrue="1" operator="equal">
      <formula>A170</formula>
    </cfRule>
  </conditionalFormatting>
  <conditionalFormatting sqref="A367">
    <cfRule type="cellIs" dxfId="620" priority="29" stopIfTrue="1" operator="equal">
      <formula>A366</formula>
    </cfRule>
  </conditionalFormatting>
  <conditionalFormatting sqref="A368">
    <cfRule type="cellIs" dxfId="619" priority="28" stopIfTrue="1" operator="equal">
      <formula>A367</formula>
    </cfRule>
  </conditionalFormatting>
  <conditionalFormatting sqref="A182:C182">
    <cfRule type="cellIs" dxfId="618" priority="108" stopIfTrue="1" operator="equal">
      <formula>A181</formula>
    </cfRule>
    <cfRule type="cellIs" dxfId="617" priority="109" stopIfTrue="1" operator="equal">
      <formula>0</formula>
    </cfRule>
  </conditionalFormatting>
  <conditionalFormatting sqref="A183:C183">
    <cfRule type="cellIs" dxfId="616" priority="106" stopIfTrue="1" operator="equal">
      <formula>A182</formula>
    </cfRule>
    <cfRule type="cellIs" dxfId="615" priority="107" stopIfTrue="1" operator="equal">
      <formula>0</formula>
    </cfRule>
  </conditionalFormatting>
  <conditionalFormatting sqref="A184:C184">
    <cfRule type="cellIs" dxfId="614" priority="104" stopIfTrue="1" operator="equal">
      <formula>A183</formula>
    </cfRule>
    <cfRule type="cellIs" dxfId="613" priority="105" stopIfTrue="1" operator="equal">
      <formula>0</formula>
    </cfRule>
  </conditionalFormatting>
  <conditionalFormatting sqref="A185:C185">
    <cfRule type="cellIs" dxfId="612" priority="102" stopIfTrue="1" operator="equal">
      <formula>A184</formula>
    </cfRule>
    <cfRule type="cellIs" dxfId="611" priority="103" stopIfTrue="1" operator="equal">
      <formula>0</formula>
    </cfRule>
  </conditionalFormatting>
  <conditionalFormatting sqref="A186:C186">
    <cfRule type="cellIs" dxfId="610" priority="100" stopIfTrue="1" operator="equal">
      <formula>A185</formula>
    </cfRule>
    <cfRule type="cellIs" dxfId="609" priority="101" stopIfTrue="1" operator="equal">
      <formula>0</formula>
    </cfRule>
  </conditionalFormatting>
  <conditionalFormatting sqref="A188:C188">
    <cfRule type="cellIs" dxfId="608" priority="98" stopIfTrue="1" operator="equal">
      <formula>A186</formula>
    </cfRule>
    <cfRule type="cellIs" dxfId="607" priority="99" stopIfTrue="1" operator="equal">
      <formula>0</formula>
    </cfRule>
  </conditionalFormatting>
  <conditionalFormatting sqref="A189:C189">
    <cfRule type="cellIs" dxfId="606" priority="96" stopIfTrue="1" operator="equal">
      <formula>A188</formula>
    </cfRule>
    <cfRule type="cellIs" dxfId="605" priority="97" stopIfTrue="1" operator="equal">
      <formula>0</formula>
    </cfRule>
  </conditionalFormatting>
  <conditionalFormatting sqref="A190:C190">
    <cfRule type="cellIs" dxfId="604" priority="94" stopIfTrue="1" operator="equal">
      <formula>A189</formula>
    </cfRule>
    <cfRule type="cellIs" dxfId="603" priority="95" stopIfTrue="1" operator="equal">
      <formula>0</formula>
    </cfRule>
  </conditionalFormatting>
  <conditionalFormatting sqref="A191:C191">
    <cfRule type="cellIs" dxfId="602" priority="92" stopIfTrue="1" operator="equal">
      <formula>A190</formula>
    </cfRule>
    <cfRule type="cellIs" dxfId="601" priority="93" stopIfTrue="1" operator="equal">
      <formula>0</formula>
    </cfRule>
  </conditionalFormatting>
  <conditionalFormatting sqref="A192:C192">
    <cfRule type="cellIs" dxfId="600" priority="90" stopIfTrue="1" operator="equal">
      <formula>A191</formula>
    </cfRule>
    <cfRule type="cellIs" dxfId="599" priority="91" stopIfTrue="1" operator="equal">
      <formula>0</formula>
    </cfRule>
  </conditionalFormatting>
  <conditionalFormatting sqref="A193:C193">
    <cfRule type="cellIs" dxfId="598" priority="88" stopIfTrue="1" operator="equal">
      <formula>A192</formula>
    </cfRule>
    <cfRule type="cellIs" dxfId="597" priority="89" stopIfTrue="1" operator="equal">
      <formula>0</formula>
    </cfRule>
  </conditionalFormatting>
  <conditionalFormatting sqref="A194:C194">
    <cfRule type="cellIs" dxfId="596" priority="86" stopIfTrue="1" operator="equal">
      <formula>A193</formula>
    </cfRule>
    <cfRule type="cellIs" dxfId="595" priority="87" stopIfTrue="1" operator="equal">
      <formula>0</formula>
    </cfRule>
  </conditionalFormatting>
  <conditionalFormatting sqref="A195:C195">
    <cfRule type="cellIs" dxfId="594" priority="84" stopIfTrue="1" operator="equal">
      <formula>A194</formula>
    </cfRule>
    <cfRule type="cellIs" dxfId="593" priority="85" stopIfTrue="1" operator="equal">
      <formula>0</formula>
    </cfRule>
  </conditionalFormatting>
  <conditionalFormatting sqref="A196:C196">
    <cfRule type="cellIs" dxfId="592" priority="82" stopIfTrue="1" operator="equal">
      <formula>A195</formula>
    </cfRule>
    <cfRule type="cellIs" dxfId="591" priority="83" stopIfTrue="1" operator="equal">
      <formula>0</formula>
    </cfRule>
  </conditionalFormatting>
  <conditionalFormatting sqref="A197:C197">
    <cfRule type="cellIs" dxfId="590" priority="80" stopIfTrue="1" operator="equal">
      <formula>A196</formula>
    </cfRule>
    <cfRule type="cellIs" dxfId="589" priority="81" stopIfTrue="1" operator="equal">
      <formula>0</formula>
    </cfRule>
  </conditionalFormatting>
  <conditionalFormatting sqref="A200:C200">
    <cfRule type="cellIs" dxfId="588" priority="78" stopIfTrue="1" operator="equal">
      <formula>A197</formula>
    </cfRule>
    <cfRule type="cellIs" dxfId="587" priority="79" stopIfTrue="1" operator="equal">
      <formula>0</formula>
    </cfRule>
  </conditionalFormatting>
  <conditionalFormatting sqref="A201:C201">
    <cfRule type="cellIs" dxfId="586" priority="76" stopIfTrue="1" operator="equal">
      <formula>A200</formula>
    </cfRule>
    <cfRule type="cellIs" dxfId="585" priority="77" stopIfTrue="1" operator="equal">
      <formula>0</formula>
    </cfRule>
  </conditionalFormatting>
  <conditionalFormatting sqref="A202:C202">
    <cfRule type="cellIs" dxfId="584" priority="74" stopIfTrue="1" operator="equal">
      <formula>A201</formula>
    </cfRule>
    <cfRule type="cellIs" dxfId="583" priority="75" stopIfTrue="1" operator="equal">
      <formula>0</formula>
    </cfRule>
  </conditionalFormatting>
  <conditionalFormatting sqref="A203:C203">
    <cfRule type="cellIs" dxfId="582" priority="72" stopIfTrue="1" operator="equal">
      <formula>A202</formula>
    </cfRule>
    <cfRule type="cellIs" dxfId="581" priority="73" stopIfTrue="1" operator="equal">
      <formula>0</formula>
    </cfRule>
  </conditionalFormatting>
  <conditionalFormatting sqref="A214:C214">
    <cfRule type="cellIs" dxfId="580" priority="68" stopIfTrue="1" operator="equal">
      <formula>A213</formula>
    </cfRule>
    <cfRule type="cellIs" dxfId="579" priority="69" stopIfTrue="1" operator="equal">
      <formula>0</formula>
    </cfRule>
  </conditionalFormatting>
  <conditionalFormatting sqref="A215:C215">
    <cfRule type="cellIs" dxfId="578" priority="66" stopIfTrue="1" operator="equal">
      <formula>A214</formula>
    </cfRule>
    <cfRule type="cellIs" dxfId="577" priority="67" stopIfTrue="1" operator="equal">
      <formula>0</formula>
    </cfRule>
  </conditionalFormatting>
  <conditionalFormatting sqref="A216:C216">
    <cfRule type="cellIs" dxfId="576" priority="64" stopIfTrue="1" operator="equal">
      <formula>A215</formula>
    </cfRule>
    <cfRule type="cellIs" dxfId="575" priority="65" stopIfTrue="1" operator="equal">
      <formula>0</formula>
    </cfRule>
  </conditionalFormatting>
  <conditionalFormatting sqref="A217:C217">
    <cfRule type="cellIs" dxfId="574" priority="62" stopIfTrue="1" operator="equal">
      <formula>A216</formula>
    </cfRule>
    <cfRule type="cellIs" dxfId="573" priority="63" stopIfTrue="1" operator="equal">
      <formula>0</formula>
    </cfRule>
  </conditionalFormatting>
  <conditionalFormatting sqref="A218:C218">
    <cfRule type="cellIs" dxfId="572" priority="60" stopIfTrue="1" operator="equal">
      <formula>A217</formula>
    </cfRule>
    <cfRule type="cellIs" dxfId="571" priority="61" stopIfTrue="1" operator="equal">
      <formula>0</formula>
    </cfRule>
  </conditionalFormatting>
  <conditionalFormatting sqref="A220:C220">
    <cfRule type="cellIs" dxfId="570" priority="58" stopIfTrue="1" operator="equal">
      <formula>A218</formula>
    </cfRule>
    <cfRule type="cellIs" dxfId="569" priority="59" stopIfTrue="1" operator="equal">
      <formula>0</formula>
    </cfRule>
  </conditionalFormatting>
  <conditionalFormatting sqref="A221:C221">
    <cfRule type="cellIs" dxfId="568" priority="56" stopIfTrue="1" operator="equal">
      <formula>A220</formula>
    </cfRule>
    <cfRule type="cellIs" dxfId="567" priority="57" stopIfTrue="1" operator="equal">
      <formula>0</formula>
    </cfRule>
  </conditionalFormatting>
  <conditionalFormatting sqref="A222:C222">
    <cfRule type="cellIs" dxfId="566" priority="54" stopIfTrue="1" operator="equal">
      <formula>A221</formula>
    </cfRule>
    <cfRule type="cellIs" dxfId="565" priority="55" stopIfTrue="1" operator="equal">
      <formula>0</formula>
    </cfRule>
  </conditionalFormatting>
  <conditionalFormatting sqref="A223:C223">
    <cfRule type="cellIs" dxfId="564" priority="52" stopIfTrue="1" operator="equal">
      <formula>A222</formula>
    </cfRule>
    <cfRule type="cellIs" dxfId="563" priority="53" stopIfTrue="1" operator="equal">
      <formula>0</formula>
    </cfRule>
  </conditionalFormatting>
  <conditionalFormatting sqref="A224:C224">
    <cfRule type="cellIs" dxfId="562" priority="50" stopIfTrue="1" operator="equal">
      <formula>A223</formula>
    </cfRule>
    <cfRule type="cellIs" dxfId="561" priority="51" stopIfTrue="1" operator="equal">
      <formula>0</formula>
    </cfRule>
  </conditionalFormatting>
  <conditionalFormatting sqref="A225:C225">
    <cfRule type="cellIs" dxfId="560" priority="48" stopIfTrue="1" operator="equal">
      <formula>A224</formula>
    </cfRule>
    <cfRule type="cellIs" dxfId="559" priority="49" stopIfTrue="1" operator="equal">
      <formula>0</formula>
    </cfRule>
  </conditionalFormatting>
  <conditionalFormatting sqref="A226:C226">
    <cfRule type="cellIs" dxfId="558" priority="46" stopIfTrue="1" operator="equal">
      <formula>A225</formula>
    </cfRule>
    <cfRule type="cellIs" dxfId="557" priority="47" stopIfTrue="1" operator="equal">
      <formula>0</formula>
    </cfRule>
  </conditionalFormatting>
  <conditionalFormatting sqref="A227:C227">
    <cfRule type="cellIs" dxfId="556" priority="44" stopIfTrue="1" operator="equal">
      <formula>A226</formula>
    </cfRule>
    <cfRule type="cellIs" dxfId="555" priority="45" stopIfTrue="1" operator="equal">
      <formula>0</formula>
    </cfRule>
  </conditionalFormatting>
  <conditionalFormatting sqref="A228:C228">
    <cfRule type="cellIs" dxfId="554" priority="42" stopIfTrue="1" operator="equal">
      <formula>A227</formula>
    </cfRule>
    <cfRule type="cellIs" dxfId="553" priority="43" stopIfTrue="1" operator="equal">
      <formula>0</formula>
    </cfRule>
  </conditionalFormatting>
  <conditionalFormatting sqref="A232:C232">
    <cfRule type="cellIs" dxfId="552" priority="38" stopIfTrue="1" operator="equal">
      <formula>A229</formula>
    </cfRule>
    <cfRule type="cellIs" dxfId="551" priority="39" stopIfTrue="1" operator="equal">
      <formula>0</formula>
    </cfRule>
  </conditionalFormatting>
  <conditionalFormatting sqref="A233:C233">
    <cfRule type="cellIs" dxfId="550" priority="36" stopIfTrue="1" operator="equal">
      <formula>A232</formula>
    </cfRule>
    <cfRule type="cellIs" dxfId="549" priority="37" stopIfTrue="1" operator="equal">
      <formula>0</formula>
    </cfRule>
  </conditionalFormatting>
  <conditionalFormatting sqref="A234:C234">
    <cfRule type="cellIs" dxfId="548" priority="34" stopIfTrue="1" operator="equal">
      <formula>A233</formula>
    </cfRule>
    <cfRule type="cellIs" dxfId="547" priority="35" stopIfTrue="1" operator="equal">
      <formula>0</formula>
    </cfRule>
  </conditionalFormatting>
  <conditionalFormatting sqref="A235:C235">
    <cfRule type="cellIs" dxfId="546" priority="32" stopIfTrue="1" operator="equal">
      <formula>A234</formula>
    </cfRule>
    <cfRule type="cellIs" dxfId="545" priority="33" stopIfTrue="1" operator="equal">
      <formula>0</formula>
    </cfRule>
  </conditionalFormatting>
  <conditionalFormatting sqref="A369">
    <cfRule type="cellIs" dxfId="544" priority="27" stopIfTrue="1" operator="equal">
      <formula>A368</formula>
    </cfRule>
  </conditionalFormatting>
  <conditionalFormatting sqref="A370">
    <cfRule type="cellIs" dxfId="543" priority="26" stopIfTrue="1" operator="equal">
      <formula>A369</formula>
    </cfRule>
  </conditionalFormatting>
  <conditionalFormatting sqref="A371">
    <cfRule type="cellIs" dxfId="542" priority="25" stopIfTrue="1" operator="equal">
      <formula>A370</formula>
    </cfRule>
  </conditionalFormatting>
  <conditionalFormatting sqref="A372">
    <cfRule type="cellIs" dxfId="541" priority="24" stopIfTrue="1" operator="equal">
      <formula>A371</formula>
    </cfRule>
  </conditionalFormatting>
  <conditionalFormatting sqref="A187:C187">
    <cfRule type="cellIs" dxfId="540" priority="22" stopIfTrue="1" operator="equal">
      <formula>0</formula>
    </cfRule>
  </conditionalFormatting>
  <conditionalFormatting sqref="A219:C219">
    <cfRule type="cellIs" dxfId="539" priority="20" stopIfTrue="1" operator="equal">
      <formula>0</formula>
    </cfRule>
  </conditionalFormatting>
  <conditionalFormatting sqref="A198:C199">
    <cfRule type="cellIs" dxfId="538" priority="18" stopIfTrue="1" operator="equal">
      <formula>0</formula>
    </cfRule>
  </conditionalFormatting>
  <conditionalFormatting sqref="A230:C231">
    <cfRule type="cellIs" dxfId="537" priority="14" stopIfTrue="1" operator="equal">
      <formula>0</formula>
    </cfRule>
  </conditionalFormatting>
  <conditionalFormatting sqref="A205:C205">
    <cfRule type="cellIs" dxfId="536" priority="11" stopIfTrue="1" operator="equal">
      <formula>A203</formula>
    </cfRule>
    <cfRule type="cellIs" dxfId="535" priority="12" stopIfTrue="1" operator="equal">
      <formula>0</formula>
    </cfRule>
  </conditionalFormatting>
  <conditionalFormatting sqref="A204:C204">
    <cfRule type="cellIs" dxfId="534" priority="9" stopIfTrue="1" operator="equal">
      <formula>A202</formula>
    </cfRule>
    <cfRule type="cellIs" dxfId="533" priority="10" stopIfTrue="1" operator="equal">
      <formula>0</formula>
    </cfRule>
  </conditionalFormatting>
  <conditionalFormatting sqref="A237:C237">
    <cfRule type="cellIs" dxfId="532" priority="3" stopIfTrue="1" operator="equal">
      <formula>A235</formula>
    </cfRule>
    <cfRule type="cellIs" dxfId="531" priority="4" stopIfTrue="1" operator="equal">
      <formula>0</formula>
    </cfRule>
  </conditionalFormatting>
  <conditionalFormatting sqref="A236:C236">
    <cfRule type="cellIs" dxfId="530" priority="1" stopIfTrue="1" operator="equal">
      <formula>A234</formula>
    </cfRule>
    <cfRule type="cellIs" dxfId="529" priority="2" stopIfTrue="1" operator="equal">
      <formula>0</formula>
    </cfRule>
  </conditionalFormatting>
  <pageMargins left="0.31496062992125984" right="0.31496062992125984" top="0.39370078740157483" bottom="0.39370078740157483" header="0" footer="0"/>
  <pageSetup paperSize="9" scale="60" fitToHeight="10" orientation="landscape" r:id="rId1"/>
  <headerFooter alignWithMargins="0"/>
  <rowBreaks count="9" manualBreakCount="9">
    <brk id="33" max="76" man="1"/>
    <brk id="96" max="76" man="1"/>
    <brk id="306" max="76" man="1"/>
    <brk id="352" max="76" man="1"/>
    <brk id="403" max="76" man="1"/>
    <brk id="424" max="76" man="1"/>
    <brk id="452" max="76" man="1"/>
    <brk id="496" max="76" man="1"/>
    <brk id="530" max="76" man="1"/>
  </rowBreaks>
  <extLst>
    <ext xmlns:x14="http://schemas.microsoft.com/office/spreadsheetml/2009/9/main" uri="{78C0D931-6437-407d-A8EE-F0AAD7539E65}">
      <x14:conditionalFormattings>
        <x14:conditionalFormatting xmlns:xm="http://schemas.microsoft.com/office/excel/2006/main">
          <x14:cfRule type="cellIs" priority="21" stopIfTrue="1" operator="equal" id="{057EC3B6-A647-414E-852F-F92335456D8B}">
            <xm:f>'Додаток2 КПК0712020'!A190</xm:f>
            <x14:dxf>
              <font>
                <condense val="0"/>
                <extend val="0"/>
                <color indexed="9"/>
              </font>
            </x14:dxf>
          </x14:cfRule>
          <xm:sqref>A187:C187</xm:sqref>
        </x14:conditionalFormatting>
        <x14:conditionalFormatting xmlns:xm="http://schemas.microsoft.com/office/excel/2006/main">
          <x14:cfRule type="cellIs" priority="19" stopIfTrue="1" operator="equal" id="{0C988D0C-6244-4159-8BF7-D527BEEC72F1}">
            <xm:f>'Додаток2 КПК0712100'!A217</xm:f>
            <x14:dxf>
              <font>
                <condense val="0"/>
                <extend val="0"/>
                <color indexed="9"/>
              </font>
            </x14:dxf>
          </x14:cfRule>
          <xm:sqref>A219:C219</xm:sqref>
        </x14:conditionalFormatting>
        <x14:conditionalFormatting xmlns:xm="http://schemas.microsoft.com/office/excel/2006/main">
          <x14:cfRule type="cellIs" priority="17" stopIfTrue="1" operator="equal" id="{DC2A0CB6-5653-4E6C-923B-958BC149A0EE}">
            <xm:f>'Додаток2 КПК0712100'!A231</xm:f>
            <x14:dxf>
              <font>
                <condense val="0"/>
                <extend val="0"/>
                <color indexed="9"/>
              </font>
            </x14:dxf>
          </x14:cfRule>
          <xm:sqref>A230:C231</xm:sqref>
        </x14:conditionalFormatting>
        <x14:conditionalFormatting xmlns:xm="http://schemas.microsoft.com/office/excel/2006/main">
          <x14:cfRule type="cellIs" priority="156" stopIfTrue="1" operator="equal" id="{DC2A0CB6-5653-4E6C-923B-958BC149A0EE}">
            <xm:f>'Додаток2 КПК0712100'!A201</xm:f>
            <x14:dxf>
              <font>
                <condense val="0"/>
                <extend val="0"/>
                <color indexed="9"/>
              </font>
            </x14:dxf>
          </x14:cfRule>
          <xm:sqref>A198:C199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A452"/>
  <sheetViews>
    <sheetView view="pageBreakPreview" topLeftCell="A401" zoomScale="88" zoomScaleNormal="100" zoomScaleSheetLayoutView="88" workbookViewId="0">
      <selection activeCell="AU435" sqref="AU435:BC435"/>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29.4" customHeight="1" thickBot="1" x14ac:dyDescent="0.3">
      <c r="A12" s="166" t="s">
        <v>378</v>
      </c>
      <c r="B12" s="166"/>
      <c r="C12" s="166"/>
      <c r="D12" s="166"/>
      <c r="E12" s="166"/>
      <c r="F12" s="166"/>
      <c r="G12" s="166"/>
      <c r="H12" s="5"/>
      <c r="I12" s="213">
        <v>2020</v>
      </c>
      <c r="J12" s="213"/>
      <c r="K12" s="213"/>
      <c r="L12" s="213"/>
      <c r="M12" s="213"/>
      <c r="N12" s="213"/>
      <c r="O12" s="213"/>
      <c r="P12" s="6"/>
      <c r="Q12" s="166" t="s">
        <v>379</v>
      </c>
      <c r="R12" s="166"/>
      <c r="S12" s="166"/>
      <c r="T12" s="166"/>
      <c r="U12" s="166"/>
      <c r="V12" s="166"/>
      <c r="W12" s="166"/>
      <c r="X12" s="6"/>
      <c r="Y12" s="73" t="s">
        <v>380</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c r="BB12" s="6"/>
      <c r="BC12" s="6"/>
      <c r="BD12" s="6"/>
      <c r="BE12" s="6"/>
      <c r="BF12" s="6"/>
      <c r="BG12" s="6"/>
      <c r="BH12" s="6"/>
    </row>
    <row r="13" spans="1:77" ht="33"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c r="BB13" s="6"/>
      <c r="BC13" s="6"/>
      <c r="BD13" s="6"/>
      <c r="BE13" s="6"/>
      <c r="BF13" s="6"/>
      <c r="BG13" s="6"/>
      <c r="BH13" s="6"/>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401</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289</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150" customHeight="1" x14ac:dyDescent="0.25">
      <c r="A21" s="65" t="s">
        <v>293</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9474324</v>
      </c>
      <c r="Y30" s="87"/>
      <c r="Z30" s="87"/>
      <c r="AA30" s="87"/>
      <c r="AB30" s="87"/>
      <c r="AC30" s="87" t="s">
        <v>153</v>
      </c>
      <c r="AD30" s="87"/>
      <c r="AE30" s="87"/>
      <c r="AF30" s="87"/>
      <c r="AG30" s="87"/>
      <c r="AH30" s="88" t="s">
        <v>153</v>
      </c>
      <c r="AI30" s="89"/>
      <c r="AJ30" s="90"/>
      <c r="AK30" s="87">
        <f t="shared" ref="AK30:AK38" si="0">IF(ISNUMBER(X30),X30,0)+IF(ISNUMBER(AC30),AC30,0)</f>
        <v>9474324</v>
      </c>
      <c r="AL30" s="87"/>
      <c r="AM30" s="87"/>
      <c r="AN30" s="87"/>
      <c r="AO30" s="87"/>
      <c r="AP30" s="87">
        <v>7135602</v>
      </c>
      <c r="AQ30" s="87"/>
      <c r="AR30" s="87"/>
      <c r="AS30" s="87"/>
      <c r="AT30" s="87"/>
      <c r="AU30" s="87" t="s">
        <v>153</v>
      </c>
      <c r="AV30" s="87"/>
      <c r="AW30" s="87"/>
      <c r="AX30" s="87"/>
      <c r="AY30" s="87"/>
      <c r="AZ30" s="88" t="s">
        <v>153</v>
      </c>
      <c r="BA30" s="89"/>
      <c r="BB30" s="90"/>
      <c r="BC30" s="87">
        <f t="shared" ref="BC30:BC38" si="1">IF(ISNUMBER(AP30),AP30,0)+IF(ISNUMBER(AU30),AU30,0)</f>
        <v>7135602</v>
      </c>
      <c r="BD30" s="87"/>
      <c r="BE30" s="87"/>
      <c r="BF30" s="87"/>
      <c r="BG30" s="87"/>
      <c r="BH30" s="87">
        <f>BH79</f>
        <v>3145400</v>
      </c>
      <c r="BI30" s="87"/>
      <c r="BJ30" s="87"/>
      <c r="BK30" s="87"/>
      <c r="BL30" s="87"/>
      <c r="BM30" s="87" t="s">
        <v>153</v>
      </c>
      <c r="BN30" s="87"/>
      <c r="BO30" s="87"/>
      <c r="BP30" s="87"/>
      <c r="BQ30" s="87"/>
      <c r="BR30" s="88" t="s">
        <v>153</v>
      </c>
      <c r="BS30" s="89"/>
      <c r="BT30" s="90"/>
      <c r="BU30" s="87">
        <f t="shared" ref="BU30:BU38" si="2">IF(ISNUMBER(BH30),BH30,0)+IF(ISNUMBER(BM30),BM30,0)</f>
        <v>3145400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1599250</v>
      </c>
      <c r="AD31" s="87"/>
      <c r="AE31" s="87"/>
      <c r="AF31" s="87"/>
      <c r="AG31" s="87"/>
      <c r="AH31" s="88">
        <v>0</v>
      </c>
      <c r="AI31" s="89"/>
      <c r="AJ31" s="90"/>
      <c r="AK31" s="87">
        <f t="shared" si="0"/>
        <v>1599250</v>
      </c>
      <c r="AL31" s="87"/>
      <c r="AM31" s="87"/>
      <c r="AN31" s="87"/>
      <c r="AO31" s="87"/>
      <c r="AP31" s="87" t="s">
        <v>153</v>
      </c>
      <c r="AQ31" s="87"/>
      <c r="AR31" s="87"/>
      <c r="AS31" s="87"/>
      <c r="AT31" s="87"/>
      <c r="AU31" s="87">
        <v>884227</v>
      </c>
      <c r="AV31" s="87"/>
      <c r="AW31" s="87"/>
      <c r="AX31" s="87"/>
      <c r="AY31" s="87"/>
      <c r="AZ31" s="88">
        <v>0</v>
      </c>
      <c r="BA31" s="89"/>
      <c r="BB31" s="90"/>
      <c r="BC31" s="87">
        <f t="shared" si="1"/>
        <v>884227</v>
      </c>
      <c r="BD31" s="87"/>
      <c r="BE31" s="87"/>
      <c r="BF31" s="87"/>
      <c r="BG31" s="87"/>
      <c r="BH31" s="87" t="s">
        <v>153</v>
      </c>
      <c r="BI31" s="87"/>
      <c r="BJ31" s="87"/>
      <c r="BK31" s="87"/>
      <c r="BL31" s="87"/>
      <c r="BM31" s="87">
        <v>89400</v>
      </c>
      <c r="BN31" s="87"/>
      <c r="BO31" s="87"/>
      <c r="BP31" s="87"/>
      <c r="BQ31" s="87"/>
      <c r="BR31" s="88">
        <v>0</v>
      </c>
      <c r="BS31" s="89"/>
      <c r="BT31" s="90"/>
      <c r="BU31" s="87">
        <f t="shared" si="2"/>
        <v>89400</v>
      </c>
      <c r="BV31" s="87"/>
      <c r="BW31" s="87"/>
      <c r="BX31" s="87"/>
      <c r="BY31" s="87"/>
    </row>
    <row r="32" spans="1:79" s="8" customFormat="1" ht="26.4" customHeight="1" x14ac:dyDescent="0.25">
      <c r="A32" s="62">
        <v>25010100</v>
      </c>
      <c r="B32" s="63"/>
      <c r="C32" s="63"/>
      <c r="D32" s="64"/>
      <c r="E32" s="92" t="s">
        <v>215</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1297734</v>
      </c>
      <c r="AD32" s="87"/>
      <c r="AE32" s="87"/>
      <c r="AF32" s="87"/>
      <c r="AG32" s="87"/>
      <c r="AH32" s="88">
        <v>0</v>
      </c>
      <c r="AI32" s="89"/>
      <c r="AJ32" s="90"/>
      <c r="AK32" s="87">
        <f t="shared" si="0"/>
        <v>1297734</v>
      </c>
      <c r="AL32" s="87"/>
      <c r="AM32" s="87"/>
      <c r="AN32" s="87"/>
      <c r="AO32" s="87"/>
      <c r="AP32" s="87" t="s">
        <v>153</v>
      </c>
      <c r="AQ32" s="87"/>
      <c r="AR32" s="87"/>
      <c r="AS32" s="87"/>
      <c r="AT32" s="87"/>
      <c r="AU32" s="87">
        <v>729659</v>
      </c>
      <c r="AV32" s="87"/>
      <c r="AW32" s="87"/>
      <c r="AX32" s="87"/>
      <c r="AY32" s="87"/>
      <c r="AZ32" s="88">
        <v>0</v>
      </c>
      <c r="BA32" s="89"/>
      <c r="BB32" s="90"/>
      <c r="BC32" s="87">
        <f t="shared" si="1"/>
        <v>729659</v>
      </c>
      <c r="BD32" s="87"/>
      <c r="BE32" s="87"/>
      <c r="BF32" s="87"/>
      <c r="BG32" s="87"/>
      <c r="BH32" s="87" t="s">
        <v>153</v>
      </c>
      <c r="BI32" s="87"/>
      <c r="BJ32" s="87"/>
      <c r="BK32" s="87"/>
      <c r="BL32" s="87"/>
      <c r="BM32" s="87">
        <v>0</v>
      </c>
      <c r="BN32" s="87"/>
      <c r="BO32" s="87"/>
      <c r="BP32" s="87"/>
      <c r="BQ32" s="87"/>
      <c r="BR32" s="88">
        <v>0</v>
      </c>
      <c r="BS32" s="89"/>
      <c r="BT32" s="90"/>
      <c r="BU32" s="87">
        <f t="shared" si="2"/>
        <v>0</v>
      </c>
      <c r="BV32" s="87"/>
      <c r="BW32" s="87"/>
      <c r="BX32" s="87"/>
      <c r="BY32" s="87"/>
    </row>
    <row r="33" spans="1:79" s="8" customFormat="1" ht="13.2" customHeight="1" x14ac:dyDescent="0.25">
      <c r="A33" s="62">
        <v>25010300</v>
      </c>
      <c r="B33" s="63"/>
      <c r="C33" s="63"/>
      <c r="D33" s="64"/>
      <c r="E33" s="92" t="s">
        <v>216</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105587</v>
      </c>
      <c r="AD33" s="87"/>
      <c r="AE33" s="87"/>
      <c r="AF33" s="87"/>
      <c r="AG33" s="87"/>
      <c r="AH33" s="88">
        <v>0</v>
      </c>
      <c r="AI33" s="89"/>
      <c r="AJ33" s="90"/>
      <c r="AK33" s="87">
        <f t="shared" si="0"/>
        <v>105587</v>
      </c>
      <c r="AL33" s="87"/>
      <c r="AM33" s="87"/>
      <c r="AN33" s="87"/>
      <c r="AO33" s="87"/>
      <c r="AP33" s="87" t="s">
        <v>153</v>
      </c>
      <c r="AQ33" s="87"/>
      <c r="AR33" s="87"/>
      <c r="AS33" s="87"/>
      <c r="AT33" s="87"/>
      <c r="AU33" s="87">
        <v>69585</v>
      </c>
      <c r="AV33" s="87"/>
      <c r="AW33" s="87"/>
      <c r="AX33" s="87"/>
      <c r="AY33" s="87"/>
      <c r="AZ33" s="88">
        <v>0</v>
      </c>
      <c r="BA33" s="89"/>
      <c r="BB33" s="90"/>
      <c r="BC33" s="87">
        <f t="shared" si="1"/>
        <v>69585</v>
      </c>
      <c r="BD33" s="87"/>
      <c r="BE33" s="87"/>
      <c r="BF33" s="87"/>
      <c r="BG33" s="87"/>
      <c r="BH33" s="87" t="s">
        <v>153</v>
      </c>
      <c r="BI33" s="87"/>
      <c r="BJ33" s="87"/>
      <c r="BK33" s="87"/>
      <c r="BL33" s="87"/>
      <c r="BM33" s="87">
        <v>89400</v>
      </c>
      <c r="BN33" s="87"/>
      <c r="BO33" s="87"/>
      <c r="BP33" s="87"/>
      <c r="BQ33" s="87"/>
      <c r="BR33" s="88">
        <v>0</v>
      </c>
      <c r="BS33" s="89"/>
      <c r="BT33" s="90"/>
      <c r="BU33" s="87">
        <f t="shared" si="2"/>
        <v>89400</v>
      </c>
      <c r="BV33" s="87"/>
      <c r="BW33" s="87"/>
      <c r="BX33" s="87"/>
      <c r="BY33" s="87"/>
    </row>
    <row r="34" spans="1:79" s="8" customFormat="1" ht="26.4" customHeight="1" x14ac:dyDescent="0.25">
      <c r="A34" s="62">
        <v>25010400</v>
      </c>
      <c r="B34" s="63"/>
      <c r="C34" s="63"/>
      <c r="D34" s="64"/>
      <c r="E34" s="92" t="s">
        <v>217</v>
      </c>
      <c r="F34" s="93"/>
      <c r="G34" s="93"/>
      <c r="H34" s="93"/>
      <c r="I34" s="93"/>
      <c r="J34" s="93"/>
      <c r="K34" s="93"/>
      <c r="L34" s="93"/>
      <c r="M34" s="93"/>
      <c r="N34" s="93"/>
      <c r="O34" s="93"/>
      <c r="P34" s="93"/>
      <c r="Q34" s="93"/>
      <c r="R34" s="93"/>
      <c r="S34" s="93"/>
      <c r="T34" s="93"/>
      <c r="U34" s="93"/>
      <c r="V34" s="93"/>
      <c r="W34" s="94"/>
      <c r="X34" s="87" t="s">
        <v>153</v>
      </c>
      <c r="Y34" s="87"/>
      <c r="Z34" s="87"/>
      <c r="AA34" s="87"/>
      <c r="AB34" s="87"/>
      <c r="AC34" s="87">
        <v>130</v>
      </c>
      <c r="AD34" s="87"/>
      <c r="AE34" s="87"/>
      <c r="AF34" s="87"/>
      <c r="AG34" s="87"/>
      <c r="AH34" s="88">
        <v>0</v>
      </c>
      <c r="AI34" s="89"/>
      <c r="AJ34" s="90"/>
      <c r="AK34" s="87">
        <f t="shared" si="0"/>
        <v>130</v>
      </c>
      <c r="AL34" s="87"/>
      <c r="AM34" s="87"/>
      <c r="AN34" s="87"/>
      <c r="AO34" s="87"/>
      <c r="AP34" s="87" t="s">
        <v>153</v>
      </c>
      <c r="AQ34" s="87"/>
      <c r="AR34" s="87"/>
      <c r="AS34" s="87"/>
      <c r="AT34" s="87"/>
      <c r="AU34" s="87">
        <v>0</v>
      </c>
      <c r="AV34" s="87"/>
      <c r="AW34" s="87"/>
      <c r="AX34" s="87"/>
      <c r="AY34" s="87"/>
      <c r="AZ34" s="88">
        <v>0</v>
      </c>
      <c r="BA34" s="89"/>
      <c r="BB34" s="90"/>
      <c r="BC34" s="87">
        <f t="shared" si="1"/>
        <v>0</v>
      </c>
      <c r="BD34" s="87"/>
      <c r="BE34" s="87"/>
      <c r="BF34" s="87"/>
      <c r="BG34" s="87"/>
      <c r="BH34" s="87" t="s">
        <v>153</v>
      </c>
      <c r="BI34" s="87"/>
      <c r="BJ34" s="87"/>
      <c r="BK34" s="87"/>
      <c r="BL34" s="87"/>
      <c r="BM34" s="87">
        <v>0</v>
      </c>
      <c r="BN34" s="87"/>
      <c r="BO34" s="87"/>
      <c r="BP34" s="87"/>
      <c r="BQ34" s="87"/>
      <c r="BR34" s="88">
        <v>0</v>
      </c>
      <c r="BS34" s="89"/>
      <c r="BT34" s="90"/>
      <c r="BU34" s="87">
        <f t="shared" si="2"/>
        <v>0</v>
      </c>
      <c r="BV34" s="87"/>
      <c r="BW34" s="87"/>
      <c r="BX34" s="87"/>
      <c r="BY34" s="87"/>
    </row>
    <row r="35" spans="1:79" s="8" customFormat="1" ht="13.2" customHeight="1" x14ac:dyDescent="0.25">
      <c r="A35" s="62">
        <v>25020100</v>
      </c>
      <c r="B35" s="63"/>
      <c r="C35" s="63"/>
      <c r="D35" s="64"/>
      <c r="E35" s="92" t="s">
        <v>218</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195799</v>
      </c>
      <c r="AD35" s="87"/>
      <c r="AE35" s="87"/>
      <c r="AF35" s="87"/>
      <c r="AG35" s="87"/>
      <c r="AH35" s="88">
        <v>0</v>
      </c>
      <c r="AI35" s="89"/>
      <c r="AJ35" s="90"/>
      <c r="AK35" s="87">
        <f t="shared" si="0"/>
        <v>195799</v>
      </c>
      <c r="AL35" s="87"/>
      <c r="AM35" s="87"/>
      <c r="AN35" s="87"/>
      <c r="AO35" s="87"/>
      <c r="AP35" s="87" t="s">
        <v>153</v>
      </c>
      <c r="AQ35" s="87"/>
      <c r="AR35" s="87"/>
      <c r="AS35" s="87"/>
      <c r="AT35" s="87"/>
      <c r="AU35" s="87">
        <v>84983</v>
      </c>
      <c r="AV35" s="87"/>
      <c r="AW35" s="87"/>
      <c r="AX35" s="87"/>
      <c r="AY35" s="87"/>
      <c r="AZ35" s="88">
        <v>0</v>
      </c>
      <c r="BA35" s="89"/>
      <c r="BB35" s="90"/>
      <c r="BC35" s="87">
        <f t="shared" si="1"/>
        <v>84983</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s="8" customFormat="1" ht="26.4" customHeight="1" x14ac:dyDescent="0.25">
      <c r="A36" s="62"/>
      <c r="B36" s="63"/>
      <c r="C36" s="63"/>
      <c r="D36" s="64"/>
      <c r="E36" s="92" t="s">
        <v>219</v>
      </c>
      <c r="F36" s="93"/>
      <c r="G36" s="93"/>
      <c r="H36" s="93"/>
      <c r="I36" s="93"/>
      <c r="J36" s="93"/>
      <c r="K36" s="93"/>
      <c r="L36" s="93"/>
      <c r="M36" s="93"/>
      <c r="N36" s="93"/>
      <c r="O36" s="93"/>
      <c r="P36" s="93"/>
      <c r="Q36" s="93"/>
      <c r="R36" s="93"/>
      <c r="S36" s="93"/>
      <c r="T36" s="93"/>
      <c r="U36" s="93"/>
      <c r="V36" s="93"/>
      <c r="W36" s="94"/>
      <c r="X36" s="87" t="s">
        <v>153</v>
      </c>
      <c r="Y36" s="87"/>
      <c r="Z36" s="87"/>
      <c r="AA36" s="87"/>
      <c r="AB36" s="87"/>
      <c r="AC36" s="87">
        <v>0</v>
      </c>
      <c r="AD36" s="87"/>
      <c r="AE36" s="87"/>
      <c r="AF36" s="87"/>
      <c r="AG36" s="87"/>
      <c r="AH36" s="88">
        <v>0</v>
      </c>
      <c r="AI36" s="89"/>
      <c r="AJ36" s="90"/>
      <c r="AK36" s="87">
        <f t="shared" si="0"/>
        <v>0</v>
      </c>
      <c r="AL36" s="87"/>
      <c r="AM36" s="87"/>
      <c r="AN36" s="87"/>
      <c r="AO36" s="87"/>
      <c r="AP36" s="87" t="s">
        <v>153</v>
      </c>
      <c r="AQ36" s="87"/>
      <c r="AR36" s="87"/>
      <c r="AS36" s="87"/>
      <c r="AT36" s="87"/>
      <c r="AU36" s="87">
        <v>0</v>
      </c>
      <c r="AV36" s="87"/>
      <c r="AW36" s="87"/>
      <c r="AX36" s="87"/>
      <c r="AY36" s="87"/>
      <c r="AZ36" s="88">
        <v>0</v>
      </c>
      <c r="BA36" s="89"/>
      <c r="BB36" s="90"/>
      <c r="BC36" s="87">
        <f t="shared" si="1"/>
        <v>0</v>
      </c>
      <c r="BD36" s="87"/>
      <c r="BE36" s="87"/>
      <c r="BF36" s="87"/>
      <c r="BG36" s="87"/>
      <c r="BH36" s="87" t="s">
        <v>153</v>
      </c>
      <c r="BI36" s="87"/>
      <c r="BJ36" s="87"/>
      <c r="BK36" s="87"/>
      <c r="BL36" s="87"/>
      <c r="BM36" s="87">
        <v>0</v>
      </c>
      <c r="BN36" s="87"/>
      <c r="BO36" s="87"/>
      <c r="BP36" s="87"/>
      <c r="BQ36" s="87"/>
      <c r="BR36" s="88">
        <v>0</v>
      </c>
      <c r="BS36" s="89"/>
      <c r="BT36" s="90"/>
      <c r="BU36" s="87">
        <f t="shared" si="2"/>
        <v>0</v>
      </c>
      <c r="BV36" s="87"/>
      <c r="BW36" s="87"/>
      <c r="BX36" s="87"/>
      <c r="BY36" s="87"/>
    </row>
    <row r="37" spans="1:79" s="8" customFormat="1" ht="13.2" customHeight="1" x14ac:dyDescent="0.25">
      <c r="A37" s="62">
        <v>602100</v>
      </c>
      <c r="B37" s="63"/>
      <c r="C37" s="63"/>
      <c r="D37" s="64"/>
      <c r="E37" s="92" t="s">
        <v>220</v>
      </c>
      <c r="F37" s="93"/>
      <c r="G37" s="93"/>
      <c r="H37" s="93"/>
      <c r="I37" s="93"/>
      <c r="J37" s="93"/>
      <c r="K37" s="93"/>
      <c r="L37" s="93"/>
      <c r="M37" s="93"/>
      <c r="N37" s="93"/>
      <c r="O37" s="93"/>
      <c r="P37" s="93"/>
      <c r="Q37" s="93"/>
      <c r="R37" s="93"/>
      <c r="S37" s="93"/>
      <c r="T37" s="93"/>
      <c r="U37" s="93"/>
      <c r="V37" s="93"/>
      <c r="W37" s="94"/>
      <c r="X37" s="87" t="s">
        <v>153</v>
      </c>
      <c r="Y37" s="87"/>
      <c r="Z37" s="87"/>
      <c r="AA37" s="87"/>
      <c r="AB37" s="87"/>
      <c r="AC37" s="87">
        <v>0</v>
      </c>
      <c r="AD37" s="87"/>
      <c r="AE37" s="87"/>
      <c r="AF37" s="87"/>
      <c r="AG37" s="87"/>
      <c r="AH37" s="88">
        <v>0</v>
      </c>
      <c r="AI37" s="89"/>
      <c r="AJ37" s="90"/>
      <c r="AK37" s="87">
        <f t="shared" si="0"/>
        <v>0</v>
      </c>
      <c r="AL37" s="87"/>
      <c r="AM37" s="87"/>
      <c r="AN37" s="87"/>
      <c r="AO37" s="87"/>
      <c r="AP37" s="87" t="s">
        <v>153</v>
      </c>
      <c r="AQ37" s="87"/>
      <c r="AR37" s="87"/>
      <c r="AS37" s="87"/>
      <c r="AT37" s="87"/>
      <c r="AU37" s="87">
        <v>0</v>
      </c>
      <c r="AV37" s="87"/>
      <c r="AW37" s="87"/>
      <c r="AX37" s="87"/>
      <c r="AY37" s="87"/>
      <c r="AZ37" s="88">
        <v>0</v>
      </c>
      <c r="BA37" s="89"/>
      <c r="BB37" s="90"/>
      <c r="BC37" s="87">
        <f t="shared" si="1"/>
        <v>0</v>
      </c>
      <c r="BD37" s="87"/>
      <c r="BE37" s="87"/>
      <c r="BF37" s="87"/>
      <c r="BG37" s="87"/>
      <c r="BH37" s="87" t="s">
        <v>153</v>
      </c>
      <c r="BI37" s="87"/>
      <c r="BJ37" s="87"/>
      <c r="BK37" s="87"/>
      <c r="BL37" s="87"/>
      <c r="BM37" s="87">
        <v>0</v>
      </c>
      <c r="BN37" s="87"/>
      <c r="BO37" s="87"/>
      <c r="BP37" s="87"/>
      <c r="BQ37" s="87"/>
      <c r="BR37" s="88">
        <v>0</v>
      </c>
      <c r="BS37" s="89"/>
      <c r="BT37" s="90"/>
      <c r="BU37" s="87">
        <f t="shared" si="2"/>
        <v>0</v>
      </c>
      <c r="BV37" s="87"/>
      <c r="BW37" s="87"/>
      <c r="BX37" s="87"/>
      <c r="BY37" s="87"/>
    </row>
    <row r="38" spans="1:79" s="9" customFormat="1" ht="12.75" customHeight="1" x14ac:dyDescent="0.25">
      <c r="A38" s="98"/>
      <c r="B38" s="99"/>
      <c r="C38" s="99"/>
      <c r="D38" s="100"/>
      <c r="E38" s="159" t="s">
        <v>145</v>
      </c>
      <c r="F38" s="156"/>
      <c r="G38" s="156"/>
      <c r="H38" s="156"/>
      <c r="I38" s="156"/>
      <c r="J38" s="156"/>
      <c r="K38" s="156"/>
      <c r="L38" s="156"/>
      <c r="M38" s="156"/>
      <c r="N38" s="156"/>
      <c r="O38" s="156"/>
      <c r="P38" s="156"/>
      <c r="Q38" s="156"/>
      <c r="R38" s="156"/>
      <c r="S38" s="156"/>
      <c r="T38" s="156"/>
      <c r="U38" s="156"/>
      <c r="V38" s="156"/>
      <c r="W38" s="157"/>
      <c r="X38" s="120">
        <v>9474324</v>
      </c>
      <c r="Y38" s="120"/>
      <c r="Z38" s="120"/>
      <c r="AA38" s="120"/>
      <c r="AB38" s="120"/>
      <c r="AC38" s="120">
        <v>1599250</v>
      </c>
      <c r="AD38" s="120"/>
      <c r="AE38" s="120"/>
      <c r="AF38" s="120"/>
      <c r="AG38" s="120"/>
      <c r="AH38" s="95">
        <v>0</v>
      </c>
      <c r="AI38" s="96"/>
      <c r="AJ38" s="97"/>
      <c r="AK38" s="120">
        <f t="shared" si="0"/>
        <v>11073574</v>
      </c>
      <c r="AL38" s="120"/>
      <c r="AM38" s="120"/>
      <c r="AN38" s="120"/>
      <c r="AO38" s="120"/>
      <c r="AP38" s="120">
        <v>7135602</v>
      </c>
      <c r="AQ38" s="120"/>
      <c r="AR38" s="120"/>
      <c r="AS38" s="120"/>
      <c r="AT38" s="120"/>
      <c r="AU38" s="120">
        <v>884227</v>
      </c>
      <c r="AV38" s="120"/>
      <c r="AW38" s="120"/>
      <c r="AX38" s="120"/>
      <c r="AY38" s="120"/>
      <c r="AZ38" s="95">
        <v>0</v>
      </c>
      <c r="BA38" s="96"/>
      <c r="BB38" s="97"/>
      <c r="BC38" s="120">
        <f t="shared" si="1"/>
        <v>8019829</v>
      </c>
      <c r="BD38" s="120"/>
      <c r="BE38" s="120"/>
      <c r="BF38" s="120"/>
      <c r="BG38" s="120"/>
      <c r="BH38" s="120">
        <f>BH30</f>
        <v>3145400</v>
      </c>
      <c r="BI38" s="120"/>
      <c r="BJ38" s="120"/>
      <c r="BK38" s="120"/>
      <c r="BL38" s="120"/>
      <c r="BM38" s="120">
        <f>BM79</f>
        <v>89400</v>
      </c>
      <c r="BN38" s="120"/>
      <c r="BO38" s="120"/>
      <c r="BP38" s="120"/>
      <c r="BQ38" s="120"/>
      <c r="BR38" s="95">
        <f>BR79</f>
        <v>0</v>
      </c>
      <c r="BS38" s="96"/>
      <c r="BT38" s="97"/>
      <c r="BU38" s="120">
        <f t="shared" si="2"/>
        <v>3234800</v>
      </c>
      <c r="BV38" s="120"/>
      <c r="BW38" s="120"/>
      <c r="BX38" s="120"/>
      <c r="BY38" s="120"/>
    </row>
    <row r="40" spans="1:79" ht="14.25" customHeight="1" x14ac:dyDescent="0.25">
      <c r="A40" s="51" t="s">
        <v>409</v>
      </c>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row>
    <row r="41" spans="1:79" ht="15" customHeight="1" x14ac:dyDescent="0.25">
      <c r="A41" s="59" t="s">
        <v>192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row>
    <row r="43" spans="1:79" ht="16.2" customHeight="1" x14ac:dyDescent="0.25">
      <c r="A43" s="81" t="s">
        <v>2</v>
      </c>
      <c r="B43" s="82"/>
      <c r="C43" s="82"/>
      <c r="D43" s="83"/>
      <c r="E43" s="81" t="s">
        <v>19</v>
      </c>
      <c r="F43" s="82"/>
      <c r="G43" s="82"/>
      <c r="H43" s="82"/>
      <c r="I43" s="82"/>
      <c r="J43" s="82"/>
      <c r="K43" s="82"/>
      <c r="L43" s="82"/>
      <c r="M43" s="82"/>
      <c r="N43" s="82"/>
      <c r="O43" s="82"/>
      <c r="P43" s="82"/>
      <c r="Q43" s="82"/>
      <c r="R43" s="82"/>
      <c r="S43" s="82"/>
      <c r="T43" s="82"/>
      <c r="U43" s="82"/>
      <c r="V43" s="82"/>
      <c r="W43" s="83"/>
      <c r="X43" s="61" t="s">
        <v>204</v>
      </c>
      <c r="Y43" s="61"/>
      <c r="Z43" s="61"/>
      <c r="AA43" s="61"/>
      <c r="AB43" s="61"/>
      <c r="AC43" s="61"/>
      <c r="AD43" s="61"/>
      <c r="AE43" s="61"/>
      <c r="AF43" s="61"/>
      <c r="AG43" s="61"/>
      <c r="AH43" s="61"/>
      <c r="AI43" s="61"/>
      <c r="AJ43" s="61"/>
      <c r="AK43" s="61"/>
      <c r="AL43" s="61"/>
      <c r="AM43" s="61"/>
      <c r="AN43" s="61"/>
      <c r="AO43" s="61"/>
      <c r="AP43" s="61" t="s">
        <v>208</v>
      </c>
      <c r="AQ43" s="61"/>
      <c r="AR43" s="61"/>
      <c r="AS43" s="61"/>
      <c r="AT43" s="61"/>
      <c r="AU43" s="61"/>
      <c r="AV43" s="61"/>
      <c r="AW43" s="61"/>
      <c r="AX43" s="61"/>
      <c r="AY43" s="61"/>
      <c r="AZ43" s="61"/>
      <c r="BA43" s="61"/>
      <c r="BB43" s="61"/>
      <c r="BC43" s="61"/>
      <c r="BD43" s="61"/>
      <c r="BE43" s="61"/>
      <c r="BF43" s="61"/>
      <c r="BG43" s="61"/>
    </row>
    <row r="44" spans="1:79" ht="52.2" customHeight="1" x14ac:dyDescent="0.25">
      <c r="A44" s="84"/>
      <c r="B44" s="85"/>
      <c r="C44" s="85"/>
      <c r="D44" s="86"/>
      <c r="E44" s="84"/>
      <c r="F44" s="85"/>
      <c r="G44" s="85"/>
      <c r="H44" s="85"/>
      <c r="I44" s="85"/>
      <c r="J44" s="85"/>
      <c r="K44" s="85"/>
      <c r="L44" s="85"/>
      <c r="M44" s="85"/>
      <c r="N44" s="85"/>
      <c r="O44" s="85"/>
      <c r="P44" s="85"/>
      <c r="Q44" s="85"/>
      <c r="R44" s="85"/>
      <c r="S44" s="85"/>
      <c r="T44" s="85"/>
      <c r="U44" s="85"/>
      <c r="V44" s="85"/>
      <c r="W44" s="86"/>
      <c r="X44" s="61" t="s">
        <v>4</v>
      </c>
      <c r="Y44" s="61"/>
      <c r="Z44" s="61"/>
      <c r="AA44" s="61"/>
      <c r="AB44" s="61"/>
      <c r="AC44" s="61" t="s">
        <v>3</v>
      </c>
      <c r="AD44" s="61"/>
      <c r="AE44" s="61"/>
      <c r="AF44" s="61"/>
      <c r="AG44" s="61"/>
      <c r="AH44" s="62" t="s">
        <v>116</v>
      </c>
      <c r="AI44" s="63"/>
      <c r="AJ44" s="64"/>
      <c r="AK44" s="61" t="s">
        <v>5</v>
      </c>
      <c r="AL44" s="61"/>
      <c r="AM44" s="61"/>
      <c r="AN44" s="61"/>
      <c r="AO44" s="61"/>
      <c r="AP44" s="61" t="s">
        <v>4</v>
      </c>
      <c r="AQ44" s="61"/>
      <c r="AR44" s="61"/>
      <c r="AS44" s="61"/>
      <c r="AT44" s="61"/>
      <c r="AU44" s="61" t="s">
        <v>3</v>
      </c>
      <c r="AV44" s="61"/>
      <c r="AW44" s="61"/>
      <c r="AX44" s="61"/>
      <c r="AY44" s="61"/>
      <c r="AZ44" s="62" t="s">
        <v>116</v>
      </c>
      <c r="BA44" s="63"/>
      <c r="BB44" s="64"/>
      <c r="BC44" s="61" t="s">
        <v>96</v>
      </c>
      <c r="BD44" s="61"/>
      <c r="BE44" s="61"/>
      <c r="BF44" s="61"/>
      <c r="BG44" s="61"/>
    </row>
    <row r="45" spans="1:79" ht="15" customHeight="1" x14ac:dyDescent="0.25">
      <c r="A45" s="77">
        <v>1</v>
      </c>
      <c r="B45" s="78"/>
      <c r="C45" s="78"/>
      <c r="D45" s="79"/>
      <c r="E45" s="77">
        <v>2</v>
      </c>
      <c r="F45" s="78"/>
      <c r="G45" s="78"/>
      <c r="H45" s="78"/>
      <c r="I45" s="78"/>
      <c r="J45" s="78"/>
      <c r="K45" s="78"/>
      <c r="L45" s="78"/>
      <c r="M45" s="78"/>
      <c r="N45" s="78"/>
      <c r="O45" s="78"/>
      <c r="P45" s="78"/>
      <c r="Q45" s="78"/>
      <c r="R45" s="78"/>
      <c r="S45" s="78"/>
      <c r="T45" s="78"/>
      <c r="U45" s="78"/>
      <c r="V45" s="78"/>
      <c r="W45" s="79"/>
      <c r="X45" s="61">
        <v>3</v>
      </c>
      <c r="Y45" s="61"/>
      <c r="Z45" s="61"/>
      <c r="AA45" s="61"/>
      <c r="AB45" s="61"/>
      <c r="AC45" s="61">
        <v>4</v>
      </c>
      <c r="AD45" s="61"/>
      <c r="AE45" s="61"/>
      <c r="AF45" s="61"/>
      <c r="AG45" s="61"/>
      <c r="AH45" s="77">
        <v>5</v>
      </c>
      <c r="AI45" s="78"/>
      <c r="AJ45" s="79"/>
      <c r="AK45" s="61">
        <v>6</v>
      </c>
      <c r="AL45" s="61"/>
      <c r="AM45" s="61"/>
      <c r="AN45" s="61"/>
      <c r="AO45" s="61"/>
      <c r="AP45" s="61">
        <v>7</v>
      </c>
      <c r="AQ45" s="61"/>
      <c r="AR45" s="61"/>
      <c r="AS45" s="61"/>
      <c r="AT45" s="61"/>
      <c r="AU45" s="61">
        <v>8</v>
      </c>
      <c r="AV45" s="61"/>
      <c r="AW45" s="61"/>
      <c r="AX45" s="61"/>
      <c r="AY45" s="61"/>
      <c r="AZ45" s="77">
        <v>9</v>
      </c>
      <c r="BA45" s="78"/>
      <c r="BB45" s="79"/>
      <c r="BC45" s="61">
        <v>10</v>
      </c>
      <c r="BD45" s="61"/>
      <c r="BE45" s="61"/>
      <c r="BF45" s="61"/>
      <c r="BG45" s="61"/>
    </row>
    <row r="46" spans="1:79" ht="8.25" hidden="1" customHeight="1" x14ac:dyDescent="0.25">
      <c r="A46" s="62" t="s">
        <v>56</v>
      </c>
      <c r="B46" s="63"/>
      <c r="C46" s="63"/>
      <c r="D46" s="64"/>
      <c r="E46" s="62" t="s">
        <v>57</v>
      </c>
      <c r="F46" s="63"/>
      <c r="G46" s="63"/>
      <c r="H46" s="63"/>
      <c r="I46" s="63"/>
      <c r="J46" s="63"/>
      <c r="K46" s="63"/>
      <c r="L46" s="63"/>
      <c r="M46" s="63"/>
      <c r="N46" s="63"/>
      <c r="O46" s="63"/>
      <c r="P46" s="63"/>
      <c r="Q46" s="63"/>
      <c r="R46" s="63"/>
      <c r="S46" s="63"/>
      <c r="T46" s="63"/>
      <c r="U46" s="63"/>
      <c r="V46" s="63"/>
      <c r="W46" s="64"/>
      <c r="X46" s="80" t="s">
        <v>60</v>
      </c>
      <c r="Y46" s="80"/>
      <c r="Z46" s="80"/>
      <c r="AA46" s="80"/>
      <c r="AB46" s="80"/>
      <c r="AC46" s="80" t="s">
        <v>61</v>
      </c>
      <c r="AD46" s="80"/>
      <c r="AE46" s="80"/>
      <c r="AF46" s="80"/>
      <c r="AG46" s="80"/>
      <c r="AH46" s="62" t="s">
        <v>94</v>
      </c>
      <c r="AI46" s="63"/>
      <c r="AJ46" s="64"/>
      <c r="AK46" s="91" t="s">
        <v>99</v>
      </c>
      <c r="AL46" s="91"/>
      <c r="AM46" s="91"/>
      <c r="AN46" s="91"/>
      <c r="AO46" s="91"/>
      <c r="AP46" s="80" t="s">
        <v>62</v>
      </c>
      <c r="AQ46" s="80"/>
      <c r="AR46" s="80"/>
      <c r="AS46" s="80"/>
      <c r="AT46" s="80"/>
      <c r="AU46" s="80" t="s">
        <v>63</v>
      </c>
      <c r="AV46" s="80"/>
      <c r="AW46" s="80"/>
      <c r="AX46" s="80"/>
      <c r="AY46" s="80"/>
      <c r="AZ46" s="62" t="s">
        <v>95</v>
      </c>
      <c r="BA46" s="63"/>
      <c r="BB46" s="64"/>
      <c r="BC46" s="91" t="s">
        <v>99</v>
      </c>
      <c r="BD46" s="91"/>
      <c r="BE46" s="91"/>
      <c r="BF46" s="91"/>
      <c r="BG46" s="91"/>
      <c r="CA46" s="1" t="s">
        <v>23</v>
      </c>
    </row>
    <row r="47" spans="1:79" s="8" customFormat="1" ht="13.2" customHeight="1" x14ac:dyDescent="0.25">
      <c r="A47" s="62"/>
      <c r="B47" s="63"/>
      <c r="C47" s="63"/>
      <c r="D47" s="64"/>
      <c r="E47" s="92" t="s">
        <v>152</v>
      </c>
      <c r="F47" s="93"/>
      <c r="G47" s="93"/>
      <c r="H47" s="93"/>
      <c r="I47" s="93"/>
      <c r="J47" s="93"/>
      <c r="K47" s="93"/>
      <c r="L47" s="93"/>
      <c r="M47" s="93"/>
      <c r="N47" s="93"/>
      <c r="O47" s="93"/>
      <c r="P47" s="93"/>
      <c r="Q47" s="93"/>
      <c r="R47" s="93"/>
      <c r="S47" s="93"/>
      <c r="T47" s="93"/>
      <c r="U47" s="93"/>
      <c r="V47" s="93"/>
      <c r="W47" s="94"/>
      <c r="X47" s="88">
        <f>X111</f>
        <v>2368765</v>
      </c>
      <c r="Y47" s="89"/>
      <c r="Z47" s="89"/>
      <c r="AA47" s="89"/>
      <c r="AB47" s="90"/>
      <c r="AC47" s="88" t="s">
        <v>153</v>
      </c>
      <c r="AD47" s="89"/>
      <c r="AE47" s="89"/>
      <c r="AF47" s="89"/>
      <c r="AG47" s="90"/>
      <c r="AH47" s="88" t="s">
        <v>153</v>
      </c>
      <c r="AI47" s="89"/>
      <c r="AJ47" s="90"/>
      <c r="AK47" s="88">
        <f t="shared" ref="AK47:AK55" si="3">IF(ISNUMBER(X47),X47,0)+IF(ISNUMBER(AC47),AC47,0)</f>
        <v>2368765</v>
      </c>
      <c r="AL47" s="89"/>
      <c r="AM47" s="89"/>
      <c r="AN47" s="89"/>
      <c r="AO47" s="90"/>
      <c r="AP47" s="88">
        <f>AP111</f>
        <v>2414977</v>
      </c>
      <c r="AQ47" s="89"/>
      <c r="AR47" s="89"/>
      <c r="AS47" s="89"/>
      <c r="AT47" s="90"/>
      <c r="AU47" s="88" t="s">
        <v>153</v>
      </c>
      <c r="AV47" s="89"/>
      <c r="AW47" s="89"/>
      <c r="AX47" s="89"/>
      <c r="AY47" s="90"/>
      <c r="AZ47" s="88" t="s">
        <v>153</v>
      </c>
      <c r="BA47" s="89"/>
      <c r="BB47" s="90"/>
      <c r="BC47" s="88">
        <f t="shared" ref="BC47:BC55" si="4">IF(ISNUMBER(AP47),AP47,0)+IF(ISNUMBER(AU47),AU47,0)</f>
        <v>2414977</v>
      </c>
      <c r="BD47" s="89"/>
      <c r="BE47" s="89"/>
      <c r="BF47" s="89"/>
      <c r="BG47" s="90"/>
      <c r="CA47" s="8" t="s">
        <v>24</v>
      </c>
    </row>
    <row r="48" spans="1:79" s="8" customFormat="1" ht="26.4" customHeight="1" x14ac:dyDescent="0.25">
      <c r="A48" s="62"/>
      <c r="B48" s="63"/>
      <c r="C48" s="63"/>
      <c r="D48" s="64"/>
      <c r="E48" s="92" t="s">
        <v>214</v>
      </c>
      <c r="F48" s="93"/>
      <c r="G48" s="93"/>
      <c r="H48" s="93"/>
      <c r="I48" s="93"/>
      <c r="J48" s="93"/>
      <c r="K48" s="93"/>
      <c r="L48" s="93"/>
      <c r="M48" s="93"/>
      <c r="N48" s="93"/>
      <c r="O48" s="93"/>
      <c r="P48" s="93"/>
      <c r="Q48" s="93"/>
      <c r="R48" s="93"/>
      <c r="S48" s="93"/>
      <c r="T48" s="93"/>
      <c r="U48" s="93"/>
      <c r="V48" s="93"/>
      <c r="W48" s="94"/>
      <c r="X48" s="88" t="s">
        <v>153</v>
      </c>
      <c r="Y48" s="89"/>
      <c r="Z48" s="89"/>
      <c r="AA48" s="89"/>
      <c r="AB48" s="90"/>
      <c r="AC48" s="88">
        <v>94496</v>
      </c>
      <c r="AD48" s="89"/>
      <c r="AE48" s="89"/>
      <c r="AF48" s="89"/>
      <c r="AG48" s="90"/>
      <c r="AH48" s="88">
        <v>0</v>
      </c>
      <c r="AI48" s="89"/>
      <c r="AJ48" s="90"/>
      <c r="AK48" s="88">
        <f t="shared" si="3"/>
        <v>94496</v>
      </c>
      <c r="AL48" s="89"/>
      <c r="AM48" s="89"/>
      <c r="AN48" s="89"/>
      <c r="AO48" s="90"/>
      <c r="AP48" s="88" t="s">
        <v>153</v>
      </c>
      <c r="AQ48" s="89"/>
      <c r="AR48" s="89"/>
      <c r="AS48" s="89"/>
      <c r="AT48" s="90"/>
      <c r="AU48" s="88">
        <v>99504</v>
      </c>
      <c r="AV48" s="89"/>
      <c r="AW48" s="89"/>
      <c r="AX48" s="89"/>
      <c r="AY48" s="90"/>
      <c r="AZ48" s="88">
        <v>0</v>
      </c>
      <c r="BA48" s="89"/>
      <c r="BB48" s="90"/>
      <c r="BC48" s="88">
        <f t="shared" si="4"/>
        <v>99504</v>
      </c>
      <c r="BD48" s="89"/>
      <c r="BE48" s="89"/>
      <c r="BF48" s="89"/>
      <c r="BG48" s="90"/>
    </row>
    <row r="49" spans="1:79" s="8" customFormat="1" ht="26.4" customHeight="1" x14ac:dyDescent="0.25">
      <c r="A49" s="62">
        <v>25010100</v>
      </c>
      <c r="B49" s="63"/>
      <c r="C49" s="63"/>
      <c r="D49" s="64"/>
      <c r="E49" s="92" t="s">
        <v>215</v>
      </c>
      <c r="F49" s="93"/>
      <c r="G49" s="93"/>
      <c r="H49" s="93"/>
      <c r="I49" s="93"/>
      <c r="J49" s="93"/>
      <c r="K49" s="93"/>
      <c r="L49" s="93"/>
      <c r="M49" s="93"/>
      <c r="N49" s="93"/>
      <c r="O49" s="93"/>
      <c r="P49" s="93"/>
      <c r="Q49" s="93"/>
      <c r="R49" s="93"/>
      <c r="S49" s="93"/>
      <c r="T49" s="93"/>
      <c r="U49" s="93"/>
      <c r="V49" s="93"/>
      <c r="W49" s="94"/>
      <c r="X49" s="88" t="s">
        <v>153</v>
      </c>
      <c r="Y49" s="89"/>
      <c r="Z49" s="89"/>
      <c r="AA49" s="89"/>
      <c r="AB49" s="90"/>
      <c r="AC49" s="88">
        <v>0</v>
      </c>
      <c r="AD49" s="89"/>
      <c r="AE49" s="89"/>
      <c r="AF49" s="89"/>
      <c r="AG49" s="90"/>
      <c r="AH49" s="88">
        <v>0</v>
      </c>
      <c r="AI49" s="89"/>
      <c r="AJ49" s="90"/>
      <c r="AK49" s="88">
        <f t="shared" si="3"/>
        <v>0</v>
      </c>
      <c r="AL49" s="89"/>
      <c r="AM49" s="89"/>
      <c r="AN49" s="89"/>
      <c r="AO49" s="90"/>
      <c r="AP49" s="88" t="s">
        <v>153</v>
      </c>
      <c r="AQ49" s="89"/>
      <c r="AR49" s="89"/>
      <c r="AS49" s="89"/>
      <c r="AT49" s="90"/>
      <c r="AU49" s="88">
        <v>0</v>
      </c>
      <c r="AV49" s="89"/>
      <c r="AW49" s="89"/>
      <c r="AX49" s="89"/>
      <c r="AY49" s="90"/>
      <c r="AZ49" s="88">
        <v>0</v>
      </c>
      <c r="BA49" s="89"/>
      <c r="BB49" s="90"/>
      <c r="BC49" s="88">
        <f t="shared" si="4"/>
        <v>0</v>
      </c>
      <c r="BD49" s="89"/>
      <c r="BE49" s="89"/>
      <c r="BF49" s="89"/>
      <c r="BG49" s="90"/>
    </row>
    <row r="50" spans="1:79" s="8" customFormat="1" ht="13.2" customHeight="1" x14ac:dyDescent="0.25">
      <c r="A50" s="62">
        <v>25010300</v>
      </c>
      <c r="B50" s="63"/>
      <c r="C50" s="63"/>
      <c r="D50" s="64"/>
      <c r="E50" s="92" t="s">
        <v>216</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94496</v>
      </c>
      <c r="AD50" s="89"/>
      <c r="AE50" s="89"/>
      <c r="AF50" s="89"/>
      <c r="AG50" s="90"/>
      <c r="AH50" s="88">
        <v>0</v>
      </c>
      <c r="AI50" s="89"/>
      <c r="AJ50" s="90"/>
      <c r="AK50" s="88">
        <f t="shared" si="3"/>
        <v>94496</v>
      </c>
      <c r="AL50" s="89"/>
      <c r="AM50" s="89"/>
      <c r="AN50" s="89"/>
      <c r="AO50" s="90"/>
      <c r="AP50" s="88" t="s">
        <v>153</v>
      </c>
      <c r="AQ50" s="89"/>
      <c r="AR50" s="89"/>
      <c r="AS50" s="89"/>
      <c r="AT50" s="90"/>
      <c r="AU50" s="88">
        <v>99504</v>
      </c>
      <c r="AV50" s="89"/>
      <c r="AW50" s="89"/>
      <c r="AX50" s="89"/>
      <c r="AY50" s="90"/>
      <c r="AZ50" s="88">
        <v>0</v>
      </c>
      <c r="BA50" s="89"/>
      <c r="BB50" s="90"/>
      <c r="BC50" s="88">
        <f t="shared" si="4"/>
        <v>99504</v>
      </c>
      <c r="BD50" s="89"/>
      <c r="BE50" s="89"/>
      <c r="BF50" s="89"/>
      <c r="BG50" s="90"/>
    </row>
    <row r="51" spans="1:79" s="8" customFormat="1" ht="26.4" customHeight="1" x14ac:dyDescent="0.25">
      <c r="A51" s="62">
        <v>25010400</v>
      </c>
      <c r="B51" s="63"/>
      <c r="C51" s="63"/>
      <c r="D51" s="64"/>
      <c r="E51" s="92" t="s">
        <v>217</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0</v>
      </c>
      <c r="AD51" s="89"/>
      <c r="AE51" s="89"/>
      <c r="AF51" s="89"/>
      <c r="AG51" s="90"/>
      <c r="AH51" s="88">
        <v>0</v>
      </c>
      <c r="AI51" s="89"/>
      <c r="AJ51" s="90"/>
      <c r="AK51" s="88">
        <f t="shared" si="3"/>
        <v>0</v>
      </c>
      <c r="AL51" s="89"/>
      <c r="AM51" s="89"/>
      <c r="AN51" s="89"/>
      <c r="AO51" s="90"/>
      <c r="AP51" s="88" t="s">
        <v>153</v>
      </c>
      <c r="AQ51" s="89"/>
      <c r="AR51" s="89"/>
      <c r="AS51" s="89"/>
      <c r="AT51" s="90"/>
      <c r="AU51" s="88">
        <v>0</v>
      </c>
      <c r="AV51" s="89"/>
      <c r="AW51" s="89"/>
      <c r="AX51" s="89"/>
      <c r="AY51" s="90"/>
      <c r="AZ51" s="88">
        <v>0</v>
      </c>
      <c r="BA51" s="89"/>
      <c r="BB51" s="90"/>
      <c r="BC51" s="88">
        <f t="shared" si="4"/>
        <v>0</v>
      </c>
      <c r="BD51" s="89"/>
      <c r="BE51" s="89"/>
      <c r="BF51" s="89"/>
      <c r="BG51" s="90"/>
    </row>
    <row r="52" spans="1:79" s="8" customFormat="1" ht="13.2" customHeight="1" x14ac:dyDescent="0.25">
      <c r="A52" s="62">
        <v>25020100</v>
      </c>
      <c r="B52" s="63"/>
      <c r="C52" s="63"/>
      <c r="D52" s="64"/>
      <c r="E52" s="92" t="s">
        <v>218</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0</v>
      </c>
      <c r="AD52" s="89"/>
      <c r="AE52" s="89"/>
      <c r="AF52" s="89"/>
      <c r="AG52" s="90"/>
      <c r="AH52" s="88">
        <v>0</v>
      </c>
      <c r="AI52" s="89"/>
      <c r="AJ52" s="90"/>
      <c r="AK52" s="88">
        <f t="shared" si="3"/>
        <v>0</v>
      </c>
      <c r="AL52" s="89"/>
      <c r="AM52" s="89"/>
      <c r="AN52" s="89"/>
      <c r="AO52" s="90"/>
      <c r="AP52" s="88" t="s">
        <v>153</v>
      </c>
      <c r="AQ52" s="89"/>
      <c r="AR52" s="89"/>
      <c r="AS52" s="89"/>
      <c r="AT52" s="90"/>
      <c r="AU52" s="88">
        <v>0</v>
      </c>
      <c r="AV52" s="89"/>
      <c r="AW52" s="89"/>
      <c r="AX52" s="89"/>
      <c r="AY52" s="90"/>
      <c r="AZ52" s="88">
        <v>0</v>
      </c>
      <c r="BA52" s="89"/>
      <c r="BB52" s="90"/>
      <c r="BC52" s="88">
        <f t="shared" si="4"/>
        <v>0</v>
      </c>
      <c r="BD52" s="89"/>
      <c r="BE52" s="89"/>
      <c r="BF52" s="89"/>
      <c r="BG52" s="90"/>
    </row>
    <row r="53" spans="1:79" s="8" customFormat="1" ht="26.4" customHeight="1" x14ac:dyDescent="0.25">
      <c r="A53" s="62"/>
      <c r="B53" s="63"/>
      <c r="C53" s="63"/>
      <c r="D53" s="64"/>
      <c r="E53" s="92" t="s">
        <v>219</v>
      </c>
      <c r="F53" s="93"/>
      <c r="G53" s="93"/>
      <c r="H53" s="93"/>
      <c r="I53" s="93"/>
      <c r="J53" s="93"/>
      <c r="K53" s="93"/>
      <c r="L53" s="93"/>
      <c r="M53" s="93"/>
      <c r="N53" s="93"/>
      <c r="O53" s="93"/>
      <c r="P53" s="93"/>
      <c r="Q53" s="93"/>
      <c r="R53" s="93"/>
      <c r="S53" s="93"/>
      <c r="T53" s="93"/>
      <c r="U53" s="93"/>
      <c r="V53" s="93"/>
      <c r="W53" s="94"/>
      <c r="X53" s="88" t="s">
        <v>153</v>
      </c>
      <c r="Y53" s="89"/>
      <c r="Z53" s="89"/>
      <c r="AA53" s="89"/>
      <c r="AB53" s="90"/>
      <c r="AC53" s="88">
        <v>0</v>
      </c>
      <c r="AD53" s="89"/>
      <c r="AE53" s="89"/>
      <c r="AF53" s="89"/>
      <c r="AG53" s="90"/>
      <c r="AH53" s="88">
        <v>0</v>
      </c>
      <c r="AI53" s="89"/>
      <c r="AJ53" s="90"/>
      <c r="AK53" s="88">
        <f t="shared" si="3"/>
        <v>0</v>
      </c>
      <c r="AL53" s="89"/>
      <c r="AM53" s="89"/>
      <c r="AN53" s="89"/>
      <c r="AO53" s="90"/>
      <c r="AP53" s="88" t="s">
        <v>153</v>
      </c>
      <c r="AQ53" s="89"/>
      <c r="AR53" s="89"/>
      <c r="AS53" s="89"/>
      <c r="AT53" s="90"/>
      <c r="AU53" s="88">
        <v>0</v>
      </c>
      <c r="AV53" s="89"/>
      <c r="AW53" s="89"/>
      <c r="AX53" s="89"/>
      <c r="AY53" s="90"/>
      <c r="AZ53" s="88">
        <v>0</v>
      </c>
      <c r="BA53" s="89"/>
      <c r="BB53" s="90"/>
      <c r="BC53" s="88">
        <f t="shared" si="4"/>
        <v>0</v>
      </c>
      <c r="BD53" s="89"/>
      <c r="BE53" s="89"/>
      <c r="BF53" s="89"/>
      <c r="BG53" s="90"/>
    </row>
    <row r="54" spans="1:79" s="8" customFormat="1" ht="13.2" customHeight="1" x14ac:dyDescent="0.25">
      <c r="A54" s="62">
        <v>602100</v>
      </c>
      <c r="B54" s="63"/>
      <c r="C54" s="63"/>
      <c r="D54" s="64"/>
      <c r="E54" s="92" t="s">
        <v>220</v>
      </c>
      <c r="F54" s="93"/>
      <c r="G54" s="93"/>
      <c r="H54" s="93"/>
      <c r="I54" s="93"/>
      <c r="J54" s="93"/>
      <c r="K54" s="93"/>
      <c r="L54" s="93"/>
      <c r="M54" s="93"/>
      <c r="N54" s="93"/>
      <c r="O54" s="93"/>
      <c r="P54" s="93"/>
      <c r="Q54" s="93"/>
      <c r="R54" s="93"/>
      <c r="S54" s="93"/>
      <c r="T54" s="93"/>
      <c r="U54" s="93"/>
      <c r="V54" s="93"/>
      <c r="W54" s="94"/>
      <c r="X54" s="88" t="s">
        <v>153</v>
      </c>
      <c r="Y54" s="89"/>
      <c r="Z54" s="89"/>
      <c r="AA54" s="89"/>
      <c r="AB54" s="90"/>
      <c r="AC54" s="88">
        <v>0</v>
      </c>
      <c r="AD54" s="89"/>
      <c r="AE54" s="89"/>
      <c r="AF54" s="89"/>
      <c r="AG54" s="90"/>
      <c r="AH54" s="88">
        <v>0</v>
      </c>
      <c r="AI54" s="89"/>
      <c r="AJ54" s="90"/>
      <c r="AK54" s="88">
        <f t="shared" si="3"/>
        <v>0</v>
      </c>
      <c r="AL54" s="89"/>
      <c r="AM54" s="89"/>
      <c r="AN54" s="89"/>
      <c r="AO54" s="90"/>
      <c r="AP54" s="88" t="s">
        <v>153</v>
      </c>
      <c r="AQ54" s="89"/>
      <c r="AR54" s="89"/>
      <c r="AS54" s="89"/>
      <c r="AT54" s="90"/>
      <c r="AU54" s="88">
        <v>0</v>
      </c>
      <c r="AV54" s="89"/>
      <c r="AW54" s="89"/>
      <c r="AX54" s="89"/>
      <c r="AY54" s="90"/>
      <c r="AZ54" s="88">
        <v>0</v>
      </c>
      <c r="BA54" s="89"/>
      <c r="BB54" s="90"/>
      <c r="BC54" s="88">
        <f t="shared" si="4"/>
        <v>0</v>
      </c>
      <c r="BD54" s="89"/>
      <c r="BE54" s="89"/>
      <c r="BF54" s="89"/>
      <c r="BG54" s="90"/>
    </row>
    <row r="55" spans="1:79" s="9" customFormat="1" ht="12.75" customHeight="1" x14ac:dyDescent="0.25">
      <c r="A55" s="98"/>
      <c r="B55" s="99"/>
      <c r="C55" s="99"/>
      <c r="D55" s="100"/>
      <c r="E55" s="159" t="s">
        <v>145</v>
      </c>
      <c r="F55" s="156"/>
      <c r="G55" s="156"/>
      <c r="H55" s="156"/>
      <c r="I55" s="156"/>
      <c r="J55" s="156"/>
      <c r="K55" s="156"/>
      <c r="L55" s="156"/>
      <c r="M55" s="156"/>
      <c r="N55" s="156"/>
      <c r="O55" s="156"/>
      <c r="P55" s="156"/>
      <c r="Q55" s="156"/>
      <c r="R55" s="156"/>
      <c r="S55" s="156"/>
      <c r="T55" s="156"/>
      <c r="U55" s="156"/>
      <c r="V55" s="156"/>
      <c r="W55" s="157"/>
      <c r="X55" s="95">
        <f>X47</f>
        <v>2368765</v>
      </c>
      <c r="Y55" s="96"/>
      <c r="Z55" s="96"/>
      <c r="AA55" s="96"/>
      <c r="AB55" s="97"/>
      <c r="AC55" s="95">
        <v>94496</v>
      </c>
      <c r="AD55" s="96"/>
      <c r="AE55" s="96"/>
      <c r="AF55" s="96"/>
      <c r="AG55" s="97"/>
      <c r="AH55" s="95">
        <v>0</v>
      </c>
      <c r="AI55" s="96"/>
      <c r="AJ55" s="97"/>
      <c r="AK55" s="95">
        <f t="shared" si="3"/>
        <v>2463261</v>
      </c>
      <c r="AL55" s="96"/>
      <c r="AM55" s="96"/>
      <c r="AN55" s="96"/>
      <c r="AO55" s="97"/>
      <c r="AP55" s="95">
        <f>AP47</f>
        <v>2414977</v>
      </c>
      <c r="AQ55" s="96"/>
      <c r="AR55" s="96"/>
      <c r="AS55" s="96"/>
      <c r="AT55" s="97"/>
      <c r="AU55" s="95">
        <v>99504</v>
      </c>
      <c r="AV55" s="96"/>
      <c r="AW55" s="96"/>
      <c r="AX55" s="96"/>
      <c r="AY55" s="97"/>
      <c r="AZ55" s="95">
        <v>0</v>
      </c>
      <c r="BA55" s="96"/>
      <c r="BB55" s="97"/>
      <c r="BC55" s="95">
        <f t="shared" si="4"/>
        <v>2514481</v>
      </c>
      <c r="BD55" s="96"/>
      <c r="BE55" s="96"/>
      <c r="BF55" s="96"/>
      <c r="BG55" s="97"/>
    </row>
    <row r="56" spans="1:79" x14ac:dyDescent="0.25">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row>
    <row r="57" spans="1:79" s="12" customFormat="1" ht="14.25" customHeight="1" x14ac:dyDescent="0.25">
      <c r="A57" s="51" t="s">
        <v>403</v>
      </c>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row>
    <row r="58" spans="1:79" ht="14.25" customHeight="1" x14ac:dyDescent="0.25">
      <c r="A58" s="51" t="s">
        <v>410</v>
      </c>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row>
    <row r="59" spans="1:79" ht="15" customHeight="1" x14ac:dyDescent="0.25">
      <c r="A59" s="59" t="s">
        <v>192</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1" spans="1:79" ht="23.1" customHeight="1" x14ac:dyDescent="0.25">
      <c r="A61" s="104" t="s">
        <v>117</v>
      </c>
      <c r="B61" s="105"/>
      <c r="C61" s="105"/>
      <c r="D61" s="106"/>
      <c r="E61" s="81" t="s">
        <v>19</v>
      </c>
      <c r="F61" s="82"/>
      <c r="G61" s="82"/>
      <c r="H61" s="82"/>
      <c r="I61" s="82"/>
      <c r="J61" s="82"/>
      <c r="K61" s="82"/>
      <c r="L61" s="82"/>
      <c r="M61" s="82"/>
      <c r="N61" s="82"/>
      <c r="O61" s="82"/>
      <c r="P61" s="82"/>
      <c r="Q61" s="82"/>
      <c r="R61" s="82"/>
      <c r="S61" s="82"/>
      <c r="T61" s="82"/>
      <c r="U61" s="82"/>
      <c r="V61" s="82"/>
      <c r="W61" s="83"/>
      <c r="X61" s="61" t="s">
        <v>193</v>
      </c>
      <c r="Y61" s="61"/>
      <c r="Z61" s="61"/>
      <c r="AA61" s="61"/>
      <c r="AB61" s="61"/>
      <c r="AC61" s="61"/>
      <c r="AD61" s="61"/>
      <c r="AE61" s="61"/>
      <c r="AF61" s="61"/>
      <c r="AG61" s="61"/>
      <c r="AH61" s="61"/>
      <c r="AI61" s="61"/>
      <c r="AJ61" s="61"/>
      <c r="AK61" s="61"/>
      <c r="AL61" s="61"/>
      <c r="AM61" s="61"/>
      <c r="AN61" s="61"/>
      <c r="AO61" s="61"/>
      <c r="AP61" s="61" t="s">
        <v>195</v>
      </c>
      <c r="AQ61" s="61"/>
      <c r="AR61" s="61"/>
      <c r="AS61" s="61"/>
      <c r="AT61" s="61"/>
      <c r="AU61" s="61"/>
      <c r="AV61" s="61"/>
      <c r="AW61" s="61"/>
      <c r="AX61" s="61"/>
      <c r="AY61" s="61"/>
      <c r="AZ61" s="61"/>
      <c r="BA61" s="61"/>
      <c r="BB61" s="61"/>
      <c r="BC61" s="61"/>
      <c r="BD61" s="61"/>
      <c r="BE61" s="61"/>
      <c r="BF61" s="61"/>
      <c r="BG61" s="61"/>
      <c r="BH61" s="61" t="s">
        <v>200</v>
      </c>
      <c r="BI61" s="61"/>
      <c r="BJ61" s="61"/>
      <c r="BK61" s="61"/>
      <c r="BL61" s="61"/>
      <c r="BM61" s="61"/>
      <c r="BN61" s="61"/>
      <c r="BO61" s="61"/>
      <c r="BP61" s="61"/>
      <c r="BQ61" s="61"/>
      <c r="BR61" s="61"/>
      <c r="BS61" s="61"/>
      <c r="BT61" s="61"/>
      <c r="BU61" s="61"/>
      <c r="BV61" s="61"/>
      <c r="BW61" s="61"/>
      <c r="BX61" s="61"/>
      <c r="BY61" s="61"/>
    </row>
    <row r="62" spans="1:79" ht="48.75" customHeight="1" x14ac:dyDescent="0.25">
      <c r="A62" s="107"/>
      <c r="B62" s="108"/>
      <c r="C62" s="108"/>
      <c r="D62" s="109"/>
      <c r="E62" s="84"/>
      <c r="F62" s="85"/>
      <c r="G62" s="85"/>
      <c r="H62" s="85"/>
      <c r="I62" s="85"/>
      <c r="J62" s="85"/>
      <c r="K62" s="85"/>
      <c r="L62" s="85"/>
      <c r="M62" s="85"/>
      <c r="N62" s="85"/>
      <c r="O62" s="85"/>
      <c r="P62" s="85"/>
      <c r="Q62" s="85"/>
      <c r="R62" s="85"/>
      <c r="S62" s="85"/>
      <c r="T62" s="85"/>
      <c r="U62" s="85"/>
      <c r="V62" s="85"/>
      <c r="W62" s="86"/>
      <c r="X62" s="61" t="s">
        <v>4</v>
      </c>
      <c r="Y62" s="61"/>
      <c r="Z62" s="61"/>
      <c r="AA62" s="61"/>
      <c r="AB62" s="61"/>
      <c r="AC62" s="61" t="s">
        <v>3</v>
      </c>
      <c r="AD62" s="61"/>
      <c r="AE62" s="61"/>
      <c r="AF62" s="61"/>
      <c r="AG62" s="61"/>
      <c r="AH62" s="62" t="s">
        <v>116</v>
      </c>
      <c r="AI62" s="63"/>
      <c r="AJ62" s="64"/>
      <c r="AK62" s="61" t="s">
        <v>5</v>
      </c>
      <c r="AL62" s="61"/>
      <c r="AM62" s="61"/>
      <c r="AN62" s="61"/>
      <c r="AO62" s="61"/>
      <c r="AP62" s="61" t="s">
        <v>4</v>
      </c>
      <c r="AQ62" s="61"/>
      <c r="AR62" s="61"/>
      <c r="AS62" s="61"/>
      <c r="AT62" s="61"/>
      <c r="AU62" s="61" t="s">
        <v>3</v>
      </c>
      <c r="AV62" s="61"/>
      <c r="AW62" s="61"/>
      <c r="AX62" s="61"/>
      <c r="AY62" s="61"/>
      <c r="AZ62" s="62" t="s">
        <v>116</v>
      </c>
      <c r="BA62" s="63"/>
      <c r="BB62" s="64"/>
      <c r="BC62" s="61" t="s">
        <v>96</v>
      </c>
      <c r="BD62" s="61"/>
      <c r="BE62" s="61"/>
      <c r="BF62" s="61"/>
      <c r="BG62" s="61"/>
      <c r="BH62" s="61" t="s">
        <v>4</v>
      </c>
      <c r="BI62" s="61"/>
      <c r="BJ62" s="61"/>
      <c r="BK62" s="61"/>
      <c r="BL62" s="61"/>
      <c r="BM62" s="61" t="s">
        <v>3</v>
      </c>
      <c r="BN62" s="61"/>
      <c r="BO62" s="61"/>
      <c r="BP62" s="61"/>
      <c r="BQ62" s="61"/>
      <c r="BR62" s="62" t="s">
        <v>116</v>
      </c>
      <c r="BS62" s="63"/>
      <c r="BT62" s="64"/>
      <c r="BU62" s="61" t="s">
        <v>97</v>
      </c>
      <c r="BV62" s="61"/>
      <c r="BW62" s="61"/>
      <c r="BX62" s="61"/>
      <c r="BY62" s="61"/>
    </row>
    <row r="63" spans="1:79" ht="15" customHeight="1" x14ac:dyDescent="0.25">
      <c r="A63" s="77">
        <v>1</v>
      </c>
      <c r="B63" s="78"/>
      <c r="C63" s="78"/>
      <c r="D63" s="79"/>
      <c r="E63" s="77">
        <v>2</v>
      </c>
      <c r="F63" s="78"/>
      <c r="G63" s="78"/>
      <c r="H63" s="78"/>
      <c r="I63" s="78"/>
      <c r="J63" s="78"/>
      <c r="K63" s="78"/>
      <c r="L63" s="78"/>
      <c r="M63" s="78"/>
      <c r="N63" s="78"/>
      <c r="O63" s="78"/>
      <c r="P63" s="78"/>
      <c r="Q63" s="78"/>
      <c r="R63" s="78"/>
      <c r="S63" s="78"/>
      <c r="T63" s="78"/>
      <c r="U63" s="78"/>
      <c r="V63" s="78"/>
      <c r="W63" s="79"/>
      <c r="X63" s="61">
        <v>3</v>
      </c>
      <c r="Y63" s="61"/>
      <c r="Z63" s="61"/>
      <c r="AA63" s="61"/>
      <c r="AB63" s="61"/>
      <c r="AC63" s="61">
        <v>4</v>
      </c>
      <c r="AD63" s="61"/>
      <c r="AE63" s="61"/>
      <c r="AF63" s="61"/>
      <c r="AG63" s="61"/>
      <c r="AH63" s="77">
        <v>5</v>
      </c>
      <c r="AI63" s="78"/>
      <c r="AJ63" s="79"/>
      <c r="AK63" s="61">
        <v>6</v>
      </c>
      <c r="AL63" s="61"/>
      <c r="AM63" s="61"/>
      <c r="AN63" s="61"/>
      <c r="AO63" s="61"/>
      <c r="AP63" s="61">
        <v>7</v>
      </c>
      <c r="AQ63" s="61"/>
      <c r="AR63" s="61"/>
      <c r="AS63" s="61"/>
      <c r="AT63" s="61"/>
      <c r="AU63" s="61">
        <v>8</v>
      </c>
      <c r="AV63" s="61"/>
      <c r="AW63" s="61"/>
      <c r="AX63" s="61"/>
      <c r="AY63" s="61"/>
      <c r="AZ63" s="77">
        <v>9</v>
      </c>
      <c r="BA63" s="78"/>
      <c r="BB63" s="79"/>
      <c r="BC63" s="61">
        <v>10</v>
      </c>
      <c r="BD63" s="61"/>
      <c r="BE63" s="61"/>
      <c r="BF63" s="61"/>
      <c r="BG63" s="61"/>
      <c r="BH63" s="61">
        <v>11</v>
      </c>
      <c r="BI63" s="61"/>
      <c r="BJ63" s="61"/>
      <c r="BK63" s="61"/>
      <c r="BL63" s="61"/>
      <c r="BM63" s="61">
        <v>12</v>
      </c>
      <c r="BN63" s="61"/>
      <c r="BO63" s="61"/>
      <c r="BP63" s="61"/>
      <c r="BQ63" s="61"/>
      <c r="BR63" s="77">
        <v>13</v>
      </c>
      <c r="BS63" s="78"/>
      <c r="BT63" s="79"/>
      <c r="BU63" s="61">
        <v>14</v>
      </c>
      <c r="BV63" s="61"/>
      <c r="BW63" s="61"/>
      <c r="BX63" s="61"/>
      <c r="BY63" s="61"/>
    </row>
    <row r="64" spans="1:79" ht="12.75" hidden="1" customHeight="1" x14ac:dyDescent="0.25">
      <c r="A64" s="62" t="s">
        <v>64</v>
      </c>
      <c r="B64" s="63"/>
      <c r="C64" s="63"/>
      <c r="D64" s="64"/>
      <c r="E64" s="62" t="s">
        <v>57</v>
      </c>
      <c r="F64" s="63"/>
      <c r="G64" s="63"/>
      <c r="H64" s="63"/>
      <c r="I64" s="63"/>
      <c r="J64" s="63"/>
      <c r="K64" s="63"/>
      <c r="L64" s="63"/>
      <c r="M64" s="63"/>
      <c r="N64" s="63"/>
      <c r="O64" s="63"/>
      <c r="P64" s="63"/>
      <c r="Q64" s="63"/>
      <c r="R64" s="63"/>
      <c r="S64" s="63"/>
      <c r="T64" s="63"/>
      <c r="U64" s="63"/>
      <c r="V64" s="63"/>
      <c r="W64" s="64"/>
      <c r="X64" s="80" t="s">
        <v>65</v>
      </c>
      <c r="Y64" s="80"/>
      <c r="Z64" s="80"/>
      <c r="AA64" s="80"/>
      <c r="AB64" s="80"/>
      <c r="AC64" s="80" t="s">
        <v>66</v>
      </c>
      <c r="AD64" s="80"/>
      <c r="AE64" s="80"/>
      <c r="AF64" s="80"/>
      <c r="AG64" s="80"/>
      <c r="AH64" s="62" t="s">
        <v>91</v>
      </c>
      <c r="AI64" s="63"/>
      <c r="AJ64" s="64"/>
      <c r="AK64" s="91" t="s">
        <v>99</v>
      </c>
      <c r="AL64" s="91"/>
      <c r="AM64" s="91"/>
      <c r="AN64" s="91"/>
      <c r="AO64" s="91"/>
      <c r="AP64" s="80" t="s">
        <v>67</v>
      </c>
      <c r="AQ64" s="80"/>
      <c r="AR64" s="80"/>
      <c r="AS64" s="80"/>
      <c r="AT64" s="80"/>
      <c r="AU64" s="80" t="s">
        <v>68</v>
      </c>
      <c r="AV64" s="80"/>
      <c r="AW64" s="80"/>
      <c r="AX64" s="80"/>
      <c r="AY64" s="80"/>
      <c r="AZ64" s="62" t="s">
        <v>92</v>
      </c>
      <c r="BA64" s="63"/>
      <c r="BB64" s="64"/>
      <c r="BC64" s="91" t="s">
        <v>99</v>
      </c>
      <c r="BD64" s="91"/>
      <c r="BE64" s="91"/>
      <c r="BF64" s="91"/>
      <c r="BG64" s="91"/>
      <c r="BH64" s="80" t="s">
        <v>58</v>
      </c>
      <c r="BI64" s="80"/>
      <c r="BJ64" s="80"/>
      <c r="BK64" s="80"/>
      <c r="BL64" s="80"/>
      <c r="BM64" s="80" t="s">
        <v>59</v>
      </c>
      <c r="BN64" s="80"/>
      <c r="BO64" s="80"/>
      <c r="BP64" s="80"/>
      <c r="BQ64" s="80"/>
      <c r="BR64" s="62" t="s">
        <v>93</v>
      </c>
      <c r="BS64" s="63"/>
      <c r="BT64" s="64"/>
      <c r="BU64" s="91" t="s">
        <v>99</v>
      </c>
      <c r="BV64" s="91"/>
      <c r="BW64" s="91"/>
      <c r="BX64" s="91"/>
      <c r="BY64" s="91"/>
      <c r="CA64" s="1" t="s">
        <v>25</v>
      </c>
    </row>
    <row r="65" spans="1:79" s="8" customFormat="1" ht="13.2" customHeight="1" x14ac:dyDescent="0.25">
      <c r="A65" s="62">
        <v>2111</v>
      </c>
      <c r="B65" s="63"/>
      <c r="C65" s="63"/>
      <c r="D65" s="64"/>
      <c r="E65" s="92" t="s">
        <v>154</v>
      </c>
      <c r="F65" s="93"/>
      <c r="G65" s="93"/>
      <c r="H65" s="93"/>
      <c r="I65" s="93"/>
      <c r="J65" s="93"/>
      <c r="K65" s="93"/>
      <c r="L65" s="93"/>
      <c r="M65" s="93"/>
      <c r="N65" s="93"/>
      <c r="O65" s="93"/>
      <c r="P65" s="93"/>
      <c r="Q65" s="93"/>
      <c r="R65" s="93"/>
      <c r="S65" s="93"/>
      <c r="T65" s="93"/>
      <c r="U65" s="93"/>
      <c r="V65" s="93"/>
      <c r="W65" s="94"/>
      <c r="X65" s="87">
        <v>5935641</v>
      </c>
      <c r="Y65" s="87"/>
      <c r="Z65" s="87"/>
      <c r="AA65" s="87"/>
      <c r="AB65" s="87"/>
      <c r="AC65" s="87">
        <v>566147</v>
      </c>
      <c r="AD65" s="87"/>
      <c r="AE65" s="87"/>
      <c r="AF65" s="87"/>
      <c r="AG65" s="87"/>
      <c r="AH65" s="88">
        <v>0</v>
      </c>
      <c r="AI65" s="89"/>
      <c r="AJ65" s="90"/>
      <c r="AK65" s="87">
        <f t="shared" ref="AK65:AK79" si="5">IF(ISNUMBER(X65),X65,0)+IF(ISNUMBER(AC65),AC65,0)</f>
        <v>6501788</v>
      </c>
      <c r="AL65" s="87"/>
      <c r="AM65" s="87"/>
      <c r="AN65" s="87"/>
      <c r="AO65" s="87"/>
      <c r="AP65" s="87">
        <v>4402522</v>
      </c>
      <c r="AQ65" s="87"/>
      <c r="AR65" s="87"/>
      <c r="AS65" s="87"/>
      <c r="AT65" s="87"/>
      <c r="AU65" s="87">
        <v>426285</v>
      </c>
      <c r="AV65" s="87"/>
      <c r="AW65" s="87"/>
      <c r="AX65" s="87"/>
      <c r="AY65" s="87"/>
      <c r="AZ65" s="88">
        <v>0</v>
      </c>
      <c r="BA65" s="89"/>
      <c r="BB65" s="90"/>
      <c r="BC65" s="87">
        <f t="shared" ref="BC65:BC79" si="6">IF(ISNUMBER(AP65),AP65,0)+IF(ISNUMBER(AU65),AU65,0)</f>
        <v>4828807</v>
      </c>
      <c r="BD65" s="87"/>
      <c r="BE65" s="87"/>
      <c r="BF65" s="87"/>
      <c r="BG65" s="87"/>
      <c r="BH65" s="87">
        <v>958200</v>
      </c>
      <c r="BI65" s="87"/>
      <c r="BJ65" s="87"/>
      <c r="BK65" s="87"/>
      <c r="BL65" s="87"/>
      <c r="BM65" s="87">
        <v>0</v>
      </c>
      <c r="BN65" s="87"/>
      <c r="BO65" s="87"/>
      <c r="BP65" s="87"/>
      <c r="BQ65" s="87"/>
      <c r="BR65" s="88">
        <v>0</v>
      </c>
      <c r="BS65" s="89"/>
      <c r="BT65" s="90"/>
      <c r="BU65" s="87">
        <f t="shared" ref="BU65:BU79" si="7">IF(ISNUMBER(BH65),BH65,0)+IF(ISNUMBER(BM65),BM65,0)</f>
        <v>958200</v>
      </c>
      <c r="BV65" s="87"/>
      <c r="BW65" s="87"/>
      <c r="BX65" s="87"/>
      <c r="BY65" s="87"/>
      <c r="CA65" s="8" t="s">
        <v>26</v>
      </c>
    </row>
    <row r="66" spans="1:79" s="8" customFormat="1" ht="13.2" customHeight="1" x14ac:dyDescent="0.25">
      <c r="A66" s="62">
        <v>2120</v>
      </c>
      <c r="B66" s="63"/>
      <c r="C66" s="63"/>
      <c r="D66" s="64"/>
      <c r="E66" s="92" t="s">
        <v>155</v>
      </c>
      <c r="F66" s="93"/>
      <c r="G66" s="93"/>
      <c r="H66" s="93"/>
      <c r="I66" s="93"/>
      <c r="J66" s="93"/>
      <c r="K66" s="93"/>
      <c r="L66" s="93"/>
      <c r="M66" s="93"/>
      <c r="N66" s="93"/>
      <c r="O66" s="93"/>
      <c r="P66" s="93"/>
      <c r="Q66" s="93"/>
      <c r="R66" s="93"/>
      <c r="S66" s="93"/>
      <c r="T66" s="93"/>
      <c r="U66" s="93"/>
      <c r="V66" s="93"/>
      <c r="W66" s="94"/>
      <c r="X66" s="87">
        <v>1329159</v>
      </c>
      <c r="Y66" s="87"/>
      <c r="Z66" s="87"/>
      <c r="AA66" s="87"/>
      <c r="AB66" s="87"/>
      <c r="AC66" s="87">
        <v>125189</v>
      </c>
      <c r="AD66" s="87"/>
      <c r="AE66" s="87"/>
      <c r="AF66" s="87"/>
      <c r="AG66" s="87"/>
      <c r="AH66" s="88">
        <v>0</v>
      </c>
      <c r="AI66" s="89"/>
      <c r="AJ66" s="90"/>
      <c r="AK66" s="87">
        <f t="shared" si="5"/>
        <v>1454348</v>
      </c>
      <c r="AL66" s="87"/>
      <c r="AM66" s="87"/>
      <c r="AN66" s="87"/>
      <c r="AO66" s="87"/>
      <c r="AP66" s="87">
        <v>969946</v>
      </c>
      <c r="AQ66" s="87"/>
      <c r="AR66" s="87"/>
      <c r="AS66" s="87"/>
      <c r="AT66" s="87"/>
      <c r="AU66" s="87">
        <v>139224</v>
      </c>
      <c r="AV66" s="87"/>
      <c r="AW66" s="87"/>
      <c r="AX66" s="87"/>
      <c r="AY66" s="87"/>
      <c r="AZ66" s="88">
        <v>0</v>
      </c>
      <c r="BA66" s="89"/>
      <c r="BB66" s="90"/>
      <c r="BC66" s="87">
        <f t="shared" si="6"/>
        <v>1109170</v>
      </c>
      <c r="BD66" s="87"/>
      <c r="BE66" s="87"/>
      <c r="BF66" s="87"/>
      <c r="BG66" s="87"/>
      <c r="BH66" s="87">
        <v>210800</v>
      </c>
      <c r="BI66" s="87"/>
      <c r="BJ66" s="87"/>
      <c r="BK66" s="87"/>
      <c r="BL66" s="87"/>
      <c r="BM66" s="87">
        <v>0</v>
      </c>
      <c r="BN66" s="87"/>
      <c r="BO66" s="87"/>
      <c r="BP66" s="87"/>
      <c r="BQ66" s="87"/>
      <c r="BR66" s="88">
        <v>0</v>
      </c>
      <c r="BS66" s="89"/>
      <c r="BT66" s="90"/>
      <c r="BU66" s="87">
        <f t="shared" si="7"/>
        <v>210800</v>
      </c>
      <c r="BV66" s="87"/>
      <c r="BW66" s="87"/>
      <c r="BX66" s="87"/>
      <c r="BY66" s="87"/>
    </row>
    <row r="67" spans="1:79" s="8" customFormat="1" ht="13.2" customHeight="1" x14ac:dyDescent="0.25">
      <c r="A67" s="62">
        <v>2210</v>
      </c>
      <c r="B67" s="63"/>
      <c r="C67" s="63"/>
      <c r="D67" s="64"/>
      <c r="E67" s="92" t="s">
        <v>156</v>
      </c>
      <c r="F67" s="93"/>
      <c r="G67" s="93"/>
      <c r="H67" s="93"/>
      <c r="I67" s="93"/>
      <c r="J67" s="93"/>
      <c r="K67" s="93"/>
      <c r="L67" s="93"/>
      <c r="M67" s="93"/>
      <c r="N67" s="93"/>
      <c r="O67" s="93"/>
      <c r="P67" s="93"/>
      <c r="Q67" s="93"/>
      <c r="R67" s="93"/>
      <c r="S67" s="93"/>
      <c r="T67" s="93"/>
      <c r="U67" s="93"/>
      <c r="V67" s="93"/>
      <c r="W67" s="94"/>
      <c r="X67" s="87">
        <v>0</v>
      </c>
      <c r="Y67" s="87"/>
      <c r="Z67" s="87"/>
      <c r="AA67" s="87"/>
      <c r="AB67" s="87"/>
      <c r="AC67" s="87">
        <v>33058</v>
      </c>
      <c r="AD67" s="87"/>
      <c r="AE67" s="87"/>
      <c r="AF67" s="87"/>
      <c r="AG67" s="87"/>
      <c r="AH67" s="88">
        <v>0</v>
      </c>
      <c r="AI67" s="89"/>
      <c r="AJ67" s="90"/>
      <c r="AK67" s="87">
        <f t="shared" si="5"/>
        <v>33058</v>
      </c>
      <c r="AL67" s="87"/>
      <c r="AM67" s="87"/>
      <c r="AN67" s="87"/>
      <c r="AO67" s="87"/>
      <c r="AP67" s="87">
        <v>150000</v>
      </c>
      <c r="AQ67" s="87"/>
      <c r="AR67" s="87"/>
      <c r="AS67" s="87"/>
      <c r="AT67" s="87"/>
      <c r="AU67" s="87">
        <v>13469</v>
      </c>
      <c r="AV67" s="87"/>
      <c r="AW67" s="87"/>
      <c r="AX67" s="87"/>
      <c r="AY67" s="87"/>
      <c r="AZ67" s="88">
        <v>0</v>
      </c>
      <c r="BA67" s="89"/>
      <c r="BB67" s="90"/>
      <c r="BC67" s="87">
        <f t="shared" si="6"/>
        <v>163469</v>
      </c>
      <c r="BD67" s="87"/>
      <c r="BE67" s="87"/>
      <c r="BF67" s="87"/>
      <c r="BG67" s="87"/>
      <c r="BH67" s="87">
        <v>0</v>
      </c>
      <c r="BI67" s="87"/>
      <c r="BJ67" s="87"/>
      <c r="BK67" s="87"/>
      <c r="BL67" s="87"/>
      <c r="BM67" s="87">
        <v>8000</v>
      </c>
      <c r="BN67" s="87"/>
      <c r="BO67" s="87"/>
      <c r="BP67" s="87"/>
      <c r="BQ67" s="87"/>
      <c r="BR67" s="88">
        <v>0</v>
      </c>
      <c r="BS67" s="89"/>
      <c r="BT67" s="90"/>
      <c r="BU67" s="87">
        <f t="shared" si="7"/>
        <v>8000</v>
      </c>
      <c r="BV67" s="87"/>
      <c r="BW67" s="87"/>
      <c r="BX67" s="87"/>
      <c r="BY67" s="87"/>
    </row>
    <row r="68" spans="1:79" s="8" customFormat="1" ht="13.2" customHeight="1" x14ac:dyDescent="0.25">
      <c r="A68" s="62">
        <v>2220</v>
      </c>
      <c r="B68" s="63"/>
      <c r="C68" s="63"/>
      <c r="D68" s="64"/>
      <c r="E68" s="92" t="s">
        <v>222</v>
      </c>
      <c r="F68" s="93"/>
      <c r="G68" s="93"/>
      <c r="H68" s="93"/>
      <c r="I68" s="93"/>
      <c r="J68" s="93"/>
      <c r="K68" s="93"/>
      <c r="L68" s="93"/>
      <c r="M68" s="93"/>
      <c r="N68" s="93"/>
      <c r="O68" s="93"/>
      <c r="P68" s="93"/>
      <c r="Q68" s="93"/>
      <c r="R68" s="93"/>
      <c r="S68" s="93"/>
      <c r="T68" s="93"/>
      <c r="U68" s="93"/>
      <c r="V68" s="93"/>
      <c r="W68" s="94"/>
      <c r="X68" s="87">
        <v>0</v>
      </c>
      <c r="Y68" s="87"/>
      <c r="Z68" s="87"/>
      <c r="AA68" s="87"/>
      <c r="AB68" s="87"/>
      <c r="AC68" s="87">
        <v>189835</v>
      </c>
      <c r="AD68" s="87"/>
      <c r="AE68" s="87"/>
      <c r="AF68" s="87"/>
      <c r="AG68" s="87"/>
      <c r="AH68" s="88">
        <v>0</v>
      </c>
      <c r="AI68" s="89"/>
      <c r="AJ68" s="90"/>
      <c r="AK68" s="87">
        <f t="shared" si="5"/>
        <v>189835</v>
      </c>
      <c r="AL68" s="87"/>
      <c r="AM68" s="87"/>
      <c r="AN68" s="87"/>
      <c r="AO68" s="87"/>
      <c r="AP68" s="87">
        <v>0</v>
      </c>
      <c r="AQ68" s="87"/>
      <c r="AR68" s="87"/>
      <c r="AS68" s="87"/>
      <c r="AT68" s="87"/>
      <c r="AU68" s="87">
        <v>103796</v>
      </c>
      <c r="AV68" s="87"/>
      <c r="AW68" s="87"/>
      <c r="AX68" s="87"/>
      <c r="AY68" s="87"/>
      <c r="AZ68" s="88">
        <v>0</v>
      </c>
      <c r="BA68" s="89"/>
      <c r="BB68" s="90"/>
      <c r="BC68" s="87">
        <f t="shared" si="6"/>
        <v>103796</v>
      </c>
      <c r="BD68" s="87"/>
      <c r="BE68" s="87"/>
      <c r="BF68" s="87"/>
      <c r="BG68" s="87"/>
      <c r="BH68" s="87">
        <v>0</v>
      </c>
      <c r="BI68" s="87"/>
      <c r="BJ68" s="87"/>
      <c r="BK68" s="87"/>
      <c r="BL68" s="87"/>
      <c r="BM68" s="87">
        <v>0</v>
      </c>
      <c r="BN68" s="87"/>
      <c r="BO68" s="87"/>
      <c r="BP68" s="87"/>
      <c r="BQ68" s="87"/>
      <c r="BR68" s="88">
        <v>0</v>
      </c>
      <c r="BS68" s="89"/>
      <c r="BT68" s="90"/>
      <c r="BU68" s="87">
        <f t="shared" si="7"/>
        <v>0</v>
      </c>
      <c r="BV68" s="87"/>
      <c r="BW68" s="87"/>
      <c r="BX68" s="87"/>
      <c r="BY68" s="87"/>
    </row>
    <row r="69" spans="1:79" s="8" customFormat="1" ht="13.2" customHeight="1" x14ac:dyDescent="0.25">
      <c r="A69" s="62">
        <v>2230</v>
      </c>
      <c r="B69" s="63"/>
      <c r="C69" s="63"/>
      <c r="D69" s="64"/>
      <c r="E69" s="92" t="s">
        <v>223</v>
      </c>
      <c r="F69" s="93"/>
      <c r="G69" s="93"/>
      <c r="H69" s="93"/>
      <c r="I69" s="93"/>
      <c r="J69" s="93"/>
      <c r="K69" s="93"/>
      <c r="L69" s="93"/>
      <c r="M69" s="93"/>
      <c r="N69" s="93"/>
      <c r="O69" s="93"/>
      <c r="P69" s="93"/>
      <c r="Q69" s="93"/>
      <c r="R69" s="93"/>
      <c r="S69" s="93"/>
      <c r="T69" s="93"/>
      <c r="U69" s="93"/>
      <c r="V69" s="93"/>
      <c r="W69" s="94"/>
      <c r="X69" s="87">
        <v>0</v>
      </c>
      <c r="Y69" s="87"/>
      <c r="Z69" s="87"/>
      <c r="AA69" s="87"/>
      <c r="AB69" s="87"/>
      <c r="AC69" s="87">
        <v>23917</v>
      </c>
      <c r="AD69" s="87"/>
      <c r="AE69" s="87"/>
      <c r="AF69" s="87"/>
      <c r="AG69" s="87"/>
      <c r="AH69" s="88">
        <v>0</v>
      </c>
      <c r="AI69" s="89"/>
      <c r="AJ69" s="90"/>
      <c r="AK69" s="87">
        <f t="shared" si="5"/>
        <v>23917</v>
      </c>
      <c r="AL69" s="87"/>
      <c r="AM69" s="87"/>
      <c r="AN69" s="87"/>
      <c r="AO69" s="87"/>
      <c r="AP69" s="87">
        <v>0</v>
      </c>
      <c r="AQ69" s="87"/>
      <c r="AR69" s="87"/>
      <c r="AS69" s="87"/>
      <c r="AT69" s="87"/>
      <c r="AU69" s="87">
        <v>24439</v>
      </c>
      <c r="AV69" s="87"/>
      <c r="AW69" s="87"/>
      <c r="AX69" s="87"/>
      <c r="AY69" s="87"/>
      <c r="AZ69" s="88">
        <v>0</v>
      </c>
      <c r="BA69" s="89"/>
      <c r="BB69" s="90"/>
      <c r="BC69" s="87">
        <f t="shared" si="6"/>
        <v>24439</v>
      </c>
      <c r="BD69" s="87"/>
      <c r="BE69" s="87"/>
      <c r="BF69" s="87"/>
      <c r="BG69" s="87"/>
      <c r="BH69" s="87">
        <v>0</v>
      </c>
      <c r="BI69" s="87"/>
      <c r="BJ69" s="87"/>
      <c r="BK69" s="87"/>
      <c r="BL69" s="87"/>
      <c r="BM69" s="87">
        <v>0</v>
      </c>
      <c r="BN69" s="87"/>
      <c r="BO69" s="87"/>
      <c r="BP69" s="87"/>
      <c r="BQ69" s="87"/>
      <c r="BR69" s="88">
        <v>0</v>
      </c>
      <c r="BS69" s="89"/>
      <c r="BT69" s="90"/>
      <c r="BU69" s="87">
        <f t="shared" si="7"/>
        <v>0</v>
      </c>
      <c r="BV69" s="87"/>
      <c r="BW69" s="87"/>
      <c r="BX69" s="87"/>
      <c r="BY69" s="87"/>
    </row>
    <row r="70" spans="1:79" s="8" customFormat="1" ht="13.2" customHeight="1" x14ac:dyDescent="0.25">
      <c r="A70" s="62">
        <v>2240</v>
      </c>
      <c r="B70" s="63"/>
      <c r="C70" s="63"/>
      <c r="D70" s="64"/>
      <c r="E70" s="92" t="s">
        <v>157</v>
      </c>
      <c r="F70" s="93"/>
      <c r="G70" s="93"/>
      <c r="H70" s="93"/>
      <c r="I70" s="93"/>
      <c r="J70" s="93"/>
      <c r="K70" s="93"/>
      <c r="L70" s="93"/>
      <c r="M70" s="93"/>
      <c r="N70" s="93"/>
      <c r="O70" s="93"/>
      <c r="P70" s="93"/>
      <c r="Q70" s="93"/>
      <c r="R70" s="93"/>
      <c r="S70" s="93"/>
      <c r="T70" s="93"/>
      <c r="U70" s="93"/>
      <c r="V70" s="93"/>
      <c r="W70" s="94"/>
      <c r="X70" s="87">
        <v>0</v>
      </c>
      <c r="Y70" s="87"/>
      <c r="Z70" s="87"/>
      <c r="AA70" s="87"/>
      <c r="AB70" s="87"/>
      <c r="AC70" s="87">
        <v>157910</v>
      </c>
      <c r="AD70" s="87"/>
      <c r="AE70" s="87"/>
      <c r="AF70" s="87"/>
      <c r="AG70" s="87"/>
      <c r="AH70" s="88">
        <v>0</v>
      </c>
      <c r="AI70" s="89"/>
      <c r="AJ70" s="90"/>
      <c r="AK70" s="87">
        <f t="shared" si="5"/>
        <v>157910</v>
      </c>
      <c r="AL70" s="87"/>
      <c r="AM70" s="87"/>
      <c r="AN70" s="87"/>
      <c r="AO70" s="87"/>
      <c r="AP70" s="87">
        <v>0</v>
      </c>
      <c r="AQ70" s="87"/>
      <c r="AR70" s="87"/>
      <c r="AS70" s="87"/>
      <c r="AT70" s="87"/>
      <c r="AU70" s="87">
        <v>118203</v>
      </c>
      <c r="AV70" s="87"/>
      <c r="AW70" s="87"/>
      <c r="AX70" s="87"/>
      <c r="AY70" s="87"/>
      <c r="AZ70" s="88">
        <v>0</v>
      </c>
      <c r="BA70" s="89"/>
      <c r="BB70" s="90"/>
      <c r="BC70" s="87">
        <f t="shared" si="6"/>
        <v>118203</v>
      </c>
      <c r="BD70" s="87"/>
      <c r="BE70" s="87"/>
      <c r="BF70" s="87"/>
      <c r="BG70" s="87"/>
      <c r="BH70" s="87">
        <v>0</v>
      </c>
      <c r="BI70" s="87"/>
      <c r="BJ70" s="87"/>
      <c r="BK70" s="87"/>
      <c r="BL70" s="87"/>
      <c r="BM70" s="87">
        <v>75500</v>
      </c>
      <c r="BN70" s="87"/>
      <c r="BO70" s="87"/>
      <c r="BP70" s="87"/>
      <c r="BQ70" s="87"/>
      <c r="BR70" s="88">
        <v>0</v>
      </c>
      <c r="BS70" s="89"/>
      <c r="BT70" s="90"/>
      <c r="BU70" s="87">
        <f t="shared" si="7"/>
        <v>75500</v>
      </c>
      <c r="BV70" s="87"/>
      <c r="BW70" s="87"/>
      <c r="BX70" s="87"/>
      <c r="BY70" s="87"/>
    </row>
    <row r="71" spans="1:79" s="8" customFormat="1" ht="13.2" customHeight="1" x14ac:dyDescent="0.25">
      <c r="A71" s="62">
        <v>2271</v>
      </c>
      <c r="B71" s="63"/>
      <c r="C71" s="63"/>
      <c r="D71" s="64"/>
      <c r="E71" s="92" t="s">
        <v>158</v>
      </c>
      <c r="F71" s="93"/>
      <c r="G71" s="93"/>
      <c r="H71" s="93"/>
      <c r="I71" s="93"/>
      <c r="J71" s="93"/>
      <c r="K71" s="93"/>
      <c r="L71" s="93"/>
      <c r="M71" s="93"/>
      <c r="N71" s="93"/>
      <c r="O71" s="93"/>
      <c r="P71" s="93"/>
      <c r="Q71" s="93"/>
      <c r="R71" s="93"/>
      <c r="S71" s="93"/>
      <c r="T71" s="93"/>
      <c r="U71" s="93"/>
      <c r="V71" s="93"/>
      <c r="W71" s="94"/>
      <c r="X71" s="87">
        <v>2061072</v>
      </c>
      <c r="Y71" s="87"/>
      <c r="Z71" s="87"/>
      <c r="AA71" s="87"/>
      <c r="AB71" s="87"/>
      <c r="AC71" s="87">
        <v>0</v>
      </c>
      <c r="AD71" s="87"/>
      <c r="AE71" s="87"/>
      <c r="AF71" s="87"/>
      <c r="AG71" s="87"/>
      <c r="AH71" s="88">
        <v>0</v>
      </c>
      <c r="AI71" s="89"/>
      <c r="AJ71" s="90"/>
      <c r="AK71" s="87">
        <f t="shared" si="5"/>
        <v>2061072</v>
      </c>
      <c r="AL71" s="87"/>
      <c r="AM71" s="87"/>
      <c r="AN71" s="87"/>
      <c r="AO71" s="87"/>
      <c r="AP71" s="87">
        <v>1179760</v>
      </c>
      <c r="AQ71" s="87"/>
      <c r="AR71" s="87"/>
      <c r="AS71" s="87"/>
      <c r="AT71" s="87"/>
      <c r="AU71" s="87">
        <v>0</v>
      </c>
      <c r="AV71" s="87"/>
      <c r="AW71" s="87"/>
      <c r="AX71" s="87"/>
      <c r="AY71" s="87"/>
      <c r="AZ71" s="88">
        <v>0</v>
      </c>
      <c r="BA71" s="89"/>
      <c r="BB71" s="90"/>
      <c r="BC71" s="87">
        <f t="shared" si="6"/>
        <v>1179760</v>
      </c>
      <c r="BD71" s="87"/>
      <c r="BE71" s="87"/>
      <c r="BF71" s="87"/>
      <c r="BG71" s="87"/>
      <c r="BH71" s="87">
        <v>817276</v>
      </c>
      <c r="BI71" s="87"/>
      <c r="BJ71" s="87"/>
      <c r="BK71" s="87"/>
      <c r="BL71" s="87"/>
      <c r="BM71" s="87">
        <v>0</v>
      </c>
      <c r="BN71" s="87"/>
      <c r="BO71" s="87"/>
      <c r="BP71" s="87"/>
      <c r="BQ71" s="87"/>
      <c r="BR71" s="88">
        <v>0</v>
      </c>
      <c r="BS71" s="89"/>
      <c r="BT71" s="90"/>
      <c r="BU71" s="87">
        <f t="shared" si="7"/>
        <v>817276</v>
      </c>
      <c r="BV71" s="87"/>
      <c r="BW71" s="87"/>
      <c r="BX71" s="87"/>
      <c r="BY71" s="87"/>
    </row>
    <row r="72" spans="1:79" s="8" customFormat="1" ht="13.2" customHeight="1" x14ac:dyDescent="0.25">
      <c r="A72" s="62">
        <v>2272</v>
      </c>
      <c r="B72" s="63"/>
      <c r="C72" s="63"/>
      <c r="D72" s="64"/>
      <c r="E72" s="92" t="s">
        <v>159</v>
      </c>
      <c r="F72" s="93"/>
      <c r="G72" s="93"/>
      <c r="H72" s="93"/>
      <c r="I72" s="93"/>
      <c r="J72" s="93"/>
      <c r="K72" s="93"/>
      <c r="L72" s="93"/>
      <c r="M72" s="93"/>
      <c r="N72" s="93"/>
      <c r="O72" s="93"/>
      <c r="P72" s="93"/>
      <c r="Q72" s="93"/>
      <c r="R72" s="93"/>
      <c r="S72" s="93"/>
      <c r="T72" s="93"/>
      <c r="U72" s="93"/>
      <c r="V72" s="93"/>
      <c r="W72" s="94"/>
      <c r="X72" s="87">
        <v>20922</v>
      </c>
      <c r="Y72" s="87"/>
      <c r="Z72" s="87"/>
      <c r="AA72" s="87"/>
      <c r="AB72" s="87"/>
      <c r="AC72" s="87">
        <v>52693</v>
      </c>
      <c r="AD72" s="87"/>
      <c r="AE72" s="87"/>
      <c r="AF72" s="87"/>
      <c r="AG72" s="87"/>
      <c r="AH72" s="88">
        <v>0</v>
      </c>
      <c r="AI72" s="89"/>
      <c r="AJ72" s="90"/>
      <c r="AK72" s="87">
        <f t="shared" si="5"/>
        <v>73615</v>
      </c>
      <c r="AL72" s="87"/>
      <c r="AM72" s="87"/>
      <c r="AN72" s="87"/>
      <c r="AO72" s="87"/>
      <c r="AP72" s="87">
        <v>73409</v>
      </c>
      <c r="AQ72" s="87"/>
      <c r="AR72" s="87"/>
      <c r="AS72" s="87"/>
      <c r="AT72" s="87"/>
      <c r="AU72" s="87">
        <v>1285</v>
      </c>
      <c r="AV72" s="87"/>
      <c r="AW72" s="87"/>
      <c r="AX72" s="87"/>
      <c r="AY72" s="87"/>
      <c r="AZ72" s="88">
        <v>0</v>
      </c>
      <c r="BA72" s="89"/>
      <c r="BB72" s="90"/>
      <c r="BC72" s="87">
        <f t="shared" si="6"/>
        <v>74694</v>
      </c>
      <c r="BD72" s="87"/>
      <c r="BE72" s="87"/>
      <c r="BF72" s="87"/>
      <c r="BG72" s="87"/>
      <c r="BH72" s="87">
        <v>68800</v>
      </c>
      <c r="BI72" s="87"/>
      <c r="BJ72" s="87"/>
      <c r="BK72" s="87"/>
      <c r="BL72" s="87"/>
      <c r="BM72" s="87">
        <v>0</v>
      </c>
      <c r="BN72" s="87"/>
      <c r="BO72" s="87"/>
      <c r="BP72" s="87"/>
      <c r="BQ72" s="87"/>
      <c r="BR72" s="88">
        <v>0</v>
      </c>
      <c r="BS72" s="89"/>
      <c r="BT72" s="90"/>
      <c r="BU72" s="87">
        <f t="shared" si="7"/>
        <v>68800</v>
      </c>
      <c r="BV72" s="87"/>
      <c r="BW72" s="87"/>
      <c r="BX72" s="87"/>
      <c r="BY72" s="87"/>
    </row>
    <row r="73" spans="1:79" s="8" customFormat="1" ht="13.2" customHeight="1" x14ac:dyDescent="0.25">
      <c r="A73" s="62">
        <v>2273</v>
      </c>
      <c r="B73" s="63"/>
      <c r="C73" s="63"/>
      <c r="D73" s="64"/>
      <c r="E73" s="92" t="s">
        <v>160</v>
      </c>
      <c r="F73" s="93"/>
      <c r="G73" s="93"/>
      <c r="H73" s="93"/>
      <c r="I73" s="93"/>
      <c r="J73" s="93"/>
      <c r="K73" s="93"/>
      <c r="L73" s="93"/>
      <c r="M73" s="93"/>
      <c r="N73" s="93"/>
      <c r="O73" s="93"/>
      <c r="P73" s="93"/>
      <c r="Q73" s="93"/>
      <c r="R73" s="93"/>
      <c r="S73" s="93"/>
      <c r="T73" s="93"/>
      <c r="U73" s="93"/>
      <c r="V73" s="93"/>
      <c r="W73" s="94"/>
      <c r="X73" s="87">
        <v>127530</v>
      </c>
      <c r="Y73" s="87"/>
      <c r="Z73" s="87"/>
      <c r="AA73" s="87"/>
      <c r="AB73" s="87"/>
      <c r="AC73" s="87">
        <v>217232</v>
      </c>
      <c r="AD73" s="87"/>
      <c r="AE73" s="87"/>
      <c r="AF73" s="87"/>
      <c r="AG73" s="87"/>
      <c r="AH73" s="88">
        <v>0</v>
      </c>
      <c r="AI73" s="89"/>
      <c r="AJ73" s="90"/>
      <c r="AK73" s="87">
        <f t="shared" si="5"/>
        <v>344762</v>
      </c>
      <c r="AL73" s="87"/>
      <c r="AM73" s="87"/>
      <c r="AN73" s="87"/>
      <c r="AO73" s="87"/>
      <c r="AP73" s="87">
        <v>359965</v>
      </c>
      <c r="AQ73" s="87"/>
      <c r="AR73" s="87"/>
      <c r="AS73" s="87"/>
      <c r="AT73" s="87"/>
      <c r="AU73" s="87">
        <v>7000</v>
      </c>
      <c r="AV73" s="87"/>
      <c r="AW73" s="87"/>
      <c r="AX73" s="87"/>
      <c r="AY73" s="87"/>
      <c r="AZ73" s="88">
        <v>0</v>
      </c>
      <c r="BA73" s="89"/>
      <c r="BB73" s="90"/>
      <c r="BC73" s="87">
        <f t="shared" si="6"/>
        <v>366965</v>
      </c>
      <c r="BD73" s="87"/>
      <c r="BE73" s="87"/>
      <c r="BF73" s="87"/>
      <c r="BG73" s="87"/>
      <c r="BH73" s="87">
        <v>341900</v>
      </c>
      <c r="BI73" s="87"/>
      <c r="BJ73" s="87"/>
      <c r="BK73" s="87"/>
      <c r="BL73" s="87"/>
      <c r="BM73" s="87">
        <v>0</v>
      </c>
      <c r="BN73" s="87"/>
      <c r="BO73" s="87"/>
      <c r="BP73" s="87"/>
      <c r="BQ73" s="87"/>
      <c r="BR73" s="88">
        <v>0</v>
      </c>
      <c r="BS73" s="89"/>
      <c r="BT73" s="90"/>
      <c r="BU73" s="87">
        <f t="shared" si="7"/>
        <v>341900</v>
      </c>
      <c r="BV73" s="87"/>
      <c r="BW73" s="87"/>
      <c r="BX73" s="87"/>
      <c r="BY73" s="87"/>
    </row>
    <row r="74" spans="1:79" s="8" customFormat="1" ht="13.2" customHeight="1" x14ac:dyDescent="0.25">
      <c r="A74" s="62">
        <v>2275</v>
      </c>
      <c r="B74" s="63"/>
      <c r="C74" s="63"/>
      <c r="D74" s="64"/>
      <c r="E74" s="92" t="s">
        <v>226</v>
      </c>
      <c r="F74" s="93"/>
      <c r="G74" s="93"/>
      <c r="H74" s="93"/>
      <c r="I74" s="93"/>
      <c r="J74" s="93"/>
      <c r="K74" s="93"/>
      <c r="L74" s="93"/>
      <c r="M74" s="93"/>
      <c r="N74" s="93"/>
      <c r="O74" s="93"/>
      <c r="P74" s="93"/>
      <c r="Q74" s="93"/>
      <c r="R74" s="93"/>
      <c r="S74" s="93"/>
      <c r="T74" s="93"/>
      <c r="U74" s="93"/>
      <c r="V74" s="93"/>
      <c r="W74" s="94"/>
      <c r="X74" s="87">
        <v>0</v>
      </c>
      <c r="Y74" s="87"/>
      <c r="Z74" s="87"/>
      <c r="AA74" s="87"/>
      <c r="AB74" s="87"/>
      <c r="AC74" s="87">
        <v>0</v>
      </c>
      <c r="AD74" s="87"/>
      <c r="AE74" s="87"/>
      <c r="AF74" s="87"/>
      <c r="AG74" s="87"/>
      <c r="AH74" s="88">
        <v>0</v>
      </c>
      <c r="AI74" s="89"/>
      <c r="AJ74" s="90"/>
      <c r="AK74" s="87">
        <f t="shared" si="5"/>
        <v>0</v>
      </c>
      <c r="AL74" s="87"/>
      <c r="AM74" s="87"/>
      <c r="AN74" s="87"/>
      <c r="AO74" s="87"/>
      <c r="AP74" s="87">
        <v>0</v>
      </c>
      <c r="AQ74" s="87"/>
      <c r="AR74" s="87"/>
      <c r="AS74" s="87"/>
      <c r="AT74" s="87"/>
      <c r="AU74" s="87">
        <v>3522</v>
      </c>
      <c r="AV74" s="87"/>
      <c r="AW74" s="87"/>
      <c r="AX74" s="87"/>
      <c r="AY74" s="87"/>
      <c r="AZ74" s="88">
        <v>0</v>
      </c>
      <c r="BA74" s="89"/>
      <c r="BB74" s="90"/>
      <c r="BC74" s="87">
        <f t="shared" si="6"/>
        <v>3522</v>
      </c>
      <c r="BD74" s="87"/>
      <c r="BE74" s="87"/>
      <c r="BF74" s="87"/>
      <c r="BG74" s="87"/>
      <c r="BH74" s="87">
        <v>0</v>
      </c>
      <c r="BI74" s="87"/>
      <c r="BJ74" s="87"/>
      <c r="BK74" s="87"/>
      <c r="BL74" s="87"/>
      <c r="BM74" s="87">
        <v>4500</v>
      </c>
      <c r="BN74" s="87"/>
      <c r="BO74" s="87"/>
      <c r="BP74" s="87"/>
      <c r="BQ74" s="87"/>
      <c r="BR74" s="88">
        <v>0</v>
      </c>
      <c r="BS74" s="89"/>
      <c r="BT74" s="90"/>
      <c r="BU74" s="87">
        <f t="shared" si="7"/>
        <v>4500</v>
      </c>
      <c r="BV74" s="87"/>
      <c r="BW74" s="87"/>
      <c r="BX74" s="87"/>
      <c r="BY74" s="87"/>
    </row>
    <row r="75" spans="1:79" s="8" customFormat="1" ht="13.2" customHeight="1" x14ac:dyDescent="0.25">
      <c r="A75" s="62">
        <v>2276</v>
      </c>
      <c r="B75" s="63"/>
      <c r="C75" s="63"/>
      <c r="D75" s="64"/>
      <c r="E75" s="92" t="s">
        <v>288</v>
      </c>
      <c r="F75" s="93"/>
      <c r="G75" s="93"/>
      <c r="H75" s="93"/>
      <c r="I75" s="93"/>
      <c r="J75" s="93"/>
      <c r="K75" s="93"/>
      <c r="L75" s="93"/>
      <c r="M75" s="93"/>
      <c r="N75" s="93"/>
      <c r="O75" s="93"/>
      <c r="P75" s="93"/>
      <c r="Q75" s="93"/>
      <c r="R75" s="93"/>
      <c r="S75" s="93"/>
      <c r="T75" s="93"/>
      <c r="U75" s="93"/>
      <c r="V75" s="93"/>
      <c r="W75" s="94"/>
      <c r="X75" s="87">
        <v>0</v>
      </c>
      <c r="Y75" s="87"/>
      <c r="Z75" s="87"/>
      <c r="AA75" s="87"/>
      <c r="AB75" s="87"/>
      <c r="AC75" s="87">
        <v>0</v>
      </c>
      <c r="AD75" s="87"/>
      <c r="AE75" s="87"/>
      <c r="AF75" s="87"/>
      <c r="AG75" s="87"/>
      <c r="AH75" s="88">
        <v>0</v>
      </c>
      <c r="AI75" s="89"/>
      <c r="AJ75" s="90"/>
      <c r="AK75" s="87">
        <f t="shared" si="5"/>
        <v>0</v>
      </c>
      <c r="AL75" s="87"/>
      <c r="AM75" s="87"/>
      <c r="AN75" s="87"/>
      <c r="AO75" s="87"/>
      <c r="AP75" s="87">
        <v>0</v>
      </c>
      <c r="AQ75" s="87"/>
      <c r="AR75" s="87"/>
      <c r="AS75" s="87"/>
      <c r="AT75" s="87"/>
      <c r="AU75" s="87">
        <v>0</v>
      </c>
      <c r="AV75" s="87"/>
      <c r="AW75" s="87"/>
      <c r="AX75" s="87"/>
      <c r="AY75" s="87"/>
      <c r="AZ75" s="88">
        <v>0</v>
      </c>
      <c r="BA75" s="89"/>
      <c r="BB75" s="90"/>
      <c r="BC75" s="87">
        <f t="shared" si="6"/>
        <v>0</v>
      </c>
      <c r="BD75" s="87"/>
      <c r="BE75" s="87"/>
      <c r="BF75" s="87"/>
      <c r="BG75" s="87"/>
      <c r="BH75" s="87">
        <v>748424</v>
      </c>
      <c r="BI75" s="87"/>
      <c r="BJ75" s="87"/>
      <c r="BK75" s="87"/>
      <c r="BL75" s="87"/>
      <c r="BM75" s="87">
        <v>0</v>
      </c>
      <c r="BN75" s="87"/>
      <c r="BO75" s="87"/>
      <c r="BP75" s="87"/>
      <c r="BQ75" s="87"/>
      <c r="BR75" s="88">
        <v>0</v>
      </c>
      <c r="BS75" s="89"/>
      <c r="BT75" s="90"/>
      <c r="BU75" s="87">
        <f t="shared" si="7"/>
        <v>748424</v>
      </c>
      <c r="BV75" s="87"/>
      <c r="BW75" s="87"/>
      <c r="BX75" s="87"/>
      <c r="BY75" s="87"/>
    </row>
    <row r="76" spans="1:79" s="8" customFormat="1" ht="26.4" customHeight="1" x14ac:dyDescent="0.25">
      <c r="A76" s="62">
        <v>2282</v>
      </c>
      <c r="B76" s="63"/>
      <c r="C76" s="63"/>
      <c r="D76" s="64"/>
      <c r="E76" s="92" t="s">
        <v>227</v>
      </c>
      <c r="F76" s="93"/>
      <c r="G76" s="93"/>
      <c r="H76" s="93"/>
      <c r="I76" s="93"/>
      <c r="J76" s="93"/>
      <c r="K76" s="93"/>
      <c r="L76" s="93"/>
      <c r="M76" s="93"/>
      <c r="N76" s="93"/>
      <c r="O76" s="93"/>
      <c r="P76" s="93"/>
      <c r="Q76" s="93"/>
      <c r="R76" s="93"/>
      <c r="S76" s="93"/>
      <c r="T76" s="93"/>
      <c r="U76" s="93"/>
      <c r="V76" s="93"/>
      <c r="W76" s="94"/>
      <c r="X76" s="87">
        <v>0</v>
      </c>
      <c r="Y76" s="87"/>
      <c r="Z76" s="87"/>
      <c r="AA76" s="87"/>
      <c r="AB76" s="87"/>
      <c r="AC76" s="87">
        <v>1683</v>
      </c>
      <c r="AD76" s="87"/>
      <c r="AE76" s="87"/>
      <c r="AF76" s="87"/>
      <c r="AG76" s="87"/>
      <c r="AH76" s="88">
        <v>0</v>
      </c>
      <c r="AI76" s="89"/>
      <c r="AJ76" s="90"/>
      <c r="AK76" s="87">
        <f t="shared" si="5"/>
        <v>1683</v>
      </c>
      <c r="AL76" s="87"/>
      <c r="AM76" s="87"/>
      <c r="AN76" s="87"/>
      <c r="AO76" s="87"/>
      <c r="AP76" s="87">
        <v>0</v>
      </c>
      <c r="AQ76" s="87"/>
      <c r="AR76" s="87"/>
      <c r="AS76" s="87"/>
      <c r="AT76" s="87"/>
      <c r="AU76" s="87">
        <v>1600</v>
      </c>
      <c r="AV76" s="87"/>
      <c r="AW76" s="87"/>
      <c r="AX76" s="87"/>
      <c r="AY76" s="87"/>
      <c r="AZ76" s="88">
        <v>0</v>
      </c>
      <c r="BA76" s="89"/>
      <c r="BB76" s="90"/>
      <c r="BC76" s="87">
        <f t="shared" si="6"/>
        <v>1600</v>
      </c>
      <c r="BD76" s="87"/>
      <c r="BE76" s="87"/>
      <c r="BF76" s="87"/>
      <c r="BG76" s="87"/>
      <c r="BH76" s="87">
        <v>0</v>
      </c>
      <c r="BI76" s="87"/>
      <c r="BJ76" s="87"/>
      <c r="BK76" s="87"/>
      <c r="BL76" s="87"/>
      <c r="BM76" s="87">
        <v>0</v>
      </c>
      <c r="BN76" s="87"/>
      <c r="BO76" s="87"/>
      <c r="BP76" s="87"/>
      <c r="BQ76" s="87"/>
      <c r="BR76" s="88">
        <v>0</v>
      </c>
      <c r="BS76" s="89"/>
      <c r="BT76" s="90"/>
      <c r="BU76" s="87">
        <f t="shared" si="7"/>
        <v>0</v>
      </c>
      <c r="BV76" s="87"/>
      <c r="BW76" s="87"/>
      <c r="BX76" s="87"/>
      <c r="BY76" s="87"/>
    </row>
    <row r="77" spans="1:79" s="8" customFormat="1" ht="13.2" customHeight="1" x14ac:dyDescent="0.25">
      <c r="A77" s="62">
        <v>2710</v>
      </c>
      <c r="B77" s="63"/>
      <c r="C77" s="63"/>
      <c r="D77" s="64"/>
      <c r="E77" s="92" t="s">
        <v>228</v>
      </c>
      <c r="F77" s="93"/>
      <c r="G77" s="93"/>
      <c r="H77" s="93"/>
      <c r="I77" s="93"/>
      <c r="J77" s="93"/>
      <c r="K77" s="93"/>
      <c r="L77" s="93"/>
      <c r="M77" s="93"/>
      <c r="N77" s="93"/>
      <c r="O77" s="93"/>
      <c r="P77" s="93"/>
      <c r="Q77" s="93"/>
      <c r="R77" s="93"/>
      <c r="S77" s="93"/>
      <c r="T77" s="93"/>
      <c r="U77" s="93"/>
      <c r="V77" s="93"/>
      <c r="W77" s="94"/>
      <c r="X77" s="87">
        <v>0</v>
      </c>
      <c r="Y77" s="87"/>
      <c r="Z77" s="87"/>
      <c r="AA77" s="87"/>
      <c r="AB77" s="87"/>
      <c r="AC77" s="87">
        <v>73583</v>
      </c>
      <c r="AD77" s="87"/>
      <c r="AE77" s="87"/>
      <c r="AF77" s="87"/>
      <c r="AG77" s="87"/>
      <c r="AH77" s="88">
        <v>0</v>
      </c>
      <c r="AI77" s="89"/>
      <c r="AJ77" s="90"/>
      <c r="AK77" s="87">
        <f t="shared" si="5"/>
        <v>73583</v>
      </c>
      <c r="AL77" s="87"/>
      <c r="AM77" s="87"/>
      <c r="AN77" s="87"/>
      <c r="AO77" s="87"/>
      <c r="AP77" s="87">
        <v>0</v>
      </c>
      <c r="AQ77" s="87"/>
      <c r="AR77" s="87"/>
      <c r="AS77" s="87"/>
      <c r="AT77" s="87"/>
      <c r="AU77" s="87">
        <v>38405</v>
      </c>
      <c r="AV77" s="87"/>
      <c r="AW77" s="87"/>
      <c r="AX77" s="87"/>
      <c r="AY77" s="87"/>
      <c r="AZ77" s="88">
        <v>0</v>
      </c>
      <c r="BA77" s="89"/>
      <c r="BB77" s="90"/>
      <c r="BC77" s="87">
        <f t="shared" si="6"/>
        <v>38405</v>
      </c>
      <c r="BD77" s="87"/>
      <c r="BE77" s="87"/>
      <c r="BF77" s="87"/>
      <c r="BG77" s="87"/>
      <c r="BH77" s="87">
        <v>0</v>
      </c>
      <c r="BI77" s="87"/>
      <c r="BJ77" s="87"/>
      <c r="BK77" s="87"/>
      <c r="BL77" s="87"/>
      <c r="BM77" s="87">
        <v>0</v>
      </c>
      <c r="BN77" s="87"/>
      <c r="BO77" s="87"/>
      <c r="BP77" s="87"/>
      <c r="BQ77" s="87"/>
      <c r="BR77" s="88">
        <v>0</v>
      </c>
      <c r="BS77" s="89"/>
      <c r="BT77" s="90"/>
      <c r="BU77" s="87">
        <f t="shared" si="7"/>
        <v>0</v>
      </c>
      <c r="BV77" s="87"/>
      <c r="BW77" s="87"/>
      <c r="BX77" s="87"/>
      <c r="BY77" s="87"/>
    </row>
    <row r="78" spans="1:79" s="8" customFormat="1" ht="13.2" customHeight="1" x14ac:dyDescent="0.25">
      <c r="A78" s="62">
        <v>2800</v>
      </c>
      <c r="B78" s="63"/>
      <c r="C78" s="63"/>
      <c r="D78" s="64"/>
      <c r="E78" s="92" t="s">
        <v>230</v>
      </c>
      <c r="F78" s="93"/>
      <c r="G78" s="93"/>
      <c r="H78" s="93"/>
      <c r="I78" s="93"/>
      <c r="J78" s="93"/>
      <c r="K78" s="93"/>
      <c r="L78" s="93"/>
      <c r="M78" s="93"/>
      <c r="N78" s="93"/>
      <c r="O78" s="93"/>
      <c r="P78" s="93"/>
      <c r="Q78" s="93"/>
      <c r="R78" s="93"/>
      <c r="S78" s="93"/>
      <c r="T78" s="93"/>
      <c r="U78" s="93"/>
      <c r="V78" s="93"/>
      <c r="W78" s="94"/>
      <c r="X78" s="87">
        <v>0</v>
      </c>
      <c r="Y78" s="87"/>
      <c r="Z78" s="87"/>
      <c r="AA78" s="87"/>
      <c r="AB78" s="87"/>
      <c r="AC78" s="87">
        <v>34376</v>
      </c>
      <c r="AD78" s="87"/>
      <c r="AE78" s="87"/>
      <c r="AF78" s="87"/>
      <c r="AG78" s="87"/>
      <c r="AH78" s="88">
        <v>0</v>
      </c>
      <c r="AI78" s="89"/>
      <c r="AJ78" s="90"/>
      <c r="AK78" s="87">
        <f t="shared" si="5"/>
        <v>34376</v>
      </c>
      <c r="AL78" s="87"/>
      <c r="AM78" s="87"/>
      <c r="AN78" s="87"/>
      <c r="AO78" s="87"/>
      <c r="AP78" s="87">
        <v>0</v>
      </c>
      <c r="AQ78" s="87"/>
      <c r="AR78" s="87"/>
      <c r="AS78" s="87"/>
      <c r="AT78" s="87"/>
      <c r="AU78" s="87">
        <v>6999</v>
      </c>
      <c r="AV78" s="87"/>
      <c r="AW78" s="87"/>
      <c r="AX78" s="87"/>
      <c r="AY78" s="87"/>
      <c r="AZ78" s="88">
        <v>0</v>
      </c>
      <c r="BA78" s="89"/>
      <c r="BB78" s="90"/>
      <c r="BC78" s="87">
        <f t="shared" si="6"/>
        <v>6999</v>
      </c>
      <c r="BD78" s="87"/>
      <c r="BE78" s="87"/>
      <c r="BF78" s="87"/>
      <c r="BG78" s="87"/>
      <c r="BH78" s="87">
        <v>0</v>
      </c>
      <c r="BI78" s="87"/>
      <c r="BJ78" s="87"/>
      <c r="BK78" s="87"/>
      <c r="BL78" s="87"/>
      <c r="BM78" s="87">
        <v>1400</v>
      </c>
      <c r="BN78" s="87"/>
      <c r="BO78" s="87"/>
      <c r="BP78" s="87"/>
      <c r="BQ78" s="87"/>
      <c r="BR78" s="88">
        <v>0</v>
      </c>
      <c r="BS78" s="89"/>
      <c r="BT78" s="90"/>
      <c r="BU78" s="87">
        <f t="shared" si="7"/>
        <v>1400</v>
      </c>
      <c r="BV78" s="87"/>
      <c r="BW78" s="87"/>
      <c r="BX78" s="87"/>
      <c r="BY78" s="87"/>
    </row>
    <row r="79" spans="1:79" s="9" customFormat="1" ht="12.75" customHeight="1" x14ac:dyDescent="0.25">
      <c r="A79" s="98"/>
      <c r="B79" s="99"/>
      <c r="C79" s="99"/>
      <c r="D79" s="100"/>
      <c r="E79" s="159" t="s">
        <v>145</v>
      </c>
      <c r="F79" s="156"/>
      <c r="G79" s="156"/>
      <c r="H79" s="156"/>
      <c r="I79" s="156"/>
      <c r="J79" s="156"/>
      <c r="K79" s="156"/>
      <c r="L79" s="156"/>
      <c r="M79" s="156"/>
      <c r="N79" s="156"/>
      <c r="O79" s="156"/>
      <c r="P79" s="156"/>
      <c r="Q79" s="156"/>
      <c r="R79" s="156"/>
      <c r="S79" s="156"/>
      <c r="T79" s="156"/>
      <c r="U79" s="156"/>
      <c r="V79" s="156"/>
      <c r="W79" s="157"/>
      <c r="X79" s="120">
        <v>9474324</v>
      </c>
      <c r="Y79" s="120"/>
      <c r="Z79" s="120"/>
      <c r="AA79" s="120"/>
      <c r="AB79" s="120"/>
      <c r="AC79" s="120">
        <v>1475623</v>
      </c>
      <c r="AD79" s="120"/>
      <c r="AE79" s="120"/>
      <c r="AF79" s="120"/>
      <c r="AG79" s="120"/>
      <c r="AH79" s="95">
        <v>0</v>
      </c>
      <c r="AI79" s="96"/>
      <c r="AJ79" s="97"/>
      <c r="AK79" s="120">
        <f t="shared" si="5"/>
        <v>10949947</v>
      </c>
      <c r="AL79" s="120"/>
      <c r="AM79" s="120"/>
      <c r="AN79" s="120"/>
      <c r="AO79" s="120"/>
      <c r="AP79" s="120">
        <v>7135602</v>
      </c>
      <c r="AQ79" s="120"/>
      <c r="AR79" s="120"/>
      <c r="AS79" s="120"/>
      <c r="AT79" s="120"/>
      <c r="AU79" s="120">
        <v>884227</v>
      </c>
      <c r="AV79" s="120"/>
      <c r="AW79" s="120"/>
      <c r="AX79" s="120"/>
      <c r="AY79" s="120"/>
      <c r="AZ79" s="95">
        <v>0</v>
      </c>
      <c r="BA79" s="96"/>
      <c r="BB79" s="97"/>
      <c r="BC79" s="120">
        <f t="shared" si="6"/>
        <v>8019829</v>
      </c>
      <c r="BD79" s="120"/>
      <c r="BE79" s="120"/>
      <c r="BF79" s="120"/>
      <c r="BG79" s="120"/>
      <c r="BH79" s="120">
        <v>3145400</v>
      </c>
      <c r="BI79" s="120"/>
      <c r="BJ79" s="120"/>
      <c r="BK79" s="120"/>
      <c r="BL79" s="120"/>
      <c r="BM79" s="120">
        <v>89400</v>
      </c>
      <c r="BN79" s="120"/>
      <c r="BO79" s="120"/>
      <c r="BP79" s="120"/>
      <c r="BQ79" s="120"/>
      <c r="BR79" s="95">
        <v>0</v>
      </c>
      <c r="BS79" s="96"/>
      <c r="BT79" s="97"/>
      <c r="BU79" s="120">
        <f t="shared" si="7"/>
        <v>3234800</v>
      </c>
      <c r="BV79" s="120"/>
      <c r="BW79" s="120"/>
      <c r="BX79" s="120"/>
      <c r="BY79" s="120"/>
    </row>
    <row r="81" spans="1:79" ht="14.25" customHeight="1" x14ac:dyDescent="0.25">
      <c r="A81" s="51" t="s">
        <v>411</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row>
    <row r="82" spans="1:79" ht="15" customHeight="1" x14ac:dyDescent="0.25">
      <c r="A82" s="59" t="s">
        <v>192</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row>
    <row r="84" spans="1:79" ht="23.1" customHeight="1" x14ac:dyDescent="0.25">
      <c r="A84" s="104" t="s">
        <v>118</v>
      </c>
      <c r="B84" s="105"/>
      <c r="C84" s="105"/>
      <c r="D84" s="105"/>
      <c r="E84" s="106"/>
      <c r="F84" s="81" t="s">
        <v>19</v>
      </c>
      <c r="G84" s="82"/>
      <c r="H84" s="82"/>
      <c r="I84" s="82"/>
      <c r="J84" s="82"/>
      <c r="K84" s="82"/>
      <c r="L84" s="82"/>
      <c r="M84" s="82"/>
      <c r="N84" s="82"/>
      <c r="O84" s="82"/>
      <c r="P84" s="82"/>
      <c r="Q84" s="82"/>
      <c r="R84" s="82"/>
      <c r="S84" s="82"/>
      <c r="T84" s="82"/>
      <c r="U84" s="82"/>
      <c r="V84" s="82"/>
      <c r="W84" s="83"/>
      <c r="X84" s="61" t="s">
        <v>193</v>
      </c>
      <c r="Y84" s="61"/>
      <c r="Z84" s="61"/>
      <c r="AA84" s="61"/>
      <c r="AB84" s="61"/>
      <c r="AC84" s="61"/>
      <c r="AD84" s="61"/>
      <c r="AE84" s="61"/>
      <c r="AF84" s="61"/>
      <c r="AG84" s="61"/>
      <c r="AH84" s="61"/>
      <c r="AI84" s="61"/>
      <c r="AJ84" s="61"/>
      <c r="AK84" s="61"/>
      <c r="AL84" s="61"/>
      <c r="AM84" s="61"/>
      <c r="AN84" s="61"/>
      <c r="AO84" s="61"/>
      <c r="AP84" s="61" t="s">
        <v>195</v>
      </c>
      <c r="AQ84" s="61"/>
      <c r="AR84" s="61"/>
      <c r="AS84" s="61"/>
      <c r="AT84" s="61"/>
      <c r="AU84" s="61"/>
      <c r="AV84" s="61"/>
      <c r="AW84" s="61"/>
      <c r="AX84" s="61"/>
      <c r="AY84" s="61"/>
      <c r="AZ84" s="61"/>
      <c r="BA84" s="61"/>
      <c r="BB84" s="61"/>
      <c r="BC84" s="61"/>
      <c r="BD84" s="61"/>
      <c r="BE84" s="61"/>
      <c r="BF84" s="61"/>
      <c r="BG84" s="61"/>
      <c r="BH84" s="61" t="s">
        <v>200</v>
      </c>
      <c r="BI84" s="61"/>
      <c r="BJ84" s="61"/>
      <c r="BK84" s="61"/>
      <c r="BL84" s="61"/>
      <c r="BM84" s="61"/>
      <c r="BN84" s="61"/>
      <c r="BO84" s="61"/>
      <c r="BP84" s="61"/>
      <c r="BQ84" s="61"/>
      <c r="BR84" s="61"/>
      <c r="BS84" s="61"/>
      <c r="BT84" s="61"/>
      <c r="BU84" s="61"/>
      <c r="BV84" s="61"/>
      <c r="BW84" s="61"/>
      <c r="BX84" s="61"/>
      <c r="BY84" s="61"/>
    </row>
    <row r="85" spans="1:79" ht="51.75" customHeight="1" x14ac:dyDescent="0.25">
      <c r="A85" s="107"/>
      <c r="B85" s="108"/>
      <c r="C85" s="108"/>
      <c r="D85" s="108"/>
      <c r="E85" s="109"/>
      <c r="F85" s="84"/>
      <c r="G85" s="85"/>
      <c r="H85" s="85"/>
      <c r="I85" s="85"/>
      <c r="J85" s="85"/>
      <c r="K85" s="85"/>
      <c r="L85" s="85"/>
      <c r="M85" s="85"/>
      <c r="N85" s="85"/>
      <c r="O85" s="85"/>
      <c r="P85" s="85"/>
      <c r="Q85" s="85"/>
      <c r="R85" s="85"/>
      <c r="S85" s="85"/>
      <c r="T85" s="85"/>
      <c r="U85" s="85"/>
      <c r="V85" s="85"/>
      <c r="W85" s="86"/>
      <c r="X85" s="61" t="s">
        <v>4</v>
      </c>
      <c r="Y85" s="61"/>
      <c r="Z85" s="61"/>
      <c r="AA85" s="61"/>
      <c r="AB85" s="61"/>
      <c r="AC85" s="61" t="s">
        <v>3</v>
      </c>
      <c r="AD85" s="61"/>
      <c r="AE85" s="61"/>
      <c r="AF85" s="61"/>
      <c r="AG85" s="61"/>
      <c r="AH85" s="62" t="s">
        <v>116</v>
      </c>
      <c r="AI85" s="63"/>
      <c r="AJ85" s="64"/>
      <c r="AK85" s="61" t="s">
        <v>5</v>
      </c>
      <c r="AL85" s="61"/>
      <c r="AM85" s="61"/>
      <c r="AN85" s="61"/>
      <c r="AO85" s="61"/>
      <c r="AP85" s="61" t="s">
        <v>4</v>
      </c>
      <c r="AQ85" s="61"/>
      <c r="AR85" s="61"/>
      <c r="AS85" s="61"/>
      <c r="AT85" s="61"/>
      <c r="AU85" s="61" t="s">
        <v>3</v>
      </c>
      <c r="AV85" s="61"/>
      <c r="AW85" s="61"/>
      <c r="AX85" s="61"/>
      <c r="AY85" s="61"/>
      <c r="AZ85" s="62" t="s">
        <v>116</v>
      </c>
      <c r="BA85" s="63"/>
      <c r="BB85" s="64"/>
      <c r="BC85" s="61" t="s">
        <v>96</v>
      </c>
      <c r="BD85" s="61"/>
      <c r="BE85" s="61"/>
      <c r="BF85" s="61"/>
      <c r="BG85" s="61"/>
      <c r="BH85" s="61" t="s">
        <v>4</v>
      </c>
      <c r="BI85" s="61"/>
      <c r="BJ85" s="61"/>
      <c r="BK85" s="61"/>
      <c r="BL85" s="61"/>
      <c r="BM85" s="61" t="s">
        <v>3</v>
      </c>
      <c r="BN85" s="61"/>
      <c r="BO85" s="61"/>
      <c r="BP85" s="61"/>
      <c r="BQ85" s="61"/>
      <c r="BR85" s="62" t="s">
        <v>116</v>
      </c>
      <c r="BS85" s="63"/>
      <c r="BT85" s="64"/>
      <c r="BU85" s="61" t="s">
        <v>97</v>
      </c>
      <c r="BV85" s="61"/>
      <c r="BW85" s="61"/>
      <c r="BX85" s="61"/>
      <c r="BY85" s="61"/>
    </row>
    <row r="86" spans="1:79" ht="15" customHeight="1" x14ac:dyDescent="0.25">
      <c r="A86" s="77">
        <v>1</v>
      </c>
      <c r="B86" s="78"/>
      <c r="C86" s="78"/>
      <c r="D86" s="78"/>
      <c r="E86" s="79"/>
      <c r="F86" s="77">
        <v>2</v>
      </c>
      <c r="G86" s="78"/>
      <c r="H86" s="78"/>
      <c r="I86" s="78"/>
      <c r="J86" s="78"/>
      <c r="K86" s="78"/>
      <c r="L86" s="78"/>
      <c r="M86" s="78"/>
      <c r="N86" s="78"/>
      <c r="O86" s="78"/>
      <c r="P86" s="78"/>
      <c r="Q86" s="78"/>
      <c r="R86" s="78"/>
      <c r="S86" s="78"/>
      <c r="T86" s="78"/>
      <c r="U86" s="78"/>
      <c r="V86" s="78"/>
      <c r="W86" s="79"/>
      <c r="X86" s="61">
        <v>3</v>
      </c>
      <c r="Y86" s="61"/>
      <c r="Z86" s="61"/>
      <c r="AA86" s="61"/>
      <c r="AB86" s="61"/>
      <c r="AC86" s="61">
        <v>4</v>
      </c>
      <c r="AD86" s="61"/>
      <c r="AE86" s="61"/>
      <c r="AF86" s="61"/>
      <c r="AG86" s="61"/>
      <c r="AH86" s="77">
        <v>5</v>
      </c>
      <c r="AI86" s="78"/>
      <c r="AJ86" s="79"/>
      <c r="AK86" s="61">
        <v>6</v>
      </c>
      <c r="AL86" s="61"/>
      <c r="AM86" s="61"/>
      <c r="AN86" s="61"/>
      <c r="AO86" s="61"/>
      <c r="AP86" s="61">
        <v>7</v>
      </c>
      <c r="AQ86" s="61"/>
      <c r="AR86" s="61"/>
      <c r="AS86" s="61"/>
      <c r="AT86" s="61"/>
      <c r="AU86" s="61">
        <v>8</v>
      </c>
      <c r="AV86" s="61"/>
      <c r="AW86" s="61"/>
      <c r="AX86" s="61"/>
      <c r="AY86" s="61"/>
      <c r="AZ86" s="77">
        <v>9</v>
      </c>
      <c r="BA86" s="78"/>
      <c r="BB86" s="79"/>
      <c r="BC86" s="61">
        <v>10</v>
      </c>
      <c r="BD86" s="61"/>
      <c r="BE86" s="61"/>
      <c r="BF86" s="61"/>
      <c r="BG86" s="61"/>
      <c r="BH86" s="61">
        <v>11</v>
      </c>
      <c r="BI86" s="61"/>
      <c r="BJ86" s="61"/>
      <c r="BK86" s="61"/>
      <c r="BL86" s="61"/>
      <c r="BM86" s="61">
        <v>12</v>
      </c>
      <c r="BN86" s="61"/>
      <c r="BO86" s="61"/>
      <c r="BP86" s="61"/>
      <c r="BQ86" s="61"/>
      <c r="BR86" s="77">
        <v>13</v>
      </c>
      <c r="BS86" s="78"/>
      <c r="BT86" s="79"/>
      <c r="BU86" s="61">
        <v>14</v>
      </c>
      <c r="BV86" s="61"/>
      <c r="BW86" s="61"/>
      <c r="BX86" s="61"/>
      <c r="BY86" s="61"/>
    </row>
    <row r="87" spans="1:79" ht="13.5" hidden="1" customHeight="1" x14ac:dyDescent="0.25">
      <c r="A87" s="62" t="s">
        <v>64</v>
      </c>
      <c r="B87" s="63"/>
      <c r="C87" s="63"/>
      <c r="D87" s="63"/>
      <c r="E87" s="64"/>
      <c r="F87" s="62" t="s">
        <v>57</v>
      </c>
      <c r="G87" s="63"/>
      <c r="H87" s="63"/>
      <c r="I87" s="63"/>
      <c r="J87" s="63"/>
      <c r="K87" s="63"/>
      <c r="L87" s="63"/>
      <c r="M87" s="63"/>
      <c r="N87" s="63"/>
      <c r="O87" s="63"/>
      <c r="P87" s="63"/>
      <c r="Q87" s="63"/>
      <c r="R87" s="63"/>
      <c r="S87" s="63"/>
      <c r="T87" s="63"/>
      <c r="U87" s="63"/>
      <c r="V87" s="63"/>
      <c r="W87" s="64"/>
      <c r="X87" s="80" t="s">
        <v>65</v>
      </c>
      <c r="Y87" s="80"/>
      <c r="Z87" s="80"/>
      <c r="AA87" s="80"/>
      <c r="AB87" s="80"/>
      <c r="AC87" s="80" t="s">
        <v>66</v>
      </c>
      <c r="AD87" s="80"/>
      <c r="AE87" s="80"/>
      <c r="AF87" s="80"/>
      <c r="AG87" s="80"/>
      <c r="AH87" s="62" t="s">
        <v>91</v>
      </c>
      <c r="AI87" s="63"/>
      <c r="AJ87" s="64"/>
      <c r="AK87" s="91" t="s">
        <v>99</v>
      </c>
      <c r="AL87" s="91"/>
      <c r="AM87" s="91"/>
      <c r="AN87" s="91"/>
      <c r="AO87" s="91"/>
      <c r="AP87" s="80" t="s">
        <v>67</v>
      </c>
      <c r="AQ87" s="80"/>
      <c r="AR87" s="80"/>
      <c r="AS87" s="80"/>
      <c r="AT87" s="80"/>
      <c r="AU87" s="80" t="s">
        <v>68</v>
      </c>
      <c r="AV87" s="80"/>
      <c r="AW87" s="80"/>
      <c r="AX87" s="80"/>
      <c r="AY87" s="80"/>
      <c r="AZ87" s="62" t="s">
        <v>92</v>
      </c>
      <c r="BA87" s="63"/>
      <c r="BB87" s="64"/>
      <c r="BC87" s="91" t="s">
        <v>99</v>
      </c>
      <c r="BD87" s="91"/>
      <c r="BE87" s="91"/>
      <c r="BF87" s="91"/>
      <c r="BG87" s="91"/>
      <c r="BH87" s="80" t="s">
        <v>58</v>
      </c>
      <c r="BI87" s="80"/>
      <c r="BJ87" s="80"/>
      <c r="BK87" s="80"/>
      <c r="BL87" s="80"/>
      <c r="BM87" s="80" t="s">
        <v>59</v>
      </c>
      <c r="BN87" s="80"/>
      <c r="BO87" s="80"/>
      <c r="BP87" s="80"/>
      <c r="BQ87" s="80"/>
      <c r="BR87" s="62" t="s">
        <v>93</v>
      </c>
      <c r="BS87" s="63"/>
      <c r="BT87" s="64"/>
      <c r="BU87" s="91" t="s">
        <v>99</v>
      </c>
      <c r="BV87" s="91"/>
      <c r="BW87" s="91"/>
      <c r="BX87" s="91"/>
      <c r="BY87" s="91"/>
      <c r="CA87" s="1" t="s">
        <v>27</v>
      </c>
    </row>
    <row r="88" spans="1:79" s="9" customFormat="1" ht="12.75" customHeight="1" x14ac:dyDescent="0.25">
      <c r="A88" s="98"/>
      <c r="B88" s="99"/>
      <c r="C88" s="99"/>
      <c r="D88" s="99"/>
      <c r="E88" s="100"/>
      <c r="F88" s="98" t="s">
        <v>145</v>
      </c>
      <c r="G88" s="99"/>
      <c r="H88" s="99"/>
      <c r="I88" s="99"/>
      <c r="J88" s="99"/>
      <c r="K88" s="99"/>
      <c r="L88" s="99"/>
      <c r="M88" s="99"/>
      <c r="N88" s="99"/>
      <c r="O88" s="99"/>
      <c r="P88" s="99"/>
      <c r="Q88" s="99"/>
      <c r="R88" s="99"/>
      <c r="S88" s="99"/>
      <c r="T88" s="99"/>
      <c r="U88" s="99"/>
      <c r="V88" s="99"/>
      <c r="W88" s="100"/>
      <c r="X88" s="113"/>
      <c r="Y88" s="113"/>
      <c r="Z88" s="113"/>
      <c r="AA88" s="113"/>
      <c r="AB88" s="113"/>
      <c r="AC88" s="113"/>
      <c r="AD88" s="113"/>
      <c r="AE88" s="113"/>
      <c r="AF88" s="113"/>
      <c r="AG88" s="113"/>
      <c r="AH88" s="110"/>
      <c r="AI88" s="111"/>
      <c r="AJ88" s="112"/>
      <c r="AK88" s="113">
        <f>IF(ISNUMBER(X88),X88,0)+IF(ISNUMBER(AC88),AC88,0)</f>
        <v>0</v>
      </c>
      <c r="AL88" s="113"/>
      <c r="AM88" s="113"/>
      <c r="AN88" s="113"/>
      <c r="AO88" s="113"/>
      <c r="AP88" s="113"/>
      <c r="AQ88" s="113"/>
      <c r="AR88" s="113"/>
      <c r="AS88" s="113"/>
      <c r="AT88" s="113"/>
      <c r="AU88" s="113"/>
      <c r="AV88" s="113"/>
      <c r="AW88" s="113"/>
      <c r="AX88" s="113"/>
      <c r="AY88" s="113"/>
      <c r="AZ88" s="110"/>
      <c r="BA88" s="111"/>
      <c r="BB88" s="112"/>
      <c r="BC88" s="113">
        <f>IF(ISNUMBER(AP88),AP88,0)+IF(ISNUMBER(AU88),AU88,0)</f>
        <v>0</v>
      </c>
      <c r="BD88" s="113"/>
      <c r="BE88" s="113"/>
      <c r="BF88" s="113"/>
      <c r="BG88" s="113"/>
      <c r="BH88" s="113"/>
      <c r="BI88" s="113"/>
      <c r="BJ88" s="113"/>
      <c r="BK88" s="113"/>
      <c r="BL88" s="113"/>
      <c r="BM88" s="113"/>
      <c r="BN88" s="113"/>
      <c r="BO88" s="113"/>
      <c r="BP88" s="113"/>
      <c r="BQ88" s="113"/>
      <c r="BR88" s="110"/>
      <c r="BS88" s="111"/>
      <c r="BT88" s="112"/>
      <c r="BU88" s="113">
        <f>IF(ISNUMBER(BH88),BH88,0)+IF(ISNUMBER(BM88),BM88,0)</f>
        <v>0</v>
      </c>
      <c r="BV88" s="113"/>
      <c r="BW88" s="113"/>
      <c r="BX88" s="113"/>
      <c r="BY88" s="113"/>
      <c r="CA88" s="9" t="s">
        <v>28</v>
      </c>
    </row>
    <row r="90" spans="1:79" ht="14.25" customHeight="1" x14ac:dyDescent="0.25">
      <c r="A90" s="51" t="s">
        <v>412</v>
      </c>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row>
    <row r="91" spans="1:79" ht="15" customHeight="1" x14ac:dyDescent="0.25">
      <c r="A91" s="59" t="s">
        <v>192</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row>
    <row r="93" spans="1:79" ht="23.1" customHeight="1" x14ac:dyDescent="0.25">
      <c r="A93" s="104" t="s">
        <v>117</v>
      </c>
      <c r="B93" s="105"/>
      <c r="C93" s="105"/>
      <c r="D93" s="106"/>
      <c r="E93" s="81" t="s">
        <v>19</v>
      </c>
      <c r="F93" s="82"/>
      <c r="G93" s="82"/>
      <c r="H93" s="82"/>
      <c r="I93" s="82"/>
      <c r="J93" s="82"/>
      <c r="K93" s="82"/>
      <c r="L93" s="82"/>
      <c r="M93" s="82"/>
      <c r="N93" s="82"/>
      <c r="O93" s="82"/>
      <c r="P93" s="82"/>
      <c r="Q93" s="82"/>
      <c r="R93" s="82"/>
      <c r="S93" s="82"/>
      <c r="T93" s="82"/>
      <c r="U93" s="82"/>
      <c r="V93" s="82"/>
      <c r="W93" s="83"/>
      <c r="X93" s="77" t="s">
        <v>204</v>
      </c>
      <c r="Y93" s="78"/>
      <c r="Z93" s="78"/>
      <c r="AA93" s="78"/>
      <c r="AB93" s="78"/>
      <c r="AC93" s="78"/>
      <c r="AD93" s="78"/>
      <c r="AE93" s="78"/>
      <c r="AF93" s="78"/>
      <c r="AG93" s="78"/>
      <c r="AH93" s="78"/>
      <c r="AI93" s="78"/>
      <c r="AJ93" s="78"/>
      <c r="AK93" s="78"/>
      <c r="AL93" s="78"/>
      <c r="AM93" s="78"/>
      <c r="AN93" s="78"/>
      <c r="AO93" s="79"/>
      <c r="AP93" s="77" t="s">
        <v>208</v>
      </c>
      <c r="AQ93" s="78"/>
      <c r="AR93" s="78"/>
      <c r="AS93" s="78"/>
      <c r="AT93" s="78"/>
      <c r="AU93" s="78"/>
      <c r="AV93" s="78"/>
      <c r="AW93" s="78"/>
      <c r="AX93" s="78"/>
      <c r="AY93" s="78"/>
      <c r="AZ93" s="78"/>
      <c r="BA93" s="78"/>
      <c r="BB93" s="78"/>
      <c r="BC93" s="78"/>
      <c r="BD93" s="78"/>
      <c r="BE93" s="78"/>
      <c r="BF93" s="78"/>
      <c r="BG93" s="79"/>
    </row>
    <row r="94" spans="1:79" ht="48.75" customHeight="1" x14ac:dyDescent="0.25">
      <c r="A94" s="107"/>
      <c r="B94" s="108"/>
      <c r="C94" s="108"/>
      <c r="D94" s="109"/>
      <c r="E94" s="84"/>
      <c r="F94" s="85"/>
      <c r="G94" s="85"/>
      <c r="H94" s="85"/>
      <c r="I94" s="85"/>
      <c r="J94" s="85"/>
      <c r="K94" s="85"/>
      <c r="L94" s="85"/>
      <c r="M94" s="85"/>
      <c r="N94" s="85"/>
      <c r="O94" s="85"/>
      <c r="P94" s="85"/>
      <c r="Q94" s="85"/>
      <c r="R94" s="85"/>
      <c r="S94" s="85"/>
      <c r="T94" s="85"/>
      <c r="U94" s="85"/>
      <c r="V94" s="85"/>
      <c r="W94" s="86"/>
      <c r="X94" s="77" t="s">
        <v>4</v>
      </c>
      <c r="Y94" s="78"/>
      <c r="Z94" s="78"/>
      <c r="AA94" s="78"/>
      <c r="AB94" s="79"/>
      <c r="AC94" s="77" t="s">
        <v>3</v>
      </c>
      <c r="AD94" s="78"/>
      <c r="AE94" s="78"/>
      <c r="AF94" s="78"/>
      <c r="AG94" s="79"/>
      <c r="AH94" s="62" t="s">
        <v>116</v>
      </c>
      <c r="AI94" s="63"/>
      <c r="AJ94" s="64"/>
      <c r="AK94" s="77" t="s">
        <v>5</v>
      </c>
      <c r="AL94" s="78"/>
      <c r="AM94" s="78"/>
      <c r="AN94" s="78"/>
      <c r="AO94" s="79"/>
      <c r="AP94" s="77" t="s">
        <v>4</v>
      </c>
      <c r="AQ94" s="78"/>
      <c r="AR94" s="78"/>
      <c r="AS94" s="78"/>
      <c r="AT94" s="79"/>
      <c r="AU94" s="77" t="s">
        <v>3</v>
      </c>
      <c r="AV94" s="78"/>
      <c r="AW94" s="78"/>
      <c r="AX94" s="78"/>
      <c r="AY94" s="79"/>
      <c r="AZ94" s="62" t="s">
        <v>116</v>
      </c>
      <c r="BA94" s="63"/>
      <c r="BB94" s="64"/>
      <c r="BC94" s="77" t="s">
        <v>96</v>
      </c>
      <c r="BD94" s="78"/>
      <c r="BE94" s="78"/>
      <c r="BF94" s="78"/>
      <c r="BG94" s="79"/>
    </row>
    <row r="95" spans="1:79" ht="12.75" customHeight="1" x14ac:dyDescent="0.25">
      <c r="A95" s="77">
        <v>1</v>
      </c>
      <c r="B95" s="78"/>
      <c r="C95" s="78"/>
      <c r="D95" s="79"/>
      <c r="E95" s="77">
        <v>2</v>
      </c>
      <c r="F95" s="78"/>
      <c r="G95" s="78"/>
      <c r="H95" s="78"/>
      <c r="I95" s="78"/>
      <c r="J95" s="78"/>
      <c r="K95" s="78"/>
      <c r="L95" s="78"/>
      <c r="M95" s="78"/>
      <c r="N95" s="78"/>
      <c r="O95" s="78"/>
      <c r="P95" s="78"/>
      <c r="Q95" s="78"/>
      <c r="R95" s="78"/>
      <c r="S95" s="78"/>
      <c r="T95" s="78"/>
      <c r="U95" s="78"/>
      <c r="V95" s="78"/>
      <c r="W95" s="79"/>
      <c r="X95" s="77">
        <v>3</v>
      </c>
      <c r="Y95" s="78"/>
      <c r="Z95" s="78"/>
      <c r="AA95" s="78"/>
      <c r="AB95" s="79"/>
      <c r="AC95" s="77">
        <v>4</v>
      </c>
      <c r="AD95" s="78"/>
      <c r="AE95" s="78"/>
      <c r="AF95" s="78"/>
      <c r="AG95" s="79"/>
      <c r="AH95" s="77">
        <v>5</v>
      </c>
      <c r="AI95" s="78"/>
      <c r="AJ95" s="79"/>
      <c r="AK95" s="77">
        <v>6</v>
      </c>
      <c r="AL95" s="78"/>
      <c r="AM95" s="78"/>
      <c r="AN95" s="78"/>
      <c r="AO95" s="79"/>
      <c r="AP95" s="77">
        <v>7</v>
      </c>
      <c r="AQ95" s="78"/>
      <c r="AR95" s="78"/>
      <c r="AS95" s="78"/>
      <c r="AT95" s="79"/>
      <c r="AU95" s="77">
        <v>8</v>
      </c>
      <c r="AV95" s="78"/>
      <c r="AW95" s="78"/>
      <c r="AX95" s="78"/>
      <c r="AY95" s="79"/>
      <c r="AZ95" s="77">
        <v>9</v>
      </c>
      <c r="BA95" s="78"/>
      <c r="BB95" s="79"/>
      <c r="BC95" s="77">
        <v>10</v>
      </c>
      <c r="BD95" s="78"/>
      <c r="BE95" s="78"/>
      <c r="BF95" s="78"/>
      <c r="BG95" s="79"/>
    </row>
    <row r="96" spans="1:79" ht="12.75" hidden="1" customHeight="1" x14ac:dyDescent="0.25">
      <c r="A96" s="62" t="s">
        <v>64</v>
      </c>
      <c r="B96" s="63"/>
      <c r="C96" s="63"/>
      <c r="D96" s="64"/>
      <c r="E96" s="62" t="s">
        <v>57</v>
      </c>
      <c r="F96" s="63"/>
      <c r="G96" s="63"/>
      <c r="H96" s="63"/>
      <c r="I96" s="63"/>
      <c r="J96" s="63"/>
      <c r="K96" s="63"/>
      <c r="L96" s="63"/>
      <c r="M96" s="63"/>
      <c r="N96" s="63"/>
      <c r="O96" s="63"/>
      <c r="P96" s="63"/>
      <c r="Q96" s="63"/>
      <c r="R96" s="63"/>
      <c r="S96" s="63"/>
      <c r="T96" s="63"/>
      <c r="U96" s="63"/>
      <c r="V96" s="63"/>
      <c r="W96" s="64"/>
      <c r="X96" s="62" t="s">
        <v>60</v>
      </c>
      <c r="Y96" s="63"/>
      <c r="Z96" s="63"/>
      <c r="AA96" s="63"/>
      <c r="AB96" s="64"/>
      <c r="AC96" s="62" t="s">
        <v>61</v>
      </c>
      <c r="AD96" s="63"/>
      <c r="AE96" s="63"/>
      <c r="AF96" s="63"/>
      <c r="AG96" s="64"/>
      <c r="AH96" s="62" t="s">
        <v>94</v>
      </c>
      <c r="AI96" s="63"/>
      <c r="AJ96" s="64"/>
      <c r="AK96" s="114" t="s">
        <v>99</v>
      </c>
      <c r="AL96" s="115"/>
      <c r="AM96" s="115"/>
      <c r="AN96" s="115"/>
      <c r="AO96" s="116"/>
      <c r="AP96" s="62" t="s">
        <v>62</v>
      </c>
      <c r="AQ96" s="63"/>
      <c r="AR96" s="63"/>
      <c r="AS96" s="63"/>
      <c r="AT96" s="64"/>
      <c r="AU96" s="62" t="s">
        <v>63</v>
      </c>
      <c r="AV96" s="63"/>
      <c r="AW96" s="63"/>
      <c r="AX96" s="63"/>
      <c r="AY96" s="64"/>
      <c r="AZ96" s="62" t="s">
        <v>95</v>
      </c>
      <c r="BA96" s="63"/>
      <c r="BB96" s="64"/>
      <c r="BC96" s="114" t="s">
        <v>99</v>
      </c>
      <c r="BD96" s="115"/>
      <c r="BE96" s="115"/>
      <c r="BF96" s="115"/>
      <c r="BG96" s="116"/>
      <c r="CA96" s="1" t="s">
        <v>29</v>
      </c>
    </row>
    <row r="97" spans="1:79" s="8" customFormat="1" ht="13.2" customHeight="1" x14ac:dyDescent="0.25">
      <c r="A97" s="62">
        <v>2111</v>
      </c>
      <c r="B97" s="63"/>
      <c r="C97" s="63"/>
      <c r="D97" s="64"/>
      <c r="E97" s="92" t="s">
        <v>154</v>
      </c>
      <c r="F97" s="93"/>
      <c r="G97" s="93"/>
      <c r="H97" s="93"/>
      <c r="I97" s="93"/>
      <c r="J97" s="93"/>
      <c r="K97" s="93"/>
      <c r="L97" s="93"/>
      <c r="M97" s="93"/>
      <c r="N97" s="93"/>
      <c r="O97" s="93"/>
      <c r="P97" s="93"/>
      <c r="Q97" s="93"/>
      <c r="R97" s="93"/>
      <c r="S97" s="93"/>
      <c r="T97" s="93"/>
      <c r="U97" s="93"/>
      <c r="V97" s="93"/>
      <c r="W97" s="94"/>
      <c r="X97" s="88">
        <v>0</v>
      </c>
      <c r="Y97" s="89"/>
      <c r="Z97" s="89"/>
      <c r="AA97" s="89"/>
      <c r="AB97" s="90"/>
      <c r="AC97" s="88">
        <v>0</v>
      </c>
      <c r="AD97" s="89"/>
      <c r="AE97" s="89"/>
      <c r="AF97" s="89"/>
      <c r="AG97" s="90"/>
      <c r="AH97" s="88">
        <v>0</v>
      </c>
      <c r="AI97" s="89"/>
      <c r="AJ97" s="90"/>
      <c r="AK97" s="88">
        <f t="shared" ref="AK97:AK111" si="8">IF(ISNUMBER(X97),X97,0)+IF(ISNUMBER(AC97),AC97,0)</f>
        <v>0</v>
      </c>
      <c r="AL97" s="89"/>
      <c r="AM97" s="89"/>
      <c r="AN97" s="89"/>
      <c r="AO97" s="90"/>
      <c r="AP97" s="88">
        <v>0</v>
      </c>
      <c r="AQ97" s="89"/>
      <c r="AR97" s="89"/>
      <c r="AS97" s="89"/>
      <c r="AT97" s="90"/>
      <c r="AU97" s="88">
        <v>0</v>
      </c>
      <c r="AV97" s="89"/>
      <c r="AW97" s="89"/>
      <c r="AX97" s="89"/>
      <c r="AY97" s="90"/>
      <c r="AZ97" s="88">
        <v>0</v>
      </c>
      <c r="BA97" s="89"/>
      <c r="BB97" s="90"/>
      <c r="BC97" s="88">
        <f t="shared" ref="BC97:BC111" si="9">IF(ISNUMBER(AP97),AP97,0)+IF(ISNUMBER(AU97),AU97,0)</f>
        <v>0</v>
      </c>
      <c r="BD97" s="89"/>
      <c r="BE97" s="89"/>
      <c r="BF97" s="89"/>
      <c r="BG97" s="90"/>
      <c r="CA97" s="8" t="s">
        <v>30</v>
      </c>
    </row>
    <row r="98" spans="1:79" s="8" customFormat="1" ht="13.2" customHeight="1" x14ac:dyDescent="0.25">
      <c r="A98" s="62">
        <v>2120</v>
      </c>
      <c r="B98" s="63"/>
      <c r="C98" s="63"/>
      <c r="D98" s="64"/>
      <c r="E98" s="92" t="s">
        <v>155</v>
      </c>
      <c r="F98" s="93"/>
      <c r="G98" s="93"/>
      <c r="H98" s="93"/>
      <c r="I98" s="93"/>
      <c r="J98" s="93"/>
      <c r="K98" s="93"/>
      <c r="L98" s="93"/>
      <c r="M98" s="93"/>
      <c r="N98" s="93"/>
      <c r="O98" s="93"/>
      <c r="P98" s="93"/>
      <c r="Q98" s="93"/>
      <c r="R98" s="93"/>
      <c r="S98" s="93"/>
      <c r="T98" s="93"/>
      <c r="U98" s="93"/>
      <c r="V98" s="93"/>
      <c r="W98" s="94"/>
      <c r="X98" s="88">
        <v>0</v>
      </c>
      <c r="Y98" s="89"/>
      <c r="Z98" s="89"/>
      <c r="AA98" s="89"/>
      <c r="AB98" s="90"/>
      <c r="AC98" s="88">
        <v>0</v>
      </c>
      <c r="AD98" s="89"/>
      <c r="AE98" s="89"/>
      <c r="AF98" s="89"/>
      <c r="AG98" s="90"/>
      <c r="AH98" s="88">
        <v>0</v>
      </c>
      <c r="AI98" s="89"/>
      <c r="AJ98" s="90"/>
      <c r="AK98" s="88">
        <f t="shared" si="8"/>
        <v>0</v>
      </c>
      <c r="AL98" s="89"/>
      <c r="AM98" s="89"/>
      <c r="AN98" s="89"/>
      <c r="AO98" s="90"/>
      <c r="AP98" s="88">
        <v>0</v>
      </c>
      <c r="AQ98" s="89"/>
      <c r="AR98" s="89"/>
      <c r="AS98" s="89"/>
      <c r="AT98" s="90"/>
      <c r="AU98" s="88">
        <v>0</v>
      </c>
      <c r="AV98" s="89"/>
      <c r="AW98" s="89"/>
      <c r="AX98" s="89"/>
      <c r="AY98" s="90"/>
      <c r="AZ98" s="88">
        <v>0</v>
      </c>
      <c r="BA98" s="89"/>
      <c r="BB98" s="90"/>
      <c r="BC98" s="88">
        <f t="shared" si="9"/>
        <v>0</v>
      </c>
      <c r="BD98" s="89"/>
      <c r="BE98" s="89"/>
      <c r="BF98" s="89"/>
      <c r="BG98" s="90"/>
    </row>
    <row r="99" spans="1:79" s="8" customFormat="1" ht="13.2" customHeight="1" x14ac:dyDescent="0.25">
      <c r="A99" s="62">
        <v>2210</v>
      </c>
      <c r="B99" s="63"/>
      <c r="C99" s="63"/>
      <c r="D99" s="64"/>
      <c r="E99" s="92" t="s">
        <v>156</v>
      </c>
      <c r="F99" s="93"/>
      <c r="G99" s="93"/>
      <c r="H99" s="93"/>
      <c r="I99" s="93"/>
      <c r="J99" s="93"/>
      <c r="K99" s="93"/>
      <c r="L99" s="93"/>
      <c r="M99" s="93"/>
      <c r="N99" s="93"/>
      <c r="O99" s="93"/>
      <c r="P99" s="93"/>
      <c r="Q99" s="93"/>
      <c r="R99" s="93"/>
      <c r="S99" s="93"/>
      <c r="T99" s="93"/>
      <c r="U99" s="93"/>
      <c r="V99" s="93"/>
      <c r="W99" s="94"/>
      <c r="X99" s="88">
        <v>0</v>
      </c>
      <c r="Y99" s="89"/>
      <c r="Z99" s="89"/>
      <c r="AA99" s="89"/>
      <c r="AB99" s="90"/>
      <c r="AC99" s="88">
        <v>8456</v>
      </c>
      <c r="AD99" s="89"/>
      <c r="AE99" s="89"/>
      <c r="AF99" s="89"/>
      <c r="AG99" s="90"/>
      <c r="AH99" s="88">
        <v>0</v>
      </c>
      <c r="AI99" s="89"/>
      <c r="AJ99" s="90"/>
      <c r="AK99" s="88">
        <f t="shared" si="8"/>
        <v>8456</v>
      </c>
      <c r="AL99" s="89"/>
      <c r="AM99" s="89"/>
      <c r="AN99" s="89"/>
      <c r="AO99" s="90"/>
      <c r="AP99" s="88">
        <v>0</v>
      </c>
      <c r="AQ99" s="89"/>
      <c r="AR99" s="89"/>
      <c r="AS99" s="89"/>
      <c r="AT99" s="90"/>
      <c r="AU99" s="88">
        <v>8904</v>
      </c>
      <c r="AV99" s="89"/>
      <c r="AW99" s="89"/>
      <c r="AX99" s="89"/>
      <c r="AY99" s="90"/>
      <c r="AZ99" s="88">
        <v>0</v>
      </c>
      <c r="BA99" s="89"/>
      <c r="BB99" s="90"/>
      <c r="BC99" s="88">
        <f t="shared" si="9"/>
        <v>8904</v>
      </c>
      <c r="BD99" s="89"/>
      <c r="BE99" s="89"/>
      <c r="BF99" s="89"/>
      <c r="BG99" s="90"/>
    </row>
    <row r="100" spans="1:79" s="8" customFormat="1" ht="13.2" customHeight="1" x14ac:dyDescent="0.25">
      <c r="A100" s="62">
        <v>2220</v>
      </c>
      <c r="B100" s="63"/>
      <c r="C100" s="63"/>
      <c r="D100" s="64"/>
      <c r="E100" s="92" t="s">
        <v>222</v>
      </c>
      <c r="F100" s="93"/>
      <c r="G100" s="93"/>
      <c r="H100" s="93"/>
      <c r="I100" s="93"/>
      <c r="J100" s="93"/>
      <c r="K100" s="93"/>
      <c r="L100" s="93"/>
      <c r="M100" s="93"/>
      <c r="N100" s="93"/>
      <c r="O100" s="93"/>
      <c r="P100" s="93"/>
      <c r="Q100" s="93"/>
      <c r="R100" s="93"/>
      <c r="S100" s="93"/>
      <c r="T100" s="93"/>
      <c r="U100" s="93"/>
      <c r="V100" s="93"/>
      <c r="W100" s="94"/>
      <c r="X100" s="88">
        <v>0</v>
      </c>
      <c r="Y100" s="89"/>
      <c r="Z100" s="89"/>
      <c r="AA100" s="89"/>
      <c r="AB100" s="90"/>
      <c r="AC100" s="88">
        <v>0</v>
      </c>
      <c r="AD100" s="89"/>
      <c r="AE100" s="89"/>
      <c r="AF100" s="89"/>
      <c r="AG100" s="90"/>
      <c r="AH100" s="88">
        <v>0</v>
      </c>
      <c r="AI100" s="89"/>
      <c r="AJ100" s="90"/>
      <c r="AK100" s="88">
        <f t="shared" si="8"/>
        <v>0</v>
      </c>
      <c r="AL100" s="89"/>
      <c r="AM100" s="89"/>
      <c r="AN100" s="89"/>
      <c r="AO100" s="90"/>
      <c r="AP100" s="88">
        <v>0</v>
      </c>
      <c r="AQ100" s="89"/>
      <c r="AR100" s="89"/>
      <c r="AS100" s="89"/>
      <c r="AT100" s="90"/>
      <c r="AU100" s="88">
        <v>0</v>
      </c>
      <c r="AV100" s="89"/>
      <c r="AW100" s="89"/>
      <c r="AX100" s="89"/>
      <c r="AY100" s="90"/>
      <c r="AZ100" s="88">
        <v>0</v>
      </c>
      <c r="BA100" s="89"/>
      <c r="BB100" s="90"/>
      <c r="BC100" s="88">
        <f t="shared" si="9"/>
        <v>0</v>
      </c>
      <c r="BD100" s="89"/>
      <c r="BE100" s="89"/>
      <c r="BF100" s="89"/>
      <c r="BG100" s="90"/>
    </row>
    <row r="101" spans="1:79" s="8" customFormat="1" ht="13.2" customHeight="1" x14ac:dyDescent="0.25">
      <c r="A101" s="62">
        <v>2230</v>
      </c>
      <c r="B101" s="63"/>
      <c r="C101" s="63"/>
      <c r="D101" s="64"/>
      <c r="E101" s="92" t="s">
        <v>223</v>
      </c>
      <c r="F101" s="93"/>
      <c r="G101" s="93"/>
      <c r="H101" s="93"/>
      <c r="I101" s="93"/>
      <c r="J101" s="93"/>
      <c r="K101" s="93"/>
      <c r="L101" s="93"/>
      <c r="M101" s="93"/>
      <c r="N101" s="93"/>
      <c r="O101" s="93"/>
      <c r="P101" s="93"/>
      <c r="Q101" s="93"/>
      <c r="R101" s="93"/>
      <c r="S101" s="93"/>
      <c r="T101" s="93"/>
      <c r="U101" s="93"/>
      <c r="V101" s="93"/>
      <c r="W101" s="94"/>
      <c r="X101" s="88">
        <v>0</v>
      </c>
      <c r="Y101" s="89"/>
      <c r="Z101" s="89"/>
      <c r="AA101" s="89"/>
      <c r="AB101" s="90"/>
      <c r="AC101" s="88">
        <v>0</v>
      </c>
      <c r="AD101" s="89"/>
      <c r="AE101" s="89"/>
      <c r="AF101" s="89"/>
      <c r="AG101" s="90"/>
      <c r="AH101" s="88">
        <v>0</v>
      </c>
      <c r="AI101" s="89"/>
      <c r="AJ101" s="90"/>
      <c r="AK101" s="88">
        <f t="shared" si="8"/>
        <v>0</v>
      </c>
      <c r="AL101" s="89"/>
      <c r="AM101" s="89"/>
      <c r="AN101" s="89"/>
      <c r="AO101" s="90"/>
      <c r="AP101" s="88">
        <v>0</v>
      </c>
      <c r="AQ101" s="89"/>
      <c r="AR101" s="89"/>
      <c r="AS101" s="89"/>
      <c r="AT101" s="90"/>
      <c r="AU101" s="88">
        <v>0</v>
      </c>
      <c r="AV101" s="89"/>
      <c r="AW101" s="89"/>
      <c r="AX101" s="89"/>
      <c r="AY101" s="90"/>
      <c r="AZ101" s="88">
        <v>0</v>
      </c>
      <c r="BA101" s="89"/>
      <c r="BB101" s="90"/>
      <c r="BC101" s="88">
        <f t="shared" si="9"/>
        <v>0</v>
      </c>
      <c r="BD101" s="89"/>
      <c r="BE101" s="89"/>
      <c r="BF101" s="89"/>
      <c r="BG101" s="90"/>
    </row>
    <row r="102" spans="1:79" s="8" customFormat="1" ht="13.2" customHeight="1" x14ac:dyDescent="0.25">
      <c r="A102" s="62">
        <v>2240</v>
      </c>
      <c r="B102" s="63"/>
      <c r="C102" s="63"/>
      <c r="D102" s="64"/>
      <c r="E102" s="92" t="s">
        <v>157</v>
      </c>
      <c r="F102" s="93"/>
      <c r="G102" s="93"/>
      <c r="H102" s="93"/>
      <c r="I102" s="93"/>
      <c r="J102" s="93"/>
      <c r="K102" s="93"/>
      <c r="L102" s="93"/>
      <c r="M102" s="93"/>
      <c r="N102" s="93"/>
      <c r="O102" s="93"/>
      <c r="P102" s="93"/>
      <c r="Q102" s="93"/>
      <c r="R102" s="93"/>
      <c r="S102" s="93"/>
      <c r="T102" s="93"/>
      <c r="U102" s="93"/>
      <c r="V102" s="93"/>
      <c r="W102" s="94"/>
      <c r="X102" s="88">
        <v>0</v>
      </c>
      <c r="Y102" s="89"/>
      <c r="Z102" s="89"/>
      <c r="AA102" s="89"/>
      <c r="AB102" s="90"/>
      <c r="AC102" s="88">
        <v>79804</v>
      </c>
      <c r="AD102" s="89"/>
      <c r="AE102" s="89"/>
      <c r="AF102" s="89"/>
      <c r="AG102" s="90"/>
      <c r="AH102" s="88">
        <v>0</v>
      </c>
      <c r="AI102" s="89"/>
      <c r="AJ102" s="90"/>
      <c r="AK102" s="88">
        <f t="shared" si="8"/>
        <v>79804</v>
      </c>
      <c r="AL102" s="89"/>
      <c r="AM102" s="89"/>
      <c r="AN102" s="89"/>
      <c r="AO102" s="90"/>
      <c r="AP102" s="88">
        <v>0</v>
      </c>
      <c r="AQ102" s="89"/>
      <c r="AR102" s="89"/>
      <c r="AS102" s="89"/>
      <c r="AT102" s="90"/>
      <c r="AU102" s="88">
        <v>84034</v>
      </c>
      <c r="AV102" s="89"/>
      <c r="AW102" s="89"/>
      <c r="AX102" s="89"/>
      <c r="AY102" s="90"/>
      <c r="AZ102" s="88">
        <v>0</v>
      </c>
      <c r="BA102" s="89"/>
      <c r="BB102" s="90"/>
      <c r="BC102" s="88">
        <f t="shared" si="9"/>
        <v>84034</v>
      </c>
      <c r="BD102" s="89"/>
      <c r="BE102" s="89"/>
      <c r="BF102" s="89"/>
      <c r="BG102" s="90"/>
    </row>
    <row r="103" spans="1:79" s="8" customFormat="1" ht="13.2" customHeight="1" x14ac:dyDescent="0.25">
      <c r="A103" s="62">
        <v>2271</v>
      </c>
      <c r="B103" s="63"/>
      <c r="C103" s="63"/>
      <c r="D103" s="64"/>
      <c r="E103" s="92" t="s">
        <v>158</v>
      </c>
      <c r="F103" s="93"/>
      <c r="G103" s="93"/>
      <c r="H103" s="93"/>
      <c r="I103" s="93"/>
      <c r="J103" s="93"/>
      <c r="K103" s="93"/>
      <c r="L103" s="93"/>
      <c r="M103" s="93"/>
      <c r="N103" s="93"/>
      <c r="O103" s="93"/>
      <c r="P103" s="93"/>
      <c r="Q103" s="93"/>
      <c r="R103" s="93"/>
      <c r="S103" s="93"/>
      <c r="T103" s="93"/>
      <c r="U103" s="93"/>
      <c r="V103" s="93"/>
      <c r="W103" s="94"/>
      <c r="X103" s="88">
        <v>437809</v>
      </c>
      <c r="Y103" s="89"/>
      <c r="Z103" s="89"/>
      <c r="AA103" s="89"/>
      <c r="AB103" s="90"/>
      <c r="AC103" s="88">
        <v>0</v>
      </c>
      <c r="AD103" s="89"/>
      <c r="AE103" s="89"/>
      <c r="AF103" s="89"/>
      <c r="AG103" s="90"/>
      <c r="AH103" s="88">
        <v>0</v>
      </c>
      <c r="AI103" s="89"/>
      <c r="AJ103" s="90"/>
      <c r="AK103" s="88">
        <f t="shared" si="8"/>
        <v>437809</v>
      </c>
      <c r="AL103" s="89"/>
      <c r="AM103" s="89"/>
      <c r="AN103" s="89"/>
      <c r="AO103" s="90"/>
      <c r="AP103" s="88">
        <v>461013</v>
      </c>
      <c r="AQ103" s="89"/>
      <c r="AR103" s="89"/>
      <c r="AS103" s="89"/>
      <c r="AT103" s="90"/>
      <c r="AU103" s="88">
        <v>0</v>
      </c>
      <c r="AV103" s="89"/>
      <c r="AW103" s="89"/>
      <c r="AX103" s="89"/>
      <c r="AY103" s="90"/>
      <c r="AZ103" s="88">
        <v>0</v>
      </c>
      <c r="BA103" s="89"/>
      <c r="BB103" s="90"/>
      <c r="BC103" s="88">
        <f t="shared" si="9"/>
        <v>461013</v>
      </c>
      <c r="BD103" s="89"/>
      <c r="BE103" s="89"/>
      <c r="BF103" s="89"/>
      <c r="BG103" s="90"/>
    </row>
    <row r="104" spans="1:79" s="8" customFormat="1" ht="13.2" customHeight="1" x14ac:dyDescent="0.25">
      <c r="A104" s="62">
        <v>2272</v>
      </c>
      <c r="B104" s="63"/>
      <c r="C104" s="63"/>
      <c r="D104" s="64"/>
      <c r="E104" s="92" t="s">
        <v>159</v>
      </c>
      <c r="F104" s="93"/>
      <c r="G104" s="93"/>
      <c r="H104" s="93"/>
      <c r="I104" s="93"/>
      <c r="J104" s="93"/>
      <c r="K104" s="93"/>
      <c r="L104" s="93"/>
      <c r="M104" s="93"/>
      <c r="N104" s="93"/>
      <c r="O104" s="93"/>
      <c r="P104" s="93"/>
      <c r="Q104" s="93"/>
      <c r="R104" s="93"/>
      <c r="S104" s="93"/>
      <c r="T104" s="93"/>
      <c r="U104" s="93"/>
      <c r="V104" s="93"/>
      <c r="W104" s="94"/>
      <c r="X104" s="88">
        <v>72722</v>
      </c>
      <c r="Y104" s="89"/>
      <c r="Z104" s="89"/>
      <c r="AA104" s="89"/>
      <c r="AB104" s="90"/>
      <c r="AC104" s="88">
        <v>0</v>
      </c>
      <c r="AD104" s="89"/>
      <c r="AE104" s="89"/>
      <c r="AF104" s="89"/>
      <c r="AG104" s="90"/>
      <c r="AH104" s="88">
        <v>0</v>
      </c>
      <c r="AI104" s="89"/>
      <c r="AJ104" s="90"/>
      <c r="AK104" s="88">
        <f t="shared" si="8"/>
        <v>72722</v>
      </c>
      <c r="AL104" s="89"/>
      <c r="AM104" s="89"/>
      <c r="AN104" s="89"/>
      <c r="AO104" s="90"/>
      <c r="AP104" s="88">
        <v>76576</v>
      </c>
      <c r="AQ104" s="89"/>
      <c r="AR104" s="89"/>
      <c r="AS104" s="89"/>
      <c r="AT104" s="90"/>
      <c r="AU104" s="88">
        <v>0</v>
      </c>
      <c r="AV104" s="89"/>
      <c r="AW104" s="89"/>
      <c r="AX104" s="89"/>
      <c r="AY104" s="90"/>
      <c r="AZ104" s="88">
        <v>0</v>
      </c>
      <c r="BA104" s="89"/>
      <c r="BB104" s="90"/>
      <c r="BC104" s="88">
        <f t="shared" si="9"/>
        <v>76576</v>
      </c>
      <c r="BD104" s="89"/>
      <c r="BE104" s="89"/>
      <c r="BF104" s="89"/>
      <c r="BG104" s="90"/>
    </row>
    <row r="105" spans="1:79" s="8" customFormat="1" ht="13.2" customHeight="1" x14ac:dyDescent="0.25">
      <c r="A105" s="62">
        <v>2273</v>
      </c>
      <c r="B105" s="63"/>
      <c r="C105" s="63"/>
      <c r="D105" s="64"/>
      <c r="E105" s="92" t="s">
        <v>160</v>
      </c>
      <c r="F105" s="93"/>
      <c r="G105" s="93"/>
      <c r="H105" s="93"/>
      <c r="I105" s="93"/>
      <c r="J105" s="93"/>
      <c r="K105" s="93"/>
      <c r="L105" s="93"/>
      <c r="M105" s="93"/>
      <c r="N105" s="93"/>
      <c r="O105" s="93"/>
      <c r="P105" s="93"/>
      <c r="Q105" s="93"/>
      <c r="R105" s="93"/>
      <c r="S105" s="93"/>
      <c r="T105" s="93"/>
      <c r="U105" s="93"/>
      <c r="V105" s="93"/>
      <c r="W105" s="94"/>
      <c r="X105" s="88">
        <v>361388</v>
      </c>
      <c r="Y105" s="89"/>
      <c r="Z105" s="89"/>
      <c r="AA105" s="89"/>
      <c r="AB105" s="90"/>
      <c r="AC105" s="88">
        <v>0</v>
      </c>
      <c r="AD105" s="89"/>
      <c r="AE105" s="89"/>
      <c r="AF105" s="89"/>
      <c r="AG105" s="90"/>
      <c r="AH105" s="88">
        <v>0</v>
      </c>
      <c r="AI105" s="89"/>
      <c r="AJ105" s="90"/>
      <c r="AK105" s="88">
        <f t="shared" si="8"/>
        <v>361388</v>
      </c>
      <c r="AL105" s="89"/>
      <c r="AM105" s="89"/>
      <c r="AN105" s="89"/>
      <c r="AO105" s="90"/>
      <c r="AP105" s="88">
        <v>380542</v>
      </c>
      <c r="AQ105" s="89"/>
      <c r="AR105" s="89"/>
      <c r="AS105" s="89"/>
      <c r="AT105" s="90"/>
      <c r="AU105" s="88">
        <v>0</v>
      </c>
      <c r="AV105" s="89"/>
      <c r="AW105" s="89"/>
      <c r="AX105" s="89"/>
      <c r="AY105" s="90"/>
      <c r="AZ105" s="88">
        <v>0</v>
      </c>
      <c r="BA105" s="89"/>
      <c r="BB105" s="90"/>
      <c r="BC105" s="88">
        <f t="shared" si="9"/>
        <v>380542</v>
      </c>
      <c r="BD105" s="89"/>
      <c r="BE105" s="89"/>
      <c r="BF105" s="89"/>
      <c r="BG105" s="90"/>
    </row>
    <row r="106" spans="1:79" s="8" customFormat="1" ht="13.2" customHeight="1" x14ac:dyDescent="0.25">
      <c r="A106" s="62">
        <v>2275</v>
      </c>
      <c r="B106" s="63"/>
      <c r="C106" s="63"/>
      <c r="D106" s="64"/>
      <c r="E106" s="92" t="s">
        <v>226</v>
      </c>
      <c r="F106" s="93"/>
      <c r="G106" s="93"/>
      <c r="H106" s="93"/>
      <c r="I106" s="93"/>
      <c r="J106" s="93"/>
      <c r="K106" s="93"/>
      <c r="L106" s="93"/>
      <c r="M106" s="93"/>
      <c r="N106" s="93"/>
      <c r="O106" s="93"/>
      <c r="P106" s="93"/>
      <c r="Q106" s="93"/>
      <c r="R106" s="93"/>
      <c r="S106" s="93"/>
      <c r="T106" s="93"/>
      <c r="U106" s="93"/>
      <c r="V106" s="93"/>
      <c r="W106" s="94"/>
      <c r="X106" s="88">
        <v>0</v>
      </c>
      <c r="Y106" s="89"/>
      <c r="Z106" s="89"/>
      <c r="AA106" s="89"/>
      <c r="AB106" s="90"/>
      <c r="AC106" s="88">
        <v>4756</v>
      </c>
      <c r="AD106" s="89"/>
      <c r="AE106" s="89"/>
      <c r="AF106" s="89"/>
      <c r="AG106" s="90"/>
      <c r="AH106" s="88">
        <v>0</v>
      </c>
      <c r="AI106" s="89"/>
      <c r="AJ106" s="90"/>
      <c r="AK106" s="88">
        <f t="shared" si="8"/>
        <v>4756</v>
      </c>
      <c r="AL106" s="89"/>
      <c r="AM106" s="89"/>
      <c r="AN106" s="89"/>
      <c r="AO106" s="90"/>
      <c r="AP106" s="88">
        <v>0</v>
      </c>
      <c r="AQ106" s="89"/>
      <c r="AR106" s="89"/>
      <c r="AS106" s="89"/>
      <c r="AT106" s="90"/>
      <c r="AU106" s="88">
        <v>5008</v>
      </c>
      <c r="AV106" s="89"/>
      <c r="AW106" s="89"/>
      <c r="AX106" s="89"/>
      <c r="AY106" s="90"/>
      <c r="AZ106" s="88">
        <v>0</v>
      </c>
      <c r="BA106" s="89"/>
      <c r="BB106" s="90"/>
      <c r="BC106" s="88">
        <f t="shared" si="9"/>
        <v>5008</v>
      </c>
      <c r="BD106" s="89"/>
      <c r="BE106" s="89"/>
      <c r="BF106" s="89"/>
      <c r="BG106" s="90"/>
    </row>
    <row r="107" spans="1:79" s="8" customFormat="1" ht="13.2" customHeight="1" x14ac:dyDescent="0.25">
      <c r="A107" s="62">
        <v>2276</v>
      </c>
      <c r="B107" s="63"/>
      <c r="C107" s="63"/>
      <c r="D107" s="64"/>
      <c r="E107" s="92" t="s">
        <v>288</v>
      </c>
      <c r="F107" s="93"/>
      <c r="G107" s="93"/>
      <c r="H107" s="93"/>
      <c r="I107" s="93"/>
      <c r="J107" s="93"/>
      <c r="K107" s="93"/>
      <c r="L107" s="93"/>
      <c r="M107" s="93"/>
      <c r="N107" s="93"/>
      <c r="O107" s="93"/>
      <c r="P107" s="93"/>
      <c r="Q107" s="93"/>
      <c r="R107" s="93"/>
      <c r="S107" s="93"/>
      <c r="T107" s="93"/>
      <c r="U107" s="93"/>
      <c r="V107" s="93"/>
      <c r="W107" s="94"/>
      <c r="X107" s="88">
        <v>1496846</v>
      </c>
      <c r="Y107" s="89"/>
      <c r="Z107" s="89"/>
      <c r="AA107" s="89"/>
      <c r="AB107" s="90"/>
      <c r="AC107" s="88">
        <v>0</v>
      </c>
      <c r="AD107" s="89"/>
      <c r="AE107" s="89"/>
      <c r="AF107" s="89"/>
      <c r="AG107" s="90"/>
      <c r="AH107" s="88">
        <v>0</v>
      </c>
      <c r="AI107" s="89"/>
      <c r="AJ107" s="90"/>
      <c r="AK107" s="88">
        <f t="shared" si="8"/>
        <v>1496846</v>
      </c>
      <c r="AL107" s="89"/>
      <c r="AM107" s="89"/>
      <c r="AN107" s="89"/>
      <c r="AO107" s="90"/>
      <c r="AP107" s="88">
        <v>1496846</v>
      </c>
      <c r="AQ107" s="89"/>
      <c r="AR107" s="89"/>
      <c r="AS107" s="89"/>
      <c r="AT107" s="90"/>
      <c r="AU107" s="88">
        <v>0</v>
      </c>
      <c r="AV107" s="89"/>
      <c r="AW107" s="89"/>
      <c r="AX107" s="89"/>
      <c r="AY107" s="90"/>
      <c r="AZ107" s="88">
        <v>0</v>
      </c>
      <c r="BA107" s="89"/>
      <c r="BB107" s="90"/>
      <c r="BC107" s="88">
        <f t="shared" si="9"/>
        <v>1496846</v>
      </c>
      <c r="BD107" s="89"/>
      <c r="BE107" s="89"/>
      <c r="BF107" s="89"/>
      <c r="BG107" s="90"/>
    </row>
    <row r="108" spans="1:79" s="8" customFormat="1" ht="26.4" customHeight="1" x14ac:dyDescent="0.25">
      <c r="A108" s="62">
        <v>2282</v>
      </c>
      <c r="B108" s="63"/>
      <c r="C108" s="63"/>
      <c r="D108" s="64"/>
      <c r="E108" s="92" t="s">
        <v>227</v>
      </c>
      <c r="F108" s="93"/>
      <c r="G108" s="93"/>
      <c r="H108" s="93"/>
      <c r="I108" s="93"/>
      <c r="J108" s="93"/>
      <c r="K108" s="93"/>
      <c r="L108" s="93"/>
      <c r="M108" s="93"/>
      <c r="N108" s="93"/>
      <c r="O108" s="93"/>
      <c r="P108" s="93"/>
      <c r="Q108" s="93"/>
      <c r="R108" s="93"/>
      <c r="S108" s="93"/>
      <c r="T108" s="93"/>
      <c r="U108" s="93"/>
      <c r="V108" s="93"/>
      <c r="W108" s="94"/>
      <c r="X108" s="88">
        <v>0</v>
      </c>
      <c r="Y108" s="89"/>
      <c r="Z108" s="89"/>
      <c r="AA108" s="89"/>
      <c r="AB108" s="90"/>
      <c r="AC108" s="88">
        <v>0</v>
      </c>
      <c r="AD108" s="89"/>
      <c r="AE108" s="89"/>
      <c r="AF108" s="89"/>
      <c r="AG108" s="90"/>
      <c r="AH108" s="88">
        <v>0</v>
      </c>
      <c r="AI108" s="89"/>
      <c r="AJ108" s="90"/>
      <c r="AK108" s="88">
        <f t="shared" si="8"/>
        <v>0</v>
      </c>
      <c r="AL108" s="89"/>
      <c r="AM108" s="89"/>
      <c r="AN108" s="89"/>
      <c r="AO108" s="90"/>
      <c r="AP108" s="88">
        <v>0</v>
      </c>
      <c r="AQ108" s="89"/>
      <c r="AR108" s="89"/>
      <c r="AS108" s="89"/>
      <c r="AT108" s="90"/>
      <c r="AU108" s="88">
        <v>0</v>
      </c>
      <c r="AV108" s="89"/>
      <c r="AW108" s="89"/>
      <c r="AX108" s="89"/>
      <c r="AY108" s="90"/>
      <c r="AZ108" s="88">
        <v>0</v>
      </c>
      <c r="BA108" s="89"/>
      <c r="BB108" s="90"/>
      <c r="BC108" s="88">
        <f t="shared" si="9"/>
        <v>0</v>
      </c>
      <c r="BD108" s="89"/>
      <c r="BE108" s="89"/>
      <c r="BF108" s="89"/>
      <c r="BG108" s="90"/>
    </row>
    <row r="109" spans="1:79" s="8" customFormat="1" ht="13.2" customHeight="1" x14ac:dyDescent="0.25">
      <c r="A109" s="62">
        <v>2710</v>
      </c>
      <c r="B109" s="63"/>
      <c r="C109" s="63"/>
      <c r="D109" s="64"/>
      <c r="E109" s="92" t="s">
        <v>228</v>
      </c>
      <c r="F109" s="93"/>
      <c r="G109" s="93"/>
      <c r="H109" s="93"/>
      <c r="I109" s="93"/>
      <c r="J109" s="93"/>
      <c r="K109" s="93"/>
      <c r="L109" s="93"/>
      <c r="M109" s="93"/>
      <c r="N109" s="93"/>
      <c r="O109" s="93"/>
      <c r="P109" s="93"/>
      <c r="Q109" s="93"/>
      <c r="R109" s="93"/>
      <c r="S109" s="93"/>
      <c r="T109" s="93"/>
      <c r="U109" s="93"/>
      <c r="V109" s="93"/>
      <c r="W109" s="94"/>
      <c r="X109" s="88">
        <v>0</v>
      </c>
      <c r="Y109" s="89"/>
      <c r="Z109" s="89"/>
      <c r="AA109" s="89"/>
      <c r="AB109" s="90"/>
      <c r="AC109" s="88">
        <v>0</v>
      </c>
      <c r="AD109" s="89"/>
      <c r="AE109" s="89"/>
      <c r="AF109" s="89"/>
      <c r="AG109" s="90"/>
      <c r="AH109" s="88">
        <v>0</v>
      </c>
      <c r="AI109" s="89"/>
      <c r="AJ109" s="90"/>
      <c r="AK109" s="88">
        <f t="shared" si="8"/>
        <v>0</v>
      </c>
      <c r="AL109" s="89"/>
      <c r="AM109" s="89"/>
      <c r="AN109" s="89"/>
      <c r="AO109" s="90"/>
      <c r="AP109" s="88">
        <v>0</v>
      </c>
      <c r="AQ109" s="89"/>
      <c r="AR109" s="89"/>
      <c r="AS109" s="89"/>
      <c r="AT109" s="90"/>
      <c r="AU109" s="88">
        <v>0</v>
      </c>
      <c r="AV109" s="89"/>
      <c r="AW109" s="89"/>
      <c r="AX109" s="89"/>
      <c r="AY109" s="90"/>
      <c r="AZ109" s="88">
        <v>0</v>
      </c>
      <c r="BA109" s="89"/>
      <c r="BB109" s="90"/>
      <c r="BC109" s="88">
        <f t="shared" si="9"/>
        <v>0</v>
      </c>
      <c r="BD109" s="89"/>
      <c r="BE109" s="89"/>
      <c r="BF109" s="89"/>
      <c r="BG109" s="90"/>
    </row>
    <row r="110" spans="1:79" s="8" customFormat="1" ht="13.2" customHeight="1" x14ac:dyDescent="0.25">
      <c r="A110" s="62">
        <v>2800</v>
      </c>
      <c r="B110" s="63"/>
      <c r="C110" s="63"/>
      <c r="D110" s="64"/>
      <c r="E110" s="92" t="s">
        <v>230</v>
      </c>
      <c r="F110" s="93"/>
      <c r="G110" s="93"/>
      <c r="H110" s="93"/>
      <c r="I110" s="93"/>
      <c r="J110" s="93"/>
      <c r="K110" s="93"/>
      <c r="L110" s="93"/>
      <c r="M110" s="93"/>
      <c r="N110" s="93"/>
      <c r="O110" s="93"/>
      <c r="P110" s="93"/>
      <c r="Q110" s="93"/>
      <c r="R110" s="93"/>
      <c r="S110" s="93"/>
      <c r="T110" s="93"/>
      <c r="U110" s="93"/>
      <c r="V110" s="93"/>
      <c r="W110" s="94"/>
      <c r="X110" s="88">
        <v>0</v>
      </c>
      <c r="Y110" s="89"/>
      <c r="Z110" s="89"/>
      <c r="AA110" s="89"/>
      <c r="AB110" s="90"/>
      <c r="AC110" s="88">
        <v>1480</v>
      </c>
      <c r="AD110" s="89"/>
      <c r="AE110" s="89"/>
      <c r="AF110" s="89"/>
      <c r="AG110" s="90"/>
      <c r="AH110" s="88">
        <v>0</v>
      </c>
      <c r="AI110" s="89"/>
      <c r="AJ110" s="90"/>
      <c r="AK110" s="88">
        <f t="shared" si="8"/>
        <v>1480</v>
      </c>
      <c r="AL110" s="89"/>
      <c r="AM110" s="89"/>
      <c r="AN110" s="89"/>
      <c r="AO110" s="90"/>
      <c r="AP110" s="88">
        <v>0</v>
      </c>
      <c r="AQ110" s="89"/>
      <c r="AR110" s="89"/>
      <c r="AS110" s="89"/>
      <c r="AT110" s="90"/>
      <c r="AU110" s="88">
        <v>1558</v>
      </c>
      <c r="AV110" s="89"/>
      <c r="AW110" s="89"/>
      <c r="AX110" s="89"/>
      <c r="AY110" s="90"/>
      <c r="AZ110" s="88">
        <v>0</v>
      </c>
      <c r="BA110" s="89"/>
      <c r="BB110" s="90"/>
      <c r="BC110" s="88">
        <f t="shared" si="9"/>
        <v>1558</v>
      </c>
      <c r="BD110" s="89"/>
      <c r="BE110" s="89"/>
      <c r="BF110" s="89"/>
      <c r="BG110" s="90"/>
    </row>
    <row r="111" spans="1:79" s="9" customFormat="1" ht="12.75" customHeight="1" x14ac:dyDescent="0.25">
      <c r="A111" s="98"/>
      <c r="B111" s="99"/>
      <c r="C111" s="99"/>
      <c r="D111" s="100"/>
      <c r="E111" s="159" t="s">
        <v>145</v>
      </c>
      <c r="F111" s="156"/>
      <c r="G111" s="156"/>
      <c r="H111" s="156"/>
      <c r="I111" s="156"/>
      <c r="J111" s="156"/>
      <c r="K111" s="156"/>
      <c r="L111" s="156"/>
      <c r="M111" s="156"/>
      <c r="N111" s="156"/>
      <c r="O111" s="156"/>
      <c r="P111" s="156"/>
      <c r="Q111" s="156"/>
      <c r="R111" s="156"/>
      <c r="S111" s="156"/>
      <c r="T111" s="156"/>
      <c r="U111" s="156"/>
      <c r="V111" s="156"/>
      <c r="W111" s="157"/>
      <c r="X111" s="95">
        <f>X97+X98+X99+X100+X101+X102+X103+X104+X105+X106+X107+X108+X109+X110</f>
        <v>2368765</v>
      </c>
      <c r="Y111" s="96"/>
      <c r="Z111" s="96"/>
      <c r="AA111" s="96"/>
      <c r="AB111" s="97"/>
      <c r="AC111" s="95">
        <v>94496</v>
      </c>
      <c r="AD111" s="96"/>
      <c r="AE111" s="96"/>
      <c r="AF111" s="96"/>
      <c r="AG111" s="97"/>
      <c r="AH111" s="95">
        <v>0</v>
      </c>
      <c r="AI111" s="96"/>
      <c r="AJ111" s="97"/>
      <c r="AK111" s="95">
        <f t="shared" si="8"/>
        <v>2463261</v>
      </c>
      <c r="AL111" s="96"/>
      <c r="AM111" s="96"/>
      <c r="AN111" s="96"/>
      <c r="AO111" s="97"/>
      <c r="AP111" s="95">
        <f>AP97+AP98+AP99+AP100+AP101+AP102+AP103+AP104+AP105+AP106+AP107+AP108+AP109+AP110</f>
        <v>2414977</v>
      </c>
      <c r="AQ111" s="96"/>
      <c r="AR111" s="96"/>
      <c r="AS111" s="96"/>
      <c r="AT111" s="97"/>
      <c r="AU111" s="95">
        <v>99504</v>
      </c>
      <c r="AV111" s="96"/>
      <c r="AW111" s="96"/>
      <c r="AX111" s="96"/>
      <c r="AY111" s="97"/>
      <c r="AZ111" s="95">
        <v>0</v>
      </c>
      <c r="BA111" s="96"/>
      <c r="BB111" s="97"/>
      <c r="BC111" s="95">
        <f t="shared" si="9"/>
        <v>2514481</v>
      </c>
      <c r="BD111" s="96"/>
      <c r="BE111" s="96"/>
      <c r="BF111" s="96"/>
      <c r="BG111" s="97"/>
    </row>
    <row r="113" spans="1:79" ht="14.25" customHeight="1" x14ac:dyDescent="0.25">
      <c r="A113" s="51" t="s">
        <v>413</v>
      </c>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row>
    <row r="114" spans="1:79" ht="15" customHeight="1" x14ac:dyDescent="0.25">
      <c r="A114" s="59" t="s">
        <v>192</v>
      </c>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row>
    <row r="116" spans="1:79" ht="23.1" customHeight="1" x14ac:dyDescent="0.25">
      <c r="A116" s="104" t="s">
        <v>118</v>
      </c>
      <c r="B116" s="105"/>
      <c r="C116" s="105"/>
      <c r="D116" s="105"/>
      <c r="E116" s="106"/>
      <c r="F116" s="81" t="s">
        <v>19</v>
      </c>
      <c r="G116" s="82"/>
      <c r="H116" s="82"/>
      <c r="I116" s="82"/>
      <c r="J116" s="82"/>
      <c r="K116" s="82"/>
      <c r="L116" s="82"/>
      <c r="M116" s="82"/>
      <c r="N116" s="82"/>
      <c r="O116" s="82"/>
      <c r="P116" s="82"/>
      <c r="Q116" s="82"/>
      <c r="R116" s="82"/>
      <c r="S116" s="82"/>
      <c r="T116" s="82"/>
      <c r="U116" s="82"/>
      <c r="V116" s="82"/>
      <c r="W116" s="83"/>
      <c r="X116" s="77" t="s">
        <v>204</v>
      </c>
      <c r="Y116" s="78"/>
      <c r="Z116" s="78"/>
      <c r="AA116" s="78"/>
      <c r="AB116" s="78"/>
      <c r="AC116" s="78"/>
      <c r="AD116" s="78"/>
      <c r="AE116" s="78"/>
      <c r="AF116" s="78"/>
      <c r="AG116" s="78"/>
      <c r="AH116" s="78"/>
      <c r="AI116" s="78"/>
      <c r="AJ116" s="78"/>
      <c r="AK116" s="78"/>
      <c r="AL116" s="78"/>
      <c r="AM116" s="78"/>
      <c r="AN116" s="78"/>
      <c r="AO116" s="79"/>
      <c r="AP116" s="77" t="s">
        <v>208</v>
      </c>
      <c r="AQ116" s="78"/>
      <c r="AR116" s="78"/>
      <c r="AS116" s="78"/>
      <c r="AT116" s="78"/>
      <c r="AU116" s="78"/>
      <c r="AV116" s="78"/>
      <c r="AW116" s="78"/>
      <c r="AX116" s="78"/>
      <c r="AY116" s="78"/>
      <c r="AZ116" s="78"/>
      <c r="BA116" s="78"/>
      <c r="BB116" s="78"/>
      <c r="BC116" s="78"/>
      <c r="BD116" s="78"/>
      <c r="BE116" s="78"/>
      <c r="BF116" s="78"/>
      <c r="BG116" s="79"/>
    </row>
    <row r="117" spans="1:79" ht="53.25" customHeight="1" x14ac:dyDescent="0.25">
      <c r="A117" s="107"/>
      <c r="B117" s="108"/>
      <c r="C117" s="108"/>
      <c r="D117" s="108"/>
      <c r="E117" s="109"/>
      <c r="F117" s="84"/>
      <c r="G117" s="85"/>
      <c r="H117" s="85"/>
      <c r="I117" s="85"/>
      <c r="J117" s="85"/>
      <c r="K117" s="85"/>
      <c r="L117" s="85"/>
      <c r="M117" s="85"/>
      <c r="N117" s="85"/>
      <c r="O117" s="85"/>
      <c r="P117" s="85"/>
      <c r="Q117" s="85"/>
      <c r="R117" s="85"/>
      <c r="S117" s="85"/>
      <c r="T117" s="85"/>
      <c r="U117" s="85"/>
      <c r="V117" s="85"/>
      <c r="W117" s="86"/>
      <c r="X117" s="77" t="s">
        <v>4</v>
      </c>
      <c r="Y117" s="78"/>
      <c r="Z117" s="78"/>
      <c r="AA117" s="78"/>
      <c r="AB117" s="79"/>
      <c r="AC117" s="77" t="s">
        <v>3</v>
      </c>
      <c r="AD117" s="78"/>
      <c r="AE117" s="78"/>
      <c r="AF117" s="78"/>
      <c r="AG117" s="79"/>
      <c r="AH117" s="62" t="s">
        <v>116</v>
      </c>
      <c r="AI117" s="63"/>
      <c r="AJ117" s="64"/>
      <c r="AK117" s="77" t="s">
        <v>5</v>
      </c>
      <c r="AL117" s="78"/>
      <c r="AM117" s="78"/>
      <c r="AN117" s="78"/>
      <c r="AO117" s="79"/>
      <c r="AP117" s="77" t="s">
        <v>4</v>
      </c>
      <c r="AQ117" s="78"/>
      <c r="AR117" s="78"/>
      <c r="AS117" s="78"/>
      <c r="AT117" s="79"/>
      <c r="AU117" s="77" t="s">
        <v>3</v>
      </c>
      <c r="AV117" s="78"/>
      <c r="AW117" s="78"/>
      <c r="AX117" s="78"/>
      <c r="AY117" s="79"/>
      <c r="AZ117" s="62" t="s">
        <v>116</v>
      </c>
      <c r="BA117" s="63"/>
      <c r="BB117" s="64"/>
      <c r="BC117" s="77" t="s">
        <v>96</v>
      </c>
      <c r="BD117" s="78"/>
      <c r="BE117" s="78"/>
      <c r="BF117" s="78"/>
      <c r="BG117" s="79"/>
    </row>
    <row r="118" spans="1:79" ht="15" customHeight="1" x14ac:dyDescent="0.25">
      <c r="A118" s="77">
        <v>1</v>
      </c>
      <c r="B118" s="78"/>
      <c r="C118" s="78"/>
      <c r="D118" s="78"/>
      <c r="E118" s="79"/>
      <c r="F118" s="77">
        <v>2</v>
      </c>
      <c r="G118" s="78"/>
      <c r="H118" s="78"/>
      <c r="I118" s="78"/>
      <c r="J118" s="78"/>
      <c r="K118" s="78"/>
      <c r="L118" s="78"/>
      <c r="M118" s="78"/>
      <c r="N118" s="78"/>
      <c r="O118" s="78"/>
      <c r="P118" s="78"/>
      <c r="Q118" s="78"/>
      <c r="R118" s="78"/>
      <c r="S118" s="78"/>
      <c r="T118" s="78"/>
      <c r="U118" s="78"/>
      <c r="V118" s="78"/>
      <c r="W118" s="79"/>
      <c r="X118" s="77">
        <v>3</v>
      </c>
      <c r="Y118" s="78"/>
      <c r="Z118" s="78"/>
      <c r="AA118" s="78"/>
      <c r="AB118" s="79"/>
      <c r="AC118" s="77">
        <v>4</v>
      </c>
      <c r="AD118" s="78"/>
      <c r="AE118" s="78"/>
      <c r="AF118" s="78"/>
      <c r="AG118" s="79"/>
      <c r="AH118" s="77">
        <v>5</v>
      </c>
      <c r="AI118" s="78"/>
      <c r="AJ118" s="79"/>
      <c r="AK118" s="77">
        <v>6</v>
      </c>
      <c r="AL118" s="78"/>
      <c r="AM118" s="78"/>
      <c r="AN118" s="78"/>
      <c r="AO118" s="79"/>
      <c r="AP118" s="77">
        <v>7</v>
      </c>
      <c r="AQ118" s="78"/>
      <c r="AR118" s="78"/>
      <c r="AS118" s="78"/>
      <c r="AT118" s="79"/>
      <c r="AU118" s="77">
        <v>8</v>
      </c>
      <c r="AV118" s="78"/>
      <c r="AW118" s="78"/>
      <c r="AX118" s="78"/>
      <c r="AY118" s="79"/>
      <c r="AZ118" s="77">
        <v>9</v>
      </c>
      <c r="BA118" s="78"/>
      <c r="BB118" s="79"/>
      <c r="BC118" s="77">
        <v>10</v>
      </c>
      <c r="BD118" s="78"/>
      <c r="BE118" s="78"/>
      <c r="BF118" s="78"/>
      <c r="BG118" s="79"/>
    </row>
    <row r="119" spans="1:79" ht="15" hidden="1" customHeight="1" x14ac:dyDescent="0.25">
      <c r="A119" s="62" t="s">
        <v>64</v>
      </c>
      <c r="B119" s="63"/>
      <c r="C119" s="63"/>
      <c r="D119" s="63"/>
      <c r="E119" s="64"/>
      <c r="F119" s="62" t="s">
        <v>57</v>
      </c>
      <c r="G119" s="63"/>
      <c r="H119" s="63"/>
      <c r="I119" s="63"/>
      <c r="J119" s="63"/>
      <c r="K119" s="63"/>
      <c r="L119" s="63"/>
      <c r="M119" s="63"/>
      <c r="N119" s="63"/>
      <c r="O119" s="63"/>
      <c r="P119" s="63"/>
      <c r="Q119" s="63"/>
      <c r="R119" s="63"/>
      <c r="S119" s="63"/>
      <c r="T119" s="63"/>
      <c r="U119" s="63"/>
      <c r="V119" s="63"/>
      <c r="W119" s="64"/>
      <c r="X119" s="62" t="s">
        <v>60</v>
      </c>
      <c r="Y119" s="63"/>
      <c r="Z119" s="63"/>
      <c r="AA119" s="63"/>
      <c r="AB119" s="64"/>
      <c r="AC119" s="62" t="s">
        <v>61</v>
      </c>
      <c r="AD119" s="63"/>
      <c r="AE119" s="63"/>
      <c r="AF119" s="63"/>
      <c r="AG119" s="64"/>
      <c r="AH119" s="62" t="s">
        <v>94</v>
      </c>
      <c r="AI119" s="63"/>
      <c r="AJ119" s="64"/>
      <c r="AK119" s="114" t="s">
        <v>99</v>
      </c>
      <c r="AL119" s="115"/>
      <c r="AM119" s="115"/>
      <c r="AN119" s="115"/>
      <c r="AO119" s="116"/>
      <c r="AP119" s="62" t="s">
        <v>62</v>
      </c>
      <c r="AQ119" s="63"/>
      <c r="AR119" s="63"/>
      <c r="AS119" s="63"/>
      <c r="AT119" s="64"/>
      <c r="AU119" s="62" t="s">
        <v>63</v>
      </c>
      <c r="AV119" s="63"/>
      <c r="AW119" s="63"/>
      <c r="AX119" s="63"/>
      <c r="AY119" s="64"/>
      <c r="AZ119" s="62" t="s">
        <v>95</v>
      </c>
      <c r="BA119" s="63"/>
      <c r="BB119" s="64"/>
      <c r="BC119" s="114" t="s">
        <v>99</v>
      </c>
      <c r="BD119" s="115"/>
      <c r="BE119" s="115"/>
      <c r="BF119" s="115"/>
      <c r="BG119" s="116"/>
      <c r="CA119" s="1" t="s">
        <v>31</v>
      </c>
    </row>
    <row r="120" spans="1:79" s="9" customFormat="1" ht="12.75" customHeight="1" x14ac:dyDescent="0.25">
      <c r="A120" s="98"/>
      <c r="B120" s="99"/>
      <c r="C120" s="99"/>
      <c r="D120" s="99"/>
      <c r="E120" s="100"/>
      <c r="F120" s="98" t="s">
        <v>145</v>
      </c>
      <c r="G120" s="99"/>
      <c r="H120" s="99"/>
      <c r="I120" s="99"/>
      <c r="J120" s="99"/>
      <c r="K120" s="99"/>
      <c r="L120" s="99"/>
      <c r="M120" s="99"/>
      <c r="N120" s="99"/>
      <c r="O120" s="99"/>
      <c r="P120" s="99"/>
      <c r="Q120" s="99"/>
      <c r="R120" s="99"/>
      <c r="S120" s="99"/>
      <c r="T120" s="99"/>
      <c r="U120" s="99"/>
      <c r="V120" s="99"/>
      <c r="W120" s="100"/>
      <c r="X120" s="110"/>
      <c r="Y120" s="111"/>
      <c r="Z120" s="111"/>
      <c r="AA120" s="111"/>
      <c r="AB120" s="112"/>
      <c r="AC120" s="110"/>
      <c r="AD120" s="111"/>
      <c r="AE120" s="111"/>
      <c r="AF120" s="111"/>
      <c r="AG120" s="112"/>
      <c r="AH120" s="110"/>
      <c r="AI120" s="111"/>
      <c r="AJ120" s="112"/>
      <c r="AK120" s="110">
        <f>IF(ISNUMBER(X120),X120,0)+IF(ISNUMBER(AC120),AC120,0)</f>
        <v>0</v>
      </c>
      <c r="AL120" s="111"/>
      <c r="AM120" s="111"/>
      <c r="AN120" s="111"/>
      <c r="AO120" s="112"/>
      <c r="AP120" s="110"/>
      <c r="AQ120" s="111"/>
      <c r="AR120" s="111"/>
      <c r="AS120" s="111"/>
      <c r="AT120" s="112"/>
      <c r="AU120" s="110"/>
      <c r="AV120" s="111"/>
      <c r="AW120" s="111"/>
      <c r="AX120" s="111"/>
      <c r="AY120" s="112"/>
      <c r="AZ120" s="110"/>
      <c r="BA120" s="111"/>
      <c r="BB120" s="112"/>
      <c r="BC120" s="110">
        <f>IF(ISNUMBER(AP120),AP120,0)+IF(ISNUMBER(AU120),AU120,0)</f>
        <v>0</v>
      </c>
      <c r="BD120" s="111"/>
      <c r="BE120" s="111"/>
      <c r="BF120" s="111"/>
      <c r="BG120" s="112"/>
      <c r="CA120" s="9" t="s">
        <v>32</v>
      </c>
    </row>
    <row r="122" spans="1:79" ht="14.25" customHeight="1" x14ac:dyDescent="0.25">
      <c r="A122" s="51" t="s">
        <v>404</v>
      </c>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row>
    <row r="124" spans="1:79" ht="14.25" customHeight="1" x14ac:dyDescent="0.25">
      <c r="A124" s="51" t="s">
        <v>414</v>
      </c>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row>
    <row r="125" spans="1:79" ht="15" customHeight="1" x14ac:dyDescent="0.25">
      <c r="A125" s="59" t="s">
        <v>192</v>
      </c>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row>
    <row r="127" spans="1:79" ht="15.6" customHeight="1" x14ac:dyDescent="0.25">
      <c r="A127" s="81" t="s">
        <v>6</v>
      </c>
      <c r="B127" s="82"/>
      <c r="C127" s="82"/>
      <c r="D127" s="81" t="s">
        <v>119</v>
      </c>
      <c r="E127" s="82"/>
      <c r="F127" s="82"/>
      <c r="G127" s="82"/>
      <c r="H127" s="82"/>
      <c r="I127" s="82"/>
      <c r="J127" s="82"/>
      <c r="K127" s="82"/>
      <c r="L127" s="82"/>
      <c r="M127" s="82"/>
      <c r="N127" s="82"/>
      <c r="O127" s="82"/>
      <c r="P127" s="82"/>
      <c r="Q127" s="82"/>
      <c r="R127" s="82"/>
      <c r="S127" s="83"/>
      <c r="T127" s="61" t="s">
        <v>193</v>
      </c>
      <c r="U127" s="61"/>
      <c r="V127" s="61"/>
      <c r="W127" s="61"/>
      <c r="X127" s="61"/>
      <c r="Y127" s="61"/>
      <c r="Z127" s="61"/>
      <c r="AA127" s="61"/>
      <c r="AB127" s="61"/>
      <c r="AC127" s="61"/>
      <c r="AD127" s="61"/>
      <c r="AE127" s="61"/>
      <c r="AF127" s="61"/>
      <c r="AG127" s="61"/>
      <c r="AH127" s="61"/>
      <c r="AI127" s="61"/>
      <c r="AJ127" s="61"/>
      <c r="AK127" s="61"/>
      <c r="AL127" s="61" t="s">
        <v>195</v>
      </c>
      <c r="AM127" s="61"/>
      <c r="AN127" s="61"/>
      <c r="AO127" s="61"/>
      <c r="AP127" s="61"/>
      <c r="AQ127" s="61"/>
      <c r="AR127" s="61"/>
      <c r="AS127" s="61"/>
      <c r="AT127" s="61"/>
      <c r="AU127" s="61"/>
      <c r="AV127" s="61"/>
      <c r="AW127" s="61"/>
      <c r="AX127" s="61"/>
      <c r="AY127" s="61"/>
      <c r="AZ127" s="61"/>
      <c r="BA127" s="61"/>
      <c r="BB127" s="61"/>
      <c r="BC127" s="61"/>
      <c r="BD127" s="61" t="s">
        <v>200</v>
      </c>
      <c r="BE127" s="61"/>
      <c r="BF127" s="61"/>
      <c r="BG127" s="61"/>
      <c r="BH127" s="61"/>
      <c r="BI127" s="61"/>
      <c r="BJ127" s="61"/>
      <c r="BK127" s="61"/>
      <c r="BL127" s="61"/>
      <c r="BM127" s="61"/>
      <c r="BN127" s="61"/>
      <c r="BO127" s="61"/>
      <c r="BP127" s="61"/>
      <c r="BQ127" s="61"/>
      <c r="BR127" s="61"/>
      <c r="BS127" s="61"/>
      <c r="BT127" s="61"/>
      <c r="BU127" s="61"/>
    </row>
    <row r="128" spans="1:79" ht="52.5" customHeight="1" x14ac:dyDescent="0.25">
      <c r="A128" s="84"/>
      <c r="B128" s="85"/>
      <c r="C128" s="85"/>
      <c r="D128" s="84"/>
      <c r="E128" s="85"/>
      <c r="F128" s="85"/>
      <c r="G128" s="85"/>
      <c r="H128" s="85"/>
      <c r="I128" s="85"/>
      <c r="J128" s="85"/>
      <c r="K128" s="85"/>
      <c r="L128" s="85"/>
      <c r="M128" s="85"/>
      <c r="N128" s="85"/>
      <c r="O128" s="85"/>
      <c r="P128" s="85"/>
      <c r="Q128" s="85"/>
      <c r="R128" s="85"/>
      <c r="S128" s="86"/>
      <c r="T128" s="61" t="s">
        <v>4</v>
      </c>
      <c r="U128" s="61"/>
      <c r="V128" s="61"/>
      <c r="W128" s="61"/>
      <c r="X128" s="61"/>
      <c r="Y128" s="61" t="s">
        <v>3</v>
      </c>
      <c r="Z128" s="61"/>
      <c r="AA128" s="61"/>
      <c r="AB128" s="61"/>
      <c r="AC128" s="61"/>
      <c r="AD128" s="62" t="s">
        <v>116</v>
      </c>
      <c r="AE128" s="63"/>
      <c r="AF128" s="64"/>
      <c r="AG128" s="61" t="s">
        <v>5</v>
      </c>
      <c r="AH128" s="61"/>
      <c r="AI128" s="61"/>
      <c r="AJ128" s="61"/>
      <c r="AK128" s="61"/>
      <c r="AL128" s="61" t="s">
        <v>4</v>
      </c>
      <c r="AM128" s="61"/>
      <c r="AN128" s="61"/>
      <c r="AO128" s="61"/>
      <c r="AP128" s="61"/>
      <c r="AQ128" s="61" t="s">
        <v>3</v>
      </c>
      <c r="AR128" s="61"/>
      <c r="AS128" s="61"/>
      <c r="AT128" s="61"/>
      <c r="AU128" s="61"/>
      <c r="AV128" s="62" t="s">
        <v>116</v>
      </c>
      <c r="AW128" s="63"/>
      <c r="AX128" s="64"/>
      <c r="AY128" s="61" t="s">
        <v>96</v>
      </c>
      <c r="AZ128" s="61"/>
      <c r="BA128" s="61"/>
      <c r="BB128" s="61"/>
      <c r="BC128" s="61"/>
      <c r="BD128" s="61" t="s">
        <v>4</v>
      </c>
      <c r="BE128" s="61"/>
      <c r="BF128" s="61"/>
      <c r="BG128" s="61"/>
      <c r="BH128" s="61"/>
      <c r="BI128" s="61" t="s">
        <v>3</v>
      </c>
      <c r="BJ128" s="61"/>
      <c r="BK128" s="61"/>
      <c r="BL128" s="61"/>
      <c r="BM128" s="61"/>
      <c r="BN128" s="62" t="s">
        <v>116</v>
      </c>
      <c r="BO128" s="63"/>
      <c r="BP128" s="64"/>
      <c r="BQ128" s="61" t="s">
        <v>97</v>
      </c>
      <c r="BR128" s="61"/>
      <c r="BS128" s="61"/>
      <c r="BT128" s="61"/>
      <c r="BU128" s="61"/>
    </row>
    <row r="129" spans="1:79" ht="15" customHeight="1" x14ac:dyDescent="0.25">
      <c r="A129" s="77">
        <v>1</v>
      </c>
      <c r="B129" s="78"/>
      <c r="C129" s="78"/>
      <c r="D129" s="77">
        <v>2</v>
      </c>
      <c r="E129" s="78"/>
      <c r="F129" s="78"/>
      <c r="G129" s="78"/>
      <c r="H129" s="78"/>
      <c r="I129" s="78"/>
      <c r="J129" s="78"/>
      <c r="K129" s="78"/>
      <c r="L129" s="78"/>
      <c r="M129" s="78"/>
      <c r="N129" s="78"/>
      <c r="O129" s="78"/>
      <c r="P129" s="78"/>
      <c r="Q129" s="78"/>
      <c r="R129" s="78"/>
      <c r="S129" s="79"/>
      <c r="T129" s="61">
        <v>3</v>
      </c>
      <c r="U129" s="61"/>
      <c r="V129" s="61"/>
      <c r="W129" s="61"/>
      <c r="X129" s="61"/>
      <c r="Y129" s="61">
        <v>4</v>
      </c>
      <c r="Z129" s="61"/>
      <c r="AA129" s="61"/>
      <c r="AB129" s="61"/>
      <c r="AC129" s="61"/>
      <c r="AD129" s="77">
        <v>5</v>
      </c>
      <c r="AE129" s="78"/>
      <c r="AF129" s="79"/>
      <c r="AG129" s="61">
        <v>6</v>
      </c>
      <c r="AH129" s="61"/>
      <c r="AI129" s="61"/>
      <c r="AJ129" s="61"/>
      <c r="AK129" s="61"/>
      <c r="AL129" s="61">
        <v>7</v>
      </c>
      <c r="AM129" s="61"/>
      <c r="AN129" s="61"/>
      <c r="AO129" s="61"/>
      <c r="AP129" s="61"/>
      <c r="AQ129" s="61">
        <v>8</v>
      </c>
      <c r="AR129" s="61"/>
      <c r="AS129" s="61"/>
      <c r="AT129" s="61"/>
      <c r="AU129" s="61"/>
      <c r="AV129" s="77">
        <v>9</v>
      </c>
      <c r="AW129" s="78"/>
      <c r="AX129" s="79"/>
      <c r="AY129" s="61">
        <v>10</v>
      </c>
      <c r="AZ129" s="61"/>
      <c r="BA129" s="61"/>
      <c r="BB129" s="61"/>
      <c r="BC129" s="61"/>
      <c r="BD129" s="61">
        <v>11</v>
      </c>
      <c r="BE129" s="61"/>
      <c r="BF129" s="61"/>
      <c r="BG129" s="61"/>
      <c r="BH129" s="61"/>
      <c r="BI129" s="61">
        <v>12</v>
      </c>
      <c r="BJ129" s="61"/>
      <c r="BK129" s="61"/>
      <c r="BL129" s="61"/>
      <c r="BM129" s="61"/>
      <c r="BN129" s="77">
        <v>13</v>
      </c>
      <c r="BO129" s="78"/>
      <c r="BP129" s="79"/>
      <c r="BQ129" s="61">
        <v>14</v>
      </c>
      <c r="BR129" s="61"/>
      <c r="BS129" s="61"/>
      <c r="BT129" s="61"/>
      <c r="BU129" s="61"/>
    </row>
    <row r="130" spans="1:79" ht="14.25" hidden="1" customHeight="1" x14ac:dyDescent="0.25">
      <c r="A130" s="62" t="s">
        <v>69</v>
      </c>
      <c r="B130" s="63"/>
      <c r="C130" s="63"/>
      <c r="D130" s="62" t="s">
        <v>57</v>
      </c>
      <c r="E130" s="63"/>
      <c r="F130" s="63"/>
      <c r="G130" s="63"/>
      <c r="H130" s="63"/>
      <c r="I130" s="63"/>
      <c r="J130" s="63"/>
      <c r="K130" s="63"/>
      <c r="L130" s="63"/>
      <c r="M130" s="63"/>
      <c r="N130" s="63"/>
      <c r="O130" s="63"/>
      <c r="P130" s="63"/>
      <c r="Q130" s="63"/>
      <c r="R130" s="63"/>
      <c r="S130" s="64"/>
      <c r="T130" s="80" t="s">
        <v>65</v>
      </c>
      <c r="U130" s="80"/>
      <c r="V130" s="80"/>
      <c r="W130" s="80"/>
      <c r="X130" s="80"/>
      <c r="Y130" s="80" t="s">
        <v>66</v>
      </c>
      <c r="Z130" s="80"/>
      <c r="AA130" s="80"/>
      <c r="AB130" s="80"/>
      <c r="AC130" s="80"/>
      <c r="AD130" s="62" t="s">
        <v>91</v>
      </c>
      <c r="AE130" s="63"/>
      <c r="AF130" s="64"/>
      <c r="AG130" s="91" t="s">
        <v>99</v>
      </c>
      <c r="AH130" s="91"/>
      <c r="AI130" s="91"/>
      <c r="AJ130" s="91"/>
      <c r="AK130" s="91"/>
      <c r="AL130" s="80" t="s">
        <v>67</v>
      </c>
      <c r="AM130" s="80"/>
      <c r="AN130" s="80"/>
      <c r="AO130" s="80"/>
      <c r="AP130" s="80"/>
      <c r="AQ130" s="80" t="s">
        <v>68</v>
      </c>
      <c r="AR130" s="80"/>
      <c r="AS130" s="80"/>
      <c r="AT130" s="80"/>
      <c r="AU130" s="80"/>
      <c r="AV130" s="62" t="s">
        <v>92</v>
      </c>
      <c r="AW130" s="63"/>
      <c r="AX130" s="64"/>
      <c r="AY130" s="91" t="s">
        <v>99</v>
      </c>
      <c r="AZ130" s="91"/>
      <c r="BA130" s="91"/>
      <c r="BB130" s="91"/>
      <c r="BC130" s="91"/>
      <c r="BD130" s="80" t="s">
        <v>58</v>
      </c>
      <c r="BE130" s="80"/>
      <c r="BF130" s="80"/>
      <c r="BG130" s="80"/>
      <c r="BH130" s="80"/>
      <c r="BI130" s="80" t="s">
        <v>59</v>
      </c>
      <c r="BJ130" s="80"/>
      <c r="BK130" s="80"/>
      <c r="BL130" s="80"/>
      <c r="BM130" s="80"/>
      <c r="BN130" s="62" t="s">
        <v>93</v>
      </c>
      <c r="BO130" s="63"/>
      <c r="BP130" s="64"/>
      <c r="BQ130" s="91" t="s">
        <v>99</v>
      </c>
      <c r="BR130" s="91"/>
      <c r="BS130" s="91"/>
      <c r="BT130" s="91"/>
      <c r="BU130" s="91"/>
      <c r="CA130" s="1" t="s">
        <v>33</v>
      </c>
    </row>
    <row r="131" spans="1:79" s="8" customFormat="1" ht="26.4" customHeight="1" x14ac:dyDescent="0.25">
      <c r="A131" s="62">
        <v>1</v>
      </c>
      <c r="B131" s="63"/>
      <c r="C131" s="63"/>
      <c r="D131" s="92" t="s">
        <v>289</v>
      </c>
      <c r="E131" s="93"/>
      <c r="F131" s="93"/>
      <c r="G131" s="93"/>
      <c r="H131" s="93"/>
      <c r="I131" s="93"/>
      <c r="J131" s="93"/>
      <c r="K131" s="93"/>
      <c r="L131" s="93"/>
      <c r="M131" s="93"/>
      <c r="N131" s="93"/>
      <c r="O131" s="93"/>
      <c r="P131" s="93"/>
      <c r="Q131" s="93"/>
      <c r="R131" s="93"/>
      <c r="S131" s="94"/>
      <c r="T131" s="87">
        <v>9474324</v>
      </c>
      <c r="U131" s="87"/>
      <c r="V131" s="87"/>
      <c r="W131" s="87"/>
      <c r="X131" s="87"/>
      <c r="Y131" s="87">
        <v>1475623</v>
      </c>
      <c r="Z131" s="87"/>
      <c r="AA131" s="87"/>
      <c r="AB131" s="87"/>
      <c r="AC131" s="87"/>
      <c r="AD131" s="88">
        <v>0</v>
      </c>
      <c r="AE131" s="89"/>
      <c r="AF131" s="90"/>
      <c r="AG131" s="87">
        <f>IF(ISNUMBER(T131),T131,0)+IF(ISNUMBER(Y131),Y131,0)</f>
        <v>10949947</v>
      </c>
      <c r="AH131" s="87"/>
      <c r="AI131" s="87"/>
      <c r="AJ131" s="87"/>
      <c r="AK131" s="87"/>
      <c r="AL131" s="87">
        <v>7135602</v>
      </c>
      <c r="AM131" s="87"/>
      <c r="AN131" s="87"/>
      <c r="AO131" s="87"/>
      <c r="AP131" s="87"/>
      <c r="AQ131" s="87">
        <v>884227</v>
      </c>
      <c r="AR131" s="87"/>
      <c r="AS131" s="87"/>
      <c r="AT131" s="87"/>
      <c r="AU131" s="87"/>
      <c r="AV131" s="88">
        <v>0</v>
      </c>
      <c r="AW131" s="89"/>
      <c r="AX131" s="90"/>
      <c r="AY131" s="87">
        <f>IF(ISNUMBER(AL131),AL131,0)+IF(ISNUMBER(AQ131),AQ131,0)</f>
        <v>8019829</v>
      </c>
      <c r="AZ131" s="87"/>
      <c r="BA131" s="87"/>
      <c r="BB131" s="87"/>
      <c r="BC131" s="87"/>
      <c r="BD131" s="87">
        <v>3145400</v>
      </c>
      <c r="BE131" s="87"/>
      <c r="BF131" s="87"/>
      <c r="BG131" s="87"/>
      <c r="BH131" s="87"/>
      <c r="BI131" s="87">
        <v>89400</v>
      </c>
      <c r="BJ131" s="87"/>
      <c r="BK131" s="87"/>
      <c r="BL131" s="87"/>
      <c r="BM131" s="87"/>
      <c r="BN131" s="88">
        <v>0</v>
      </c>
      <c r="BO131" s="89"/>
      <c r="BP131" s="90"/>
      <c r="BQ131" s="87">
        <f>IF(ISNUMBER(BD131),BD131,0)+IF(ISNUMBER(BI131),BI131,0)</f>
        <v>3234800</v>
      </c>
      <c r="BR131" s="87"/>
      <c r="BS131" s="87"/>
      <c r="BT131" s="87"/>
      <c r="BU131" s="87"/>
      <c r="CA131" s="8" t="s">
        <v>34</v>
      </c>
    </row>
    <row r="132" spans="1:79" s="9" customFormat="1" ht="12.75" customHeight="1" x14ac:dyDescent="0.25">
      <c r="A132" s="98"/>
      <c r="B132" s="99"/>
      <c r="C132" s="99"/>
      <c r="D132" s="101" t="s">
        <v>145</v>
      </c>
      <c r="E132" s="102"/>
      <c r="F132" s="102"/>
      <c r="G132" s="102"/>
      <c r="H132" s="102"/>
      <c r="I132" s="102"/>
      <c r="J132" s="102"/>
      <c r="K132" s="102"/>
      <c r="L132" s="102"/>
      <c r="M132" s="102"/>
      <c r="N132" s="102"/>
      <c r="O132" s="102"/>
      <c r="P132" s="102"/>
      <c r="Q132" s="102"/>
      <c r="R132" s="102"/>
      <c r="S132" s="103"/>
      <c r="T132" s="120">
        <v>9474324</v>
      </c>
      <c r="U132" s="120"/>
      <c r="V132" s="120"/>
      <c r="W132" s="120"/>
      <c r="X132" s="120"/>
      <c r="Y132" s="120">
        <v>1475623</v>
      </c>
      <c r="Z132" s="120"/>
      <c r="AA132" s="120"/>
      <c r="AB132" s="120"/>
      <c r="AC132" s="120"/>
      <c r="AD132" s="95">
        <v>0</v>
      </c>
      <c r="AE132" s="96"/>
      <c r="AF132" s="97"/>
      <c r="AG132" s="120">
        <f>IF(ISNUMBER(T132),T132,0)+IF(ISNUMBER(Y132),Y132,0)</f>
        <v>10949947</v>
      </c>
      <c r="AH132" s="120"/>
      <c r="AI132" s="120"/>
      <c r="AJ132" s="120"/>
      <c r="AK132" s="120"/>
      <c r="AL132" s="120">
        <v>7135602</v>
      </c>
      <c r="AM132" s="120"/>
      <c r="AN132" s="120"/>
      <c r="AO132" s="120"/>
      <c r="AP132" s="120"/>
      <c r="AQ132" s="120">
        <v>884227</v>
      </c>
      <c r="AR132" s="120"/>
      <c r="AS132" s="120"/>
      <c r="AT132" s="120"/>
      <c r="AU132" s="120"/>
      <c r="AV132" s="95">
        <v>0</v>
      </c>
      <c r="AW132" s="96"/>
      <c r="AX132" s="97"/>
      <c r="AY132" s="120">
        <f>IF(ISNUMBER(AL132),AL132,0)+IF(ISNUMBER(AQ132),AQ132,0)</f>
        <v>8019829</v>
      </c>
      <c r="AZ132" s="120"/>
      <c r="BA132" s="120"/>
      <c r="BB132" s="120"/>
      <c r="BC132" s="120"/>
      <c r="BD132" s="120">
        <v>3145400</v>
      </c>
      <c r="BE132" s="120"/>
      <c r="BF132" s="120"/>
      <c r="BG132" s="120"/>
      <c r="BH132" s="120"/>
      <c r="BI132" s="120">
        <v>89400</v>
      </c>
      <c r="BJ132" s="120"/>
      <c r="BK132" s="120"/>
      <c r="BL132" s="120"/>
      <c r="BM132" s="120"/>
      <c r="BN132" s="95">
        <v>0</v>
      </c>
      <c r="BO132" s="96"/>
      <c r="BP132" s="97"/>
      <c r="BQ132" s="120">
        <f>IF(ISNUMBER(BD132),BD132,0)+IF(ISNUMBER(BI132),BI132,0)</f>
        <v>3234800</v>
      </c>
      <c r="BR132" s="120"/>
      <c r="BS132" s="120"/>
      <c r="BT132" s="120"/>
      <c r="BU132" s="120"/>
    </row>
    <row r="134" spans="1:79" ht="14.25" customHeight="1" x14ac:dyDescent="0.25">
      <c r="A134" s="51" t="s">
        <v>415</v>
      </c>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row>
    <row r="135" spans="1:79" ht="15" customHeight="1" x14ac:dyDescent="0.25">
      <c r="A135" s="59" t="s">
        <v>192</v>
      </c>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row>
    <row r="137" spans="1:79" ht="16.95" customHeight="1" x14ac:dyDescent="0.25">
      <c r="A137" s="81" t="s">
        <v>6</v>
      </c>
      <c r="B137" s="82"/>
      <c r="C137" s="82"/>
      <c r="D137" s="81" t="s">
        <v>119</v>
      </c>
      <c r="E137" s="82"/>
      <c r="F137" s="82"/>
      <c r="G137" s="82"/>
      <c r="H137" s="82"/>
      <c r="I137" s="82"/>
      <c r="J137" s="82"/>
      <c r="K137" s="82"/>
      <c r="L137" s="82"/>
      <c r="M137" s="82"/>
      <c r="N137" s="82"/>
      <c r="O137" s="82"/>
      <c r="P137" s="82"/>
      <c r="Q137" s="82"/>
      <c r="R137" s="82"/>
      <c r="S137" s="83"/>
      <c r="T137" s="61" t="s">
        <v>204</v>
      </c>
      <c r="U137" s="61"/>
      <c r="V137" s="61"/>
      <c r="W137" s="61"/>
      <c r="X137" s="61"/>
      <c r="Y137" s="61"/>
      <c r="Z137" s="61"/>
      <c r="AA137" s="61"/>
      <c r="AB137" s="61"/>
      <c r="AC137" s="61"/>
      <c r="AD137" s="61"/>
      <c r="AE137" s="61"/>
      <c r="AF137" s="61"/>
      <c r="AG137" s="61"/>
      <c r="AH137" s="61"/>
      <c r="AI137" s="61"/>
      <c r="AJ137" s="61"/>
      <c r="AK137" s="61"/>
      <c r="AL137" s="61" t="s">
        <v>208</v>
      </c>
      <c r="AM137" s="61"/>
      <c r="AN137" s="61"/>
      <c r="AO137" s="61"/>
      <c r="AP137" s="61"/>
      <c r="AQ137" s="61"/>
      <c r="AR137" s="61"/>
      <c r="AS137" s="61"/>
      <c r="AT137" s="61"/>
      <c r="AU137" s="61"/>
      <c r="AV137" s="61"/>
      <c r="AW137" s="61"/>
      <c r="AX137" s="61"/>
      <c r="AY137" s="61"/>
      <c r="AZ137" s="61"/>
      <c r="BA137" s="61"/>
      <c r="BB137" s="61"/>
      <c r="BC137" s="61"/>
    </row>
    <row r="138" spans="1:79" ht="54" customHeight="1" x14ac:dyDescent="0.25">
      <c r="A138" s="84"/>
      <c r="B138" s="85"/>
      <c r="C138" s="85"/>
      <c r="D138" s="84"/>
      <c r="E138" s="85"/>
      <c r="F138" s="85"/>
      <c r="G138" s="85"/>
      <c r="H138" s="85"/>
      <c r="I138" s="85"/>
      <c r="J138" s="85"/>
      <c r="K138" s="85"/>
      <c r="L138" s="85"/>
      <c r="M138" s="85"/>
      <c r="N138" s="85"/>
      <c r="O138" s="85"/>
      <c r="P138" s="85"/>
      <c r="Q138" s="85"/>
      <c r="R138" s="85"/>
      <c r="S138" s="86"/>
      <c r="T138" s="61" t="s">
        <v>4</v>
      </c>
      <c r="U138" s="61"/>
      <c r="V138" s="61"/>
      <c r="W138" s="61"/>
      <c r="X138" s="61"/>
      <c r="Y138" s="61" t="s">
        <v>3</v>
      </c>
      <c r="Z138" s="61"/>
      <c r="AA138" s="61"/>
      <c r="AB138" s="61"/>
      <c r="AC138" s="61"/>
      <c r="AD138" s="62" t="s">
        <v>116</v>
      </c>
      <c r="AE138" s="63"/>
      <c r="AF138" s="64"/>
      <c r="AG138" s="61" t="s">
        <v>5</v>
      </c>
      <c r="AH138" s="61"/>
      <c r="AI138" s="61"/>
      <c r="AJ138" s="61"/>
      <c r="AK138" s="61"/>
      <c r="AL138" s="61" t="s">
        <v>4</v>
      </c>
      <c r="AM138" s="61"/>
      <c r="AN138" s="61"/>
      <c r="AO138" s="61"/>
      <c r="AP138" s="61"/>
      <c r="AQ138" s="61" t="s">
        <v>3</v>
      </c>
      <c r="AR138" s="61"/>
      <c r="AS138" s="61"/>
      <c r="AT138" s="61"/>
      <c r="AU138" s="61"/>
      <c r="AV138" s="62" t="s">
        <v>116</v>
      </c>
      <c r="AW138" s="63"/>
      <c r="AX138" s="64"/>
      <c r="AY138" s="61" t="s">
        <v>96</v>
      </c>
      <c r="AZ138" s="61"/>
      <c r="BA138" s="61"/>
      <c r="BB138" s="61"/>
      <c r="BC138" s="61"/>
    </row>
    <row r="139" spans="1:79" ht="15" customHeight="1" x14ac:dyDescent="0.25">
      <c r="A139" s="77">
        <v>1</v>
      </c>
      <c r="B139" s="78"/>
      <c r="C139" s="78"/>
      <c r="D139" s="77">
        <v>2</v>
      </c>
      <c r="E139" s="78"/>
      <c r="F139" s="78"/>
      <c r="G139" s="78"/>
      <c r="H139" s="78"/>
      <c r="I139" s="78"/>
      <c r="J139" s="78"/>
      <c r="K139" s="78"/>
      <c r="L139" s="78"/>
      <c r="M139" s="78"/>
      <c r="N139" s="78"/>
      <c r="O139" s="78"/>
      <c r="P139" s="78"/>
      <c r="Q139" s="78"/>
      <c r="R139" s="78"/>
      <c r="S139" s="79"/>
      <c r="T139" s="61">
        <v>3</v>
      </c>
      <c r="U139" s="61"/>
      <c r="V139" s="61"/>
      <c r="W139" s="61"/>
      <c r="X139" s="61"/>
      <c r="Y139" s="61">
        <v>4</v>
      </c>
      <c r="Z139" s="61"/>
      <c r="AA139" s="61"/>
      <c r="AB139" s="61"/>
      <c r="AC139" s="61"/>
      <c r="AD139" s="77">
        <v>5</v>
      </c>
      <c r="AE139" s="78"/>
      <c r="AF139" s="79"/>
      <c r="AG139" s="61">
        <v>6</v>
      </c>
      <c r="AH139" s="61"/>
      <c r="AI139" s="61"/>
      <c r="AJ139" s="61"/>
      <c r="AK139" s="61"/>
      <c r="AL139" s="61">
        <v>7</v>
      </c>
      <c r="AM139" s="61"/>
      <c r="AN139" s="61"/>
      <c r="AO139" s="61"/>
      <c r="AP139" s="61"/>
      <c r="AQ139" s="61">
        <v>8</v>
      </c>
      <c r="AR139" s="61"/>
      <c r="AS139" s="61"/>
      <c r="AT139" s="61"/>
      <c r="AU139" s="61"/>
      <c r="AV139" s="77">
        <v>9</v>
      </c>
      <c r="AW139" s="78"/>
      <c r="AX139" s="79"/>
      <c r="AY139" s="61">
        <v>10</v>
      </c>
      <c r="AZ139" s="61"/>
      <c r="BA139" s="61"/>
      <c r="BB139" s="61"/>
      <c r="BC139" s="61"/>
    </row>
    <row r="140" spans="1:79" ht="10.5" hidden="1" customHeight="1" x14ac:dyDescent="0.25">
      <c r="A140" s="62" t="s">
        <v>69</v>
      </c>
      <c r="B140" s="63"/>
      <c r="C140" s="63"/>
      <c r="D140" s="62" t="s">
        <v>57</v>
      </c>
      <c r="E140" s="63"/>
      <c r="F140" s="63"/>
      <c r="G140" s="63"/>
      <c r="H140" s="63"/>
      <c r="I140" s="63"/>
      <c r="J140" s="63"/>
      <c r="K140" s="63"/>
      <c r="L140" s="63"/>
      <c r="M140" s="63"/>
      <c r="N140" s="63"/>
      <c r="O140" s="63"/>
      <c r="P140" s="63"/>
      <c r="Q140" s="63"/>
      <c r="R140" s="63"/>
      <c r="S140" s="64"/>
      <c r="T140" s="80" t="s">
        <v>60</v>
      </c>
      <c r="U140" s="80"/>
      <c r="V140" s="80"/>
      <c r="W140" s="80"/>
      <c r="X140" s="80"/>
      <c r="Y140" s="80" t="s">
        <v>61</v>
      </c>
      <c r="Z140" s="80"/>
      <c r="AA140" s="80"/>
      <c r="AB140" s="80"/>
      <c r="AC140" s="80"/>
      <c r="AD140" s="62" t="s">
        <v>94</v>
      </c>
      <c r="AE140" s="63"/>
      <c r="AF140" s="64"/>
      <c r="AG140" s="91" t="s">
        <v>99</v>
      </c>
      <c r="AH140" s="91"/>
      <c r="AI140" s="91"/>
      <c r="AJ140" s="91"/>
      <c r="AK140" s="91"/>
      <c r="AL140" s="80" t="s">
        <v>62</v>
      </c>
      <c r="AM140" s="80"/>
      <c r="AN140" s="80"/>
      <c r="AO140" s="80"/>
      <c r="AP140" s="80"/>
      <c r="AQ140" s="80" t="s">
        <v>63</v>
      </c>
      <c r="AR140" s="80"/>
      <c r="AS140" s="80"/>
      <c r="AT140" s="80"/>
      <c r="AU140" s="80"/>
      <c r="AV140" s="62" t="s">
        <v>95</v>
      </c>
      <c r="AW140" s="63"/>
      <c r="AX140" s="64"/>
      <c r="AY140" s="91" t="s">
        <v>99</v>
      </c>
      <c r="AZ140" s="91"/>
      <c r="BA140" s="91"/>
      <c r="BB140" s="91"/>
      <c r="BC140" s="91"/>
      <c r="CA140" s="1" t="s">
        <v>35</v>
      </c>
    </row>
    <row r="141" spans="1:79" s="8" customFormat="1" ht="26.4" customHeight="1" x14ac:dyDescent="0.25">
      <c r="A141" s="62">
        <v>1</v>
      </c>
      <c r="B141" s="63"/>
      <c r="C141" s="63"/>
      <c r="D141" s="92" t="s">
        <v>289</v>
      </c>
      <c r="E141" s="93"/>
      <c r="F141" s="93"/>
      <c r="G141" s="93"/>
      <c r="H141" s="93"/>
      <c r="I141" s="93"/>
      <c r="J141" s="93"/>
      <c r="K141" s="93"/>
      <c r="L141" s="93"/>
      <c r="M141" s="93"/>
      <c r="N141" s="93"/>
      <c r="O141" s="93"/>
      <c r="P141" s="93"/>
      <c r="Q141" s="93"/>
      <c r="R141" s="93"/>
      <c r="S141" s="94"/>
      <c r="T141" s="87">
        <f>X111</f>
        <v>2368765</v>
      </c>
      <c r="U141" s="87"/>
      <c r="V141" s="87"/>
      <c r="W141" s="87"/>
      <c r="X141" s="87"/>
      <c r="Y141" s="87">
        <v>94496</v>
      </c>
      <c r="Z141" s="87"/>
      <c r="AA141" s="87"/>
      <c r="AB141" s="87"/>
      <c r="AC141" s="87"/>
      <c r="AD141" s="88">
        <v>0</v>
      </c>
      <c r="AE141" s="89"/>
      <c r="AF141" s="90"/>
      <c r="AG141" s="87">
        <f>IF(ISNUMBER(T141),T141,0)+IF(ISNUMBER(Y141),Y141,0)</f>
        <v>2463261</v>
      </c>
      <c r="AH141" s="87"/>
      <c r="AI141" s="87"/>
      <c r="AJ141" s="87"/>
      <c r="AK141" s="87"/>
      <c r="AL141" s="87">
        <f>AP111</f>
        <v>2414977</v>
      </c>
      <c r="AM141" s="87"/>
      <c r="AN141" s="87"/>
      <c r="AO141" s="87"/>
      <c r="AP141" s="87"/>
      <c r="AQ141" s="87">
        <v>99504</v>
      </c>
      <c r="AR141" s="87"/>
      <c r="AS141" s="87"/>
      <c r="AT141" s="87"/>
      <c r="AU141" s="87"/>
      <c r="AV141" s="88">
        <v>0</v>
      </c>
      <c r="AW141" s="89"/>
      <c r="AX141" s="90"/>
      <c r="AY141" s="87">
        <f>IF(ISNUMBER(AL141),AL141,0)+IF(ISNUMBER(AQ141),AQ141,0)</f>
        <v>2514481</v>
      </c>
      <c r="AZ141" s="87"/>
      <c r="BA141" s="87"/>
      <c r="BB141" s="87"/>
      <c r="BC141" s="87"/>
      <c r="CA141" s="8" t="s">
        <v>36</v>
      </c>
    </row>
    <row r="142" spans="1:79" s="9" customFormat="1" ht="12.75" customHeight="1" x14ac:dyDescent="0.25">
      <c r="A142" s="98"/>
      <c r="B142" s="99"/>
      <c r="C142" s="99"/>
      <c r="D142" s="101" t="s">
        <v>145</v>
      </c>
      <c r="E142" s="102"/>
      <c r="F142" s="102"/>
      <c r="G142" s="102"/>
      <c r="H142" s="102"/>
      <c r="I142" s="102"/>
      <c r="J142" s="102"/>
      <c r="K142" s="102"/>
      <c r="L142" s="102"/>
      <c r="M142" s="102"/>
      <c r="N142" s="102"/>
      <c r="O142" s="102"/>
      <c r="P142" s="102"/>
      <c r="Q142" s="102"/>
      <c r="R142" s="102"/>
      <c r="S142" s="103"/>
      <c r="T142" s="120">
        <f>T141</f>
        <v>2368765</v>
      </c>
      <c r="U142" s="120"/>
      <c r="V142" s="120"/>
      <c r="W142" s="120"/>
      <c r="X142" s="120"/>
      <c r="Y142" s="120">
        <v>94496</v>
      </c>
      <c r="Z142" s="120"/>
      <c r="AA142" s="120"/>
      <c r="AB142" s="120"/>
      <c r="AC142" s="120"/>
      <c r="AD142" s="95">
        <v>0</v>
      </c>
      <c r="AE142" s="96"/>
      <c r="AF142" s="97"/>
      <c r="AG142" s="120">
        <f>IF(ISNUMBER(T142),T142,0)+IF(ISNUMBER(Y142),Y142,0)</f>
        <v>2463261</v>
      </c>
      <c r="AH142" s="120"/>
      <c r="AI142" s="120"/>
      <c r="AJ142" s="120"/>
      <c r="AK142" s="120"/>
      <c r="AL142" s="120">
        <f>AL141</f>
        <v>2414977</v>
      </c>
      <c r="AM142" s="120"/>
      <c r="AN142" s="120"/>
      <c r="AO142" s="120"/>
      <c r="AP142" s="120"/>
      <c r="AQ142" s="120">
        <v>99504</v>
      </c>
      <c r="AR142" s="120"/>
      <c r="AS142" s="120"/>
      <c r="AT142" s="120"/>
      <c r="AU142" s="120"/>
      <c r="AV142" s="95">
        <v>0</v>
      </c>
      <c r="AW142" s="96"/>
      <c r="AX142" s="97"/>
      <c r="AY142" s="120">
        <f>IF(ISNUMBER(AL142),AL142,0)+IF(ISNUMBER(AQ142),AQ142,0)</f>
        <v>2514481</v>
      </c>
      <c r="AZ142" s="120"/>
      <c r="BA142" s="120"/>
      <c r="BB142" s="120"/>
      <c r="BC142" s="120"/>
    </row>
    <row r="143" spans="1:79" ht="7.2" hidden="1" customHeight="1" x14ac:dyDescent="0.25"/>
    <row r="144" spans="1:79" ht="7.2" customHeight="1" x14ac:dyDescent="0.25"/>
    <row r="145" spans="1:79" ht="14.25" customHeight="1" x14ac:dyDescent="0.25">
      <c r="A145" s="51" t="s">
        <v>147</v>
      </c>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row>
    <row r="146" spans="1:79" ht="14.25" customHeight="1" x14ac:dyDescent="0.25">
      <c r="A146" s="51" t="s">
        <v>416</v>
      </c>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row>
    <row r="147" spans="1:79" ht="7.2" customHeight="1" x14ac:dyDescent="0.25"/>
    <row r="148" spans="1:79" ht="16.95" customHeight="1" x14ac:dyDescent="0.25">
      <c r="A148" s="81" t="s">
        <v>6</v>
      </c>
      <c r="B148" s="82"/>
      <c r="C148" s="82"/>
      <c r="D148" s="61" t="s">
        <v>9</v>
      </c>
      <c r="E148" s="61"/>
      <c r="F148" s="61"/>
      <c r="G148" s="61"/>
      <c r="H148" s="61"/>
      <c r="I148" s="61"/>
      <c r="J148" s="61"/>
      <c r="K148" s="61"/>
      <c r="L148" s="61"/>
      <c r="M148" s="61"/>
      <c r="N148" s="61"/>
      <c r="O148" s="61"/>
      <c r="P148" s="61"/>
      <c r="Q148" s="61" t="s">
        <v>8</v>
      </c>
      <c r="R148" s="61"/>
      <c r="S148" s="61"/>
      <c r="T148" s="61"/>
      <c r="U148" s="61"/>
      <c r="V148" s="61" t="s">
        <v>7</v>
      </c>
      <c r="W148" s="61"/>
      <c r="X148" s="61"/>
      <c r="Y148" s="61"/>
      <c r="Z148" s="61"/>
      <c r="AA148" s="61"/>
      <c r="AB148" s="61"/>
      <c r="AC148" s="61"/>
      <c r="AD148" s="61"/>
      <c r="AE148" s="61"/>
      <c r="AF148" s="77" t="s">
        <v>193</v>
      </c>
      <c r="AG148" s="78"/>
      <c r="AH148" s="78"/>
      <c r="AI148" s="78"/>
      <c r="AJ148" s="78"/>
      <c r="AK148" s="78"/>
      <c r="AL148" s="78"/>
      <c r="AM148" s="78"/>
      <c r="AN148" s="78"/>
      <c r="AO148" s="78"/>
      <c r="AP148" s="78"/>
      <c r="AQ148" s="78"/>
      <c r="AR148" s="78"/>
      <c r="AS148" s="78"/>
      <c r="AT148" s="79"/>
      <c r="AU148" s="77" t="s">
        <v>195</v>
      </c>
      <c r="AV148" s="78"/>
      <c r="AW148" s="78"/>
      <c r="AX148" s="78"/>
      <c r="AY148" s="78"/>
      <c r="AZ148" s="78"/>
      <c r="BA148" s="78"/>
      <c r="BB148" s="78"/>
      <c r="BC148" s="78"/>
      <c r="BD148" s="78"/>
      <c r="BE148" s="78"/>
      <c r="BF148" s="78"/>
      <c r="BG148" s="78"/>
      <c r="BH148" s="78"/>
      <c r="BI148" s="79"/>
      <c r="BJ148" s="77" t="s">
        <v>200</v>
      </c>
      <c r="BK148" s="78"/>
      <c r="BL148" s="78"/>
      <c r="BM148" s="78"/>
      <c r="BN148" s="78"/>
      <c r="BO148" s="78"/>
      <c r="BP148" s="78"/>
      <c r="BQ148" s="78"/>
      <c r="BR148" s="78"/>
      <c r="BS148" s="78"/>
      <c r="BT148" s="78"/>
      <c r="BU148" s="78"/>
      <c r="BV148" s="78"/>
      <c r="BW148" s="78"/>
      <c r="BX148" s="79"/>
    </row>
    <row r="149" spans="1:79" ht="28.95" customHeight="1" x14ac:dyDescent="0.25">
      <c r="A149" s="84"/>
      <c r="B149" s="85"/>
      <c r="C149" s="85"/>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t="s">
        <v>4</v>
      </c>
      <c r="AG149" s="61"/>
      <c r="AH149" s="61"/>
      <c r="AI149" s="61"/>
      <c r="AJ149" s="61"/>
      <c r="AK149" s="61" t="s">
        <v>3</v>
      </c>
      <c r="AL149" s="61"/>
      <c r="AM149" s="61"/>
      <c r="AN149" s="61"/>
      <c r="AO149" s="61"/>
      <c r="AP149" s="61" t="s">
        <v>121</v>
      </c>
      <c r="AQ149" s="61"/>
      <c r="AR149" s="61"/>
      <c r="AS149" s="61"/>
      <c r="AT149" s="61"/>
      <c r="AU149" s="61" t="s">
        <v>4</v>
      </c>
      <c r="AV149" s="61"/>
      <c r="AW149" s="61"/>
      <c r="AX149" s="61"/>
      <c r="AY149" s="61"/>
      <c r="AZ149" s="61" t="s">
        <v>3</v>
      </c>
      <c r="BA149" s="61"/>
      <c r="BB149" s="61"/>
      <c r="BC149" s="61"/>
      <c r="BD149" s="61"/>
      <c r="BE149" s="61" t="s">
        <v>90</v>
      </c>
      <c r="BF149" s="61"/>
      <c r="BG149" s="61"/>
      <c r="BH149" s="61"/>
      <c r="BI149" s="61"/>
      <c r="BJ149" s="61" t="s">
        <v>4</v>
      </c>
      <c r="BK149" s="61"/>
      <c r="BL149" s="61"/>
      <c r="BM149" s="61"/>
      <c r="BN149" s="61"/>
      <c r="BO149" s="61" t="s">
        <v>3</v>
      </c>
      <c r="BP149" s="61"/>
      <c r="BQ149" s="61"/>
      <c r="BR149" s="61"/>
      <c r="BS149" s="61"/>
      <c r="BT149" s="61" t="s">
        <v>97</v>
      </c>
      <c r="BU149" s="61"/>
      <c r="BV149" s="61"/>
      <c r="BW149" s="61"/>
      <c r="BX149" s="61"/>
    </row>
    <row r="150" spans="1:79" ht="13.2" customHeight="1" x14ac:dyDescent="0.25">
      <c r="A150" s="77">
        <v>1</v>
      </c>
      <c r="B150" s="78"/>
      <c r="C150" s="78"/>
      <c r="D150" s="61">
        <v>2</v>
      </c>
      <c r="E150" s="61"/>
      <c r="F150" s="61"/>
      <c r="G150" s="61"/>
      <c r="H150" s="61"/>
      <c r="I150" s="61"/>
      <c r="J150" s="61"/>
      <c r="K150" s="61"/>
      <c r="L150" s="61"/>
      <c r="M150" s="61"/>
      <c r="N150" s="61"/>
      <c r="O150" s="61"/>
      <c r="P150" s="61"/>
      <c r="Q150" s="61">
        <v>3</v>
      </c>
      <c r="R150" s="61"/>
      <c r="S150" s="61"/>
      <c r="T150" s="61"/>
      <c r="U150" s="61"/>
      <c r="V150" s="61">
        <v>4</v>
      </c>
      <c r="W150" s="61"/>
      <c r="X150" s="61"/>
      <c r="Y150" s="61"/>
      <c r="Z150" s="61"/>
      <c r="AA150" s="61"/>
      <c r="AB150" s="61"/>
      <c r="AC150" s="61"/>
      <c r="AD150" s="61"/>
      <c r="AE150" s="61"/>
      <c r="AF150" s="61">
        <v>5</v>
      </c>
      <c r="AG150" s="61"/>
      <c r="AH150" s="61"/>
      <c r="AI150" s="61"/>
      <c r="AJ150" s="61"/>
      <c r="AK150" s="61">
        <v>6</v>
      </c>
      <c r="AL150" s="61"/>
      <c r="AM150" s="61"/>
      <c r="AN150" s="61"/>
      <c r="AO150" s="61"/>
      <c r="AP150" s="61">
        <v>7</v>
      </c>
      <c r="AQ150" s="61"/>
      <c r="AR150" s="61"/>
      <c r="AS150" s="61"/>
      <c r="AT150" s="61"/>
      <c r="AU150" s="61">
        <v>8</v>
      </c>
      <c r="AV150" s="61"/>
      <c r="AW150" s="61"/>
      <c r="AX150" s="61"/>
      <c r="AY150" s="61"/>
      <c r="AZ150" s="61">
        <v>9</v>
      </c>
      <c r="BA150" s="61"/>
      <c r="BB150" s="61"/>
      <c r="BC150" s="61"/>
      <c r="BD150" s="61"/>
      <c r="BE150" s="61">
        <v>10</v>
      </c>
      <c r="BF150" s="61"/>
      <c r="BG150" s="61"/>
      <c r="BH150" s="61"/>
      <c r="BI150" s="61"/>
      <c r="BJ150" s="61">
        <v>11</v>
      </c>
      <c r="BK150" s="61"/>
      <c r="BL150" s="61"/>
      <c r="BM150" s="61"/>
      <c r="BN150" s="61"/>
      <c r="BO150" s="61">
        <v>12</v>
      </c>
      <c r="BP150" s="61"/>
      <c r="BQ150" s="61"/>
      <c r="BR150" s="61"/>
      <c r="BS150" s="61"/>
      <c r="BT150" s="61">
        <v>13</v>
      </c>
      <c r="BU150" s="61"/>
      <c r="BV150" s="61"/>
      <c r="BW150" s="61"/>
      <c r="BX150" s="61"/>
    </row>
    <row r="151" spans="1:79" ht="10.5" hidden="1" customHeight="1" x14ac:dyDescent="0.25">
      <c r="A151" s="62" t="s">
        <v>149</v>
      </c>
      <c r="B151" s="63"/>
      <c r="C151" s="63"/>
      <c r="D151" s="61" t="s">
        <v>57</v>
      </c>
      <c r="E151" s="61"/>
      <c r="F151" s="61"/>
      <c r="G151" s="61"/>
      <c r="H151" s="61"/>
      <c r="I151" s="61"/>
      <c r="J151" s="61"/>
      <c r="K151" s="61"/>
      <c r="L151" s="61"/>
      <c r="M151" s="61"/>
      <c r="N151" s="61"/>
      <c r="O151" s="61"/>
      <c r="P151" s="61"/>
      <c r="Q151" s="61" t="s">
        <v>70</v>
      </c>
      <c r="R151" s="61"/>
      <c r="S151" s="61"/>
      <c r="T151" s="61"/>
      <c r="U151" s="61"/>
      <c r="V151" s="61" t="s">
        <v>71</v>
      </c>
      <c r="W151" s="61"/>
      <c r="X151" s="61"/>
      <c r="Y151" s="61"/>
      <c r="Z151" s="61"/>
      <c r="AA151" s="61"/>
      <c r="AB151" s="61"/>
      <c r="AC151" s="61"/>
      <c r="AD151" s="61"/>
      <c r="AE151" s="61"/>
      <c r="AF151" s="80" t="s">
        <v>112</v>
      </c>
      <c r="AG151" s="80"/>
      <c r="AH151" s="80"/>
      <c r="AI151" s="80"/>
      <c r="AJ151" s="80"/>
      <c r="AK151" s="122" t="s">
        <v>113</v>
      </c>
      <c r="AL151" s="122"/>
      <c r="AM151" s="122"/>
      <c r="AN151" s="122"/>
      <c r="AO151" s="122"/>
      <c r="AP151" s="91" t="s">
        <v>120</v>
      </c>
      <c r="AQ151" s="91"/>
      <c r="AR151" s="91"/>
      <c r="AS151" s="91"/>
      <c r="AT151" s="91"/>
      <c r="AU151" s="80" t="s">
        <v>114</v>
      </c>
      <c r="AV151" s="80"/>
      <c r="AW151" s="80"/>
      <c r="AX151" s="80"/>
      <c r="AY151" s="80"/>
      <c r="AZ151" s="122" t="s">
        <v>115</v>
      </c>
      <c r="BA151" s="122"/>
      <c r="BB151" s="122"/>
      <c r="BC151" s="122"/>
      <c r="BD151" s="122"/>
      <c r="BE151" s="91" t="s">
        <v>120</v>
      </c>
      <c r="BF151" s="91"/>
      <c r="BG151" s="91"/>
      <c r="BH151" s="91"/>
      <c r="BI151" s="91"/>
      <c r="BJ151" s="80" t="s">
        <v>106</v>
      </c>
      <c r="BK151" s="80"/>
      <c r="BL151" s="80"/>
      <c r="BM151" s="80"/>
      <c r="BN151" s="80"/>
      <c r="BO151" s="122" t="s">
        <v>107</v>
      </c>
      <c r="BP151" s="122"/>
      <c r="BQ151" s="122"/>
      <c r="BR151" s="122"/>
      <c r="BS151" s="122"/>
      <c r="BT151" s="91" t="s">
        <v>120</v>
      </c>
      <c r="BU151" s="91"/>
      <c r="BV151" s="91"/>
      <c r="BW151" s="91"/>
      <c r="BX151" s="91"/>
      <c r="CA151" s="1" t="s">
        <v>37</v>
      </c>
    </row>
    <row r="152" spans="1:79" s="9" customFormat="1" ht="13.95" customHeight="1" x14ac:dyDescent="0.25">
      <c r="A152" s="98">
        <v>0</v>
      </c>
      <c r="B152" s="99"/>
      <c r="C152" s="99"/>
      <c r="D152" s="124" t="s">
        <v>161</v>
      </c>
      <c r="E152" s="124"/>
      <c r="F152" s="124"/>
      <c r="G152" s="124"/>
      <c r="H152" s="124"/>
      <c r="I152" s="124"/>
      <c r="J152" s="124"/>
      <c r="K152" s="124"/>
      <c r="L152" s="124"/>
      <c r="M152" s="124"/>
      <c r="N152" s="124"/>
      <c r="O152" s="124"/>
      <c r="P152" s="124"/>
      <c r="Q152" s="123"/>
      <c r="R152" s="123"/>
      <c r="S152" s="123"/>
      <c r="T152" s="123"/>
      <c r="U152" s="123"/>
      <c r="V152" s="123"/>
      <c r="W152" s="123"/>
      <c r="X152" s="123"/>
      <c r="Y152" s="123"/>
      <c r="Z152" s="123"/>
      <c r="AA152" s="123"/>
      <c r="AB152" s="123"/>
      <c r="AC152" s="123"/>
      <c r="AD152" s="123"/>
      <c r="AE152" s="123"/>
      <c r="AF152" s="121"/>
      <c r="AG152" s="121"/>
      <c r="AH152" s="121"/>
      <c r="AI152" s="121"/>
      <c r="AJ152" s="121"/>
      <c r="AK152" s="121"/>
      <c r="AL152" s="121"/>
      <c r="AM152" s="121"/>
      <c r="AN152" s="121"/>
      <c r="AO152" s="121"/>
      <c r="AP152" s="121">
        <f t="shared" ref="AP152:AP168" si="10">IF(ISNUMBER(AF152),AF152,0)+IF(ISNUMBER(AK152),AK152,0)</f>
        <v>0</v>
      </c>
      <c r="AQ152" s="121"/>
      <c r="AR152" s="121"/>
      <c r="AS152" s="121"/>
      <c r="AT152" s="121"/>
      <c r="AU152" s="121"/>
      <c r="AV152" s="121"/>
      <c r="AW152" s="121"/>
      <c r="AX152" s="121"/>
      <c r="AY152" s="121"/>
      <c r="AZ152" s="121"/>
      <c r="BA152" s="121"/>
      <c r="BB152" s="121"/>
      <c r="BC152" s="121"/>
      <c r="BD152" s="121"/>
      <c r="BE152" s="121">
        <f t="shared" ref="BE152:BE168" si="11">IF(ISNUMBER(AU152),AU152,0)+IF(ISNUMBER(AZ152),AZ152,0)</f>
        <v>0</v>
      </c>
      <c r="BF152" s="121"/>
      <c r="BG152" s="121"/>
      <c r="BH152" s="121"/>
      <c r="BI152" s="121"/>
      <c r="BJ152" s="121"/>
      <c r="BK152" s="121"/>
      <c r="BL152" s="121"/>
      <c r="BM152" s="121"/>
      <c r="BN152" s="121"/>
      <c r="BO152" s="121"/>
      <c r="BP152" s="121"/>
      <c r="BQ152" s="121"/>
      <c r="BR152" s="121"/>
      <c r="BS152" s="121"/>
      <c r="BT152" s="121">
        <f t="shared" ref="BT152:BT168" si="12">IF(ISNUMBER(BJ152),BJ152,0)+IF(ISNUMBER(BO152),BO152,0)</f>
        <v>0</v>
      </c>
      <c r="BU152" s="121"/>
      <c r="BV152" s="121"/>
      <c r="BW152" s="121"/>
      <c r="BX152" s="121"/>
      <c r="CA152" s="9" t="s">
        <v>38</v>
      </c>
    </row>
    <row r="153" spans="1:79" s="8" customFormat="1" ht="17.399999999999999" customHeight="1" x14ac:dyDescent="0.25">
      <c r="A153" s="62">
        <v>1</v>
      </c>
      <c r="B153" s="63"/>
      <c r="C153" s="63"/>
      <c r="D153" s="126" t="s">
        <v>243</v>
      </c>
      <c r="E153" s="93"/>
      <c r="F153" s="93"/>
      <c r="G153" s="93"/>
      <c r="H153" s="93"/>
      <c r="I153" s="93"/>
      <c r="J153" s="93"/>
      <c r="K153" s="93"/>
      <c r="L153" s="93"/>
      <c r="M153" s="93"/>
      <c r="N153" s="93"/>
      <c r="O153" s="93"/>
      <c r="P153" s="94"/>
      <c r="Q153" s="61" t="s">
        <v>163</v>
      </c>
      <c r="R153" s="61"/>
      <c r="S153" s="61"/>
      <c r="T153" s="61"/>
      <c r="U153" s="61"/>
      <c r="V153" s="126" t="s">
        <v>578</v>
      </c>
      <c r="W153" s="93"/>
      <c r="X153" s="93"/>
      <c r="Y153" s="93"/>
      <c r="Z153" s="93"/>
      <c r="AA153" s="93"/>
      <c r="AB153" s="93"/>
      <c r="AC153" s="93"/>
      <c r="AD153" s="93"/>
      <c r="AE153" s="94"/>
      <c r="AF153" s="125">
        <v>1</v>
      </c>
      <c r="AG153" s="125"/>
      <c r="AH153" s="125"/>
      <c r="AI153" s="125"/>
      <c r="AJ153" s="125"/>
      <c r="AK153" s="125">
        <v>0</v>
      </c>
      <c r="AL153" s="125"/>
      <c r="AM153" s="125"/>
      <c r="AN153" s="125"/>
      <c r="AO153" s="125"/>
      <c r="AP153" s="125">
        <f t="shared" si="10"/>
        <v>1</v>
      </c>
      <c r="AQ153" s="125"/>
      <c r="AR153" s="125"/>
      <c r="AS153" s="125"/>
      <c r="AT153" s="125"/>
      <c r="AU153" s="125">
        <v>1</v>
      </c>
      <c r="AV153" s="125"/>
      <c r="AW153" s="125"/>
      <c r="AX153" s="125"/>
      <c r="AY153" s="125"/>
      <c r="AZ153" s="125">
        <v>0</v>
      </c>
      <c r="BA153" s="125"/>
      <c r="BB153" s="125"/>
      <c r="BC153" s="125"/>
      <c r="BD153" s="125"/>
      <c r="BE153" s="125">
        <f t="shared" si="11"/>
        <v>1</v>
      </c>
      <c r="BF153" s="125"/>
      <c r="BG153" s="125"/>
      <c r="BH153" s="125"/>
      <c r="BI153" s="125"/>
      <c r="BJ153" s="125">
        <v>1</v>
      </c>
      <c r="BK153" s="125"/>
      <c r="BL153" s="125"/>
      <c r="BM153" s="125"/>
      <c r="BN153" s="125"/>
      <c r="BO153" s="125">
        <v>0</v>
      </c>
      <c r="BP153" s="125"/>
      <c r="BQ153" s="125"/>
      <c r="BR153" s="125"/>
      <c r="BS153" s="125"/>
      <c r="BT153" s="125">
        <f t="shared" si="12"/>
        <v>1</v>
      </c>
      <c r="BU153" s="125"/>
      <c r="BV153" s="125"/>
      <c r="BW153" s="125"/>
      <c r="BX153" s="125"/>
    </row>
    <row r="154" spans="1:79" s="8" customFormat="1" ht="19.2" customHeight="1" x14ac:dyDescent="0.25">
      <c r="A154" s="62">
        <v>2</v>
      </c>
      <c r="B154" s="63"/>
      <c r="C154" s="63"/>
      <c r="D154" s="126" t="s">
        <v>162</v>
      </c>
      <c r="E154" s="93"/>
      <c r="F154" s="93"/>
      <c r="G154" s="93"/>
      <c r="H154" s="93"/>
      <c r="I154" s="93"/>
      <c r="J154" s="93"/>
      <c r="K154" s="93"/>
      <c r="L154" s="93"/>
      <c r="M154" s="93"/>
      <c r="N154" s="93"/>
      <c r="O154" s="93"/>
      <c r="P154" s="94"/>
      <c r="Q154" s="61" t="s">
        <v>163</v>
      </c>
      <c r="R154" s="61"/>
      <c r="S154" s="61"/>
      <c r="T154" s="61"/>
      <c r="U154" s="61"/>
      <c r="V154" s="126" t="s">
        <v>569</v>
      </c>
      <c r="W154" s="93"/>
      <c r="X154" s="93"/>
      <c r="Y154" s="93"/>
      <c r="Z154" s="93"/>
      <c r="AA154" s="93"/>
      <c r="AB154" s="93"/>
      <c r="AC154" s="93"/>
      <c r="AD154" s="93"/>
      <c r="AE154" s="94"/>
      <c r="AF154" s="125">
        <v>100.75</v>
      </c>
      <c r="AG154" s="125"/>
      <c r="AH154" s="125"/>
      <c r="AI154" s="125"/>
      <c r="AJ154" s="125"/>
      <c r="AK154" s="125">
        <v>0</v>
      </c>
      <c r="AL154" s="125"/>
      <c r="AM154" s="125"/>
      <c r="AN154" s="125"/>
      <c r="AO154" s="125"/>
      <c r="AP154" s="125">
        <f t="shared" si="10"/>
        <v>100.75</v>
      </c>
      <c r="AQ154" s="125"/>
      <c r="AR154" s="125"/>
      <c r="AS154" s="125"/>
      <c r="AT154" s="125"/>
      <c r="AU154" s="125">
        <v>115.5</v>
      </c>
      <c r="AV154" s="125"/>
      <c r="AW154" s="125"/>
      <c r="AX154" s="125"/>
      <c r="AY154" s="125"/>
      <c r="AZ154" s="125">
        <v>0</v>
      </c>
      <c r="BA154" s="125"/>
      <c r="BB154" s="125"/>
      <c r="BC154" s="125"/>
      <c r="BD154" s="125"/>
      <c r="BE154" s="125">
        <f t="shared" si="11"/>
        <v>115.5</v>
      </c>
      <c r="BF154" s="125"/>
      <c r="BG154" s="125"/>
      <c r="BH154" s="125"/>
      <c r="BI154" s="125"/>
      <c r="BJ154" s="125">
        <v>79.75</v>
      </c>
      <c r="BK154" s="125"/>
      <c r="BL154" s="125"/>
      <c r="BM154" s="125"/>
      <c r="BN154" s="125"/>
      <c r="BO154" s="125">
        <v>0</v>
      </c>
      <c r="BP154" s="125"/>
      <c r="BQ154" s="125"/>
      <c r="BR154" s="125"/>
      <c r="BS154" s="125"/>
      <c r="BT154" s="125">
        <f t="shared" si="12"/>
        <v>79.75</v>
      </c>
      <c r="BU154" s="125"/>
      <c r="BV154" s="125"/>
      <c r="BW154" s="125"/>
      <c r="BX154" s="125"/>
    </row>
    <row r="155" spans="1:79" s="8" customFormat="1" ht="19.2" customHeight="1" x14ac:dyDescent="0.25">
      <c r="A155" s="62">
        <v>3</v>
      </c>
      <c r="B155" s="63"/>
      <c r="C155" s="63"/>
      <c r="D155" s="126" t="s">
        <v>290</v>
      </c>
      <c r="E155" s="93"/>
      <c r="F155" s="93"/>
      <c r="G155" s="93"/>
      <c r="H155" s="93"/>
      <c r="I155" s="93"/>
      <c r="J155" s="93"/>
      <c r="K155" s="93"/>
      <c r="L155" s="93"/>
      <c r="M155" s="93"/>
      <c r="N155" s="93"/>
      <c r="O155" s="93"/>
      <c r="P155" s="94"/>
      <c r="Q155" s="61" t="s">
        <v>163</v>
      </c>
      <c r="R155" s="61"/>
      <c r="S155" s="61"/>
      <c r="T155" s="61"/>
      <c r="U155" s="61"/>
      <c r="V155" s="126" t="s">
        <v>569</v>
      </c>
      <c r="W155" s="93"/>
      <c r="X155" s="93"/>
      <c r="Y155" s="93"/>
      <c r="Z155" s="93"/>
      <c r="AA155" s="93"/>
      <c r="AB155" s="93"/>
      <c r="AC155" s="93"/>
      <c r="AD155" s="93"/>
      <c r="AE155" s="94"/>
      <c r="AF155" s="125">
        <v>13</v>
      </c>
      <c r="AG155" s="125"/>
      <c r="AH155" s="125"/>
      <c r="AI155" s="125"/>
      <c r="AJ155" s="125"/>
      <c r="AK155" s="125">
        <v>0</v>
      </c>
      <c r="AL155" s="125"/>
      <c r="AM155" s="125"/>
      <c r="AN155" s="125"/>
      <c r="AO155" s="125"/>
      <c r="AP155" s="125">
        <f t="shared" si="10"/>
        <v>13</v>
      </c>
      <c r="AQ155" s="125"/>
      <c r="AR155" s="125"/>
      <c r="AS155" s="125"/>
      <c r="AT155" s="125"/>
      <c r="AU155" s="125">
        <v>19</v>
      </c>
      <c r="AV155" s="125"/>
      <c r="AW155" s="125"/>
      <c r="AX155" s="125"/>
      <c r="AY155" s="125"/>
      <c r="AZ155" s="125">
        <v>0</v>
      </c>
      <c r="BA155" s="125"/>
      <c r="BB155" s="125"/>
      <c r="BC155" s="125"/>
      <c r="BD155" s="125"/>
      <c r="BE155" s="125">
        <f t="shared" si="11"/>
        <v>19</v>
      </c>
      <c r="BF155" s="125"/>
      <c r="BG155" s="125"/>
      <c r="BH155" s="125"/>
      <c r="BI155" s="125"/>
      <c r="BJ155" s="125">
        <v>10</v>
      </c>
      <c r="BK155" s="125"/>
      <c r="BL155" s="125"/>
      <c r="BM155" s="125"/>
      <c r="BN155" s="125"/>
      <c r="BO155" s="125">
        <v>0</v>
      </c>
      <c r="BP155" s="125"/>
      <c r="BQ155" s="125"/>
      <c r="BR155" s="125"/>
      <c r="BS155" s="125"/>
      <c r="BT155" s="125">
        <f t="shared" si="12"/>
        <v>10</v>
      </c>
      <c r="BU155" s="125"/>
      <c r="BV155" s="125"/>
      <c r="BW155" s="125"/>
      <c r="BX155" s="125"/>
    </row>
    <row r="156" spans="1:79" s="8" customFormat="1" ht="34.950000000000003" customHeight="1" x14ac:dyDescent="0.25">
      <c r="A156" s="62">
        <v>4</v>
      </c>
      <c r="B156" s="63"/>
      <c r="C156" s="63"/>
      <c r="D156" s="126" t="s">
        <v>247</v>
      </c>
      <c r="E156" s="93"/>
      <c r="F156" s="93"/>
      <c r="G156" s="93"/>
      <c r="H156" s="93"/>
      <c r="I156" s="93"/>
      <c r="J156" s="93"/>
      <c r="K156" s="93"/>
      <c r="L156" s="93"/>
      <c r="M156" s="93"/>
      <c r="N156" s="93"/>
      <c r="O156" s="93"/>
      <c r="P156" s="94"/>
      <c r="Q156" s="61" t="s">
        <v>163</v>
      </c>
      <c r="R156" s="61"/>
      <c r="S156" s="61"/>
      <c r="T156" s="61"/>
      <c r="U156" s="61"/>
      <c r="V156" s="126" t="s">
        <v>576</v>
      </c>
      <c r="W156" s="93"/>
      <c r="X156" s="93"/>
      <c r="Y156" s="93"/>
      <c r="Z156" s="93"/>
      <c r="AA156" s="93"/>
      <c r="AB156" s="93"/>
      <c r="AC156" s="93"/>
      <c r="AD156" s="93"/>
      <c r="AE156" s="94"/>
      <c r="AF156" s="125">
        <v>20</v>
      </c>
      <c r="AG156" s="125"/>
      <c r="AH156" s="125"/>
      <c r="AI156" s="125"/>
      <c r="AJ156" s="125"/>
      <c r="AK156" s="125">
        <v>0</v>
      </c>
      <c r="AL156" s="125"/>
      <c r="AM156" s="125"/>
      <c r="AN156" s="125"/>
      <c r="AO156" s="125"/>
      <c r="AP156" s="125">
        <f t="shared" si="10"/>
        <v>20</v>
      </c>
      <c r="AQ156" s="125"/>
      <c r="AR156" s="125"/>
      <c r="AS156" s="125"/>
      <c r="AT156" s="125"/>
      <c r="AU156" s="125">
        <v>20</v>
      </c>
      <c r="AV156" s="125"/>
      <c r="AW156" s="125"/>
      <c r="AX156" s="125"/>
      <c r="AY156" s="125"/>
      <c r="AZ156" s="125">
        <v>0</v>
      </c>
      <c r="BA156" s="125"/>
      <c r="BB156" s="125"/>
      <c r="BC156" s="125"/>
      <c r="BD156" s="125"/>
      <c r="BE156" s="125">
        <f t="shared" si="11"/>
        <v>20</v>
      </c>
      <c r="BF156" s="125"/>
      <c r="BG156" s="125"/>
      <c r="BH156" s="125"/>
      <c r="BI156" s="125"/>
      <c r="BJ156" s="125">
        <v>25</v>
      </c>
      <c r="BK156" s="125"/>
      <c r="BL156" s="125"/>
      <c r="BM156" s="125"/>
      <c r="BN156" s="125"/>
      <c r="BO156" s="125">
        <v>0</v>
      </c>
      <c r="BP156" s="125"/>
      <c r="BQ156" s="125"/>
      <c r="BR156" s="125"/>
      <c r="BS156" s="125"/>
      <c r="BT156" s="125">
        <f t="shared" si="12"/>
        <v>25</v>
      </c>
      <c r="BU156" s="125"/>
      <c r="BV156" s="125"/>
      <c r="BW156" s="125"/>
      <c r="BX156" s="125"/>
    </row>
    <row r="157" spans="1:79" s="8" customFormat="1" ht="33.6" customHeight="1" x14ac:dyDescent="0.25">
      <c r="A157" s="62">
        <v>5</v>
      </c>
      <c r="B157" s="63"/>
      <c r="C157" s="63"/>
      <c r="D157" s="126" t="s">
        <v>571</v>
      </c>
      <c r="E157" s="93"/>
      <c r="F157" s="93"/>
      <c r="G157" s="93"/>
      <c r="H157" s="93"/>
      <c r="I157" s="93"/>
      <c r="J157" s="93"/>
      <c r="K157" s="93"/>
      <c r="L157" s="93"/>
      <c r="M157" s="93"/>
      <c r="N157" s="93"/>
      <c r="O157" s="93"/>
      <c r="P157" s="94"/>
      <c r="Q157" s="61" t="s">
        <v>343</v>
      </c>
      <c r="R157" s="61"/>
      <c r="S157" s="61"/>
      <c r="T157" s="61"/>
      <c r="U157" s="61"/>
      <c r="V157" s="126" t="s">
        <v>570</v>
      </c>
      <c r="W157" s="93"/>
      <c r="X157" s="93"/>
      <c r="Y157" s="93"/>
      <c r="Z157" s="93"/>
      <c r="AA157" s="93"/>
      <c r="AB157" s="93"/>
      <c r="AC157" s="93"/>
      <c r="AD157" s="93"/>
      <c r="AE157" s="94"/>
      <c r="AF157" s="87">
        <f>X71+X72+X73</f>
        <v>2209524</v>
      </c>
      <c r="AG157" s="125"/>
      <c r="AH157" s="125"/>
      <c r="AI157" s="125"/>
      <c r="AJ157" s="125"/>
      <c r="AK157" s="125">
        <v>0</v>
      </c>
      <c r="AL157" s="125"/>
      <c r="AM157" s="125"/>
      <c r="AN157" s="125"/>
      <c r="AO157" s="125"/>
      <c r="AP157" s="125">
        <f t="shared" si="10"/>
        <v>2209524</v>
      </c>
      <c r="AQ157" s="125"/>
      <c r="AR157" s="125"/>
      <c r="AS157" s="125"/>
      <c r="AT157" s="125"/>
      <c r="AU157" s="87">
        <f>AP71+AP72+AP73</f>
        <v>1613134</v>
      </c>
      <c r="AV157" s="125"/>
      <c r="AW157" s="125"/>
      <c r="AX157" s="125"/>
      <c r="AY157" s="125"/>
      <c r="AZ157" s="125">
        <v>0</v>
      </c>
      <c r="BA157" s="125"/>
      <c r="BB157" s="125"/>
      <c r="BC157" s="125"/>
      <c r="BD157" s="125"/>
      <c r="BE157" s="125">
        <f t="shared" si="11"/>
        <v>1613134</v>
      </c>
      <c r="BF157" s="125"/>
      <c r="BG157" s="125"/>
      <c r="BH157" s="125"/>
      <c r="BI157" s="125"/>
      <c r="BJ157" s="87">
        <f>BH71+BH72+BH73+BH75</f>
        <v>1976400</v>
      </c>
      <c r="BK157" s="125"/>
      <c r="BL157" s="125"/>
      <c r="BM157" s="125"/>
      <c r="BN157" s="125"/>
      <c r="BO157" s="125">
        <v>0</v>
      </c>
      <c r="BP157" s="125"/>
      <c r="BQ157" s="125"/>
      <c r="BR157" s="125"/>
      <c r="BS157" s="125"/>
      <c r="BT157" s="125">
        <f t="shared" si="12"/>
        <v>1976400</v>
      </c>
      <c r="BU157" s="125"/>
      <c r="BV157" s="125"/>
      <c r="BW157" s="125"/>
      <c r="BX157" s="125"/>
    </row>
    <row r="158" spans="1:79" s="9" customFormat="1" ht="13.95" customHeight="1" x14ac:dyDescent="0.25">
      <c r="A158" s="98">
        <v>0</v>
      </c>
      <c r="B158" s="99"/>
      <c r="C158" s="99"/>
      <c r="D158" s="155" t="s">
        <v>165</v>
      </c>
      <c r="E158" s="156"/>
      <c r="F158" s="156"/>
      <c r="G158" s="156"/>
      <c r="H158" s="156"/>
      <c r="I158" s="156"/>
      <c r="J158" s="156"/>
      <c r="K158" s="156"/>
      <c r="L158" s="156"/>
      <c r="M158" s="156"/>
      <c r="N158" s="156"/>
      <c r="O158" s="156"/>
      <c r="P158" s="157"/>
      <c r="Q158" s="123"/>
      <c r="R158" s="123"/>
      <c r="S158" s="123"/>
      <c r="T158" s="123"/>
      <c r="U158" s="123"/>
      <c r="V158" s="155"/>
      <c r="W158" s="156"/>
      <c r="X158" s="156"/>
      <c r="Y158" s="156"/>
      <c r="Z158" s="156"/>
      <c r="AA158" s="156"/>
      <c r="AB158" s="156"/>
      <c r="AC158" s="156"/>
      <c r="AD158" s="156"/>
      <c r="AE158" s="157"/>
      <c r="AF158" s="128"/>
      <c r="AG158" s="128"/>
      <c r="AH158" s="128"/>
      <c r="AI158" s="128"/>
      <c r="AJ158" s="128"/>
      <c r="AK158" s="128"/>
      <c r="AL158" s="128"/>
      <c r="AM158" s="128"/>
      <c r="AN158" s="128"/>
      <c r="AO158" s="128"/>
      <c r="AP158" s="128">
        <f t="shared" si="10"/>
        <v>0</v>
      </c>
      <c r="AQ158" s="128"/>
      <c r="AR158" s="128"/>
      <c r="AS158" s="128"/>
      <c r="AT158" s="128"/>
      <c r="AU158" s="128"/>
      <c r="AV158" s="128"/>
      <c r="AW158" s="128"/>
      <c r="AX158" s="128"/>
      <c r="AY158" s="128"/>
      <c r="AZ158" s="128"/>
      <c r="BA158" s="128"/>
      <c r="BB158" s="128"/>
      <c r="BC158" s="128"/>
      <c r="BD158" s="128"/>
      <c r="BE158" s="128">
        <f t="shared" si="11"/>
        <v>0</v>
      </c>
      <c r="BF158" s="128"/>
      <c r="BG158" s="128"/>
      <c r="BH158" s="128"/>
      <c r="BI158" s="128"/>
      <c r="BJ158" s="128"/>
      <c r="BK158" s="128"/>
      <c r="BL158" s="128"/>
      <c r="BM158" s="128"/>
      <c r="BN158" s="128"/>
      <c r="BO158" s="128"/>
      <c r="BP158" s="128"/>
      <c r="BQ158" s="128"/>
      <c r="BR158" s="128"/>
      <c r="BS158" s="128"/>
      <c r="BT158" s="128">
        <f t="shared" si="12"/>
        <v>0</v>
      </c>
      <c r="BU158" s="128"/>
      <c r="BV158" s="128"/>
      <c r="BW158" s="128"/>
      <c r="BX158" s="128"/>
    </row>
    <row r="159" spans="1:79" s="8" customFormat="1" ht="31.95" customHeight="1" x14ac:dyDescent="0.25">
      <c r="A159" s="62">
        <v>1</v>
      </c>
      <c r="B159" s="63"/>
      <c r="C159" s="63"/>
      <c r="D159" s="126" t="s">
        <v>249</v>
      </c>
      <c r="E159" s="93"/>
      <c r="F159" s="93"/>
      <c r="G159" s="93"/>
      <c r="H159" s="93"/>
      <c r="I159" s="93"/>
      <c r="J159" s="93"/>
      <c r="K159" s="93"/>
      <c r="L159" s="93"/>
      <c r="M159" s="93"/>
      <c r="N159" s="93"/>
      <c r="O159" s="93"/>
      <c r="P159" s="94"/>
      <c r="Q159" s="61" t="s">
        <v>163</v>
      </c>
      <c r="R159" s="61"/>
      <c r="S159" s="61"/>
      <c r="T159" s="61"/>
      <c r="U159" s="61"/>
      <c r="V159" s="126" t="s">
        <v>576</v>
      </c>
      <c r="W159" s="93"/>
      <c r="X159" s="93"/>
      <c r="Y159" s="93"/>
      <c r="Z159" s="93"/>
      <c r="AA159" s="93"/>
      <c r="AB159" s="93"/>
      <c r="AC159" s="93"/>
      <c r="AD159" s="93"/>
      <c r="AE159" s="94"/>
      <c r="AF159" s="125">
        <v>7318</v>
      </c>
      <c r="AG159" s="125"/>
      <c r="AH159" s="125"/>
      <c r="AI159" s="125"/>
      <c r="AJ159" s="125"/>
      <c r="AK159" s="125">
        <v>0</v>
      </c>
      <c r="AL159" s="125"/>
      <c r="AM159" s="125"/>
      <c r="AN159" s="125"/>
      <c r="AO159" s="125"/>
      <c r="AP159" s="125">
        <f t="shared" si="10"/>
        <v>7318</v>
      </c>
      <c r="AQ159" s="125"/>
      <c r="AR159" s="125"/>
      <c r="AS159" s="125"/>
      <c r="AT159" s="125"/>
      <c r="AU159" s="125">
        <v>6800</v>
      </c>
      <c r="AV159" s="125"/>
      <c r="AW159" s="125"/>
      <c r="AX159" s="125"/>
      <c r="AY159" s="125"/>
      <c r="AZ159" s="125">
        <v>0</v>
      </c>
      <c r="BA159" s="125"/>
      <c r="BB159" s="125"/>
      <c r="BC159" s="125"/>
      <c r="BD159" s="125"/>
      <c r="BE159" s="125">
        <f t="shared" si="11"/>
        <v>6800</v>
      </c>
      <c r="BF159" s="125"/>
      <c r="BG159" s="125"/>
      <c r="BH159" s="125"/>
      <c r="BI159" s="125"/>
      <c r="BJ159" s="125">
        <v>8500</v>
      </c>
      <c r="BK159" s="125"/>
      <c r="BL159" s="125"/>
      <c r="BM159" s="125"/>
      <c r="BN159" s="125"/>
      <c r="BO159" s="125">
        <v>0</v>
      </c>
      <c r="BP159" s="125"/>
      <c r="BQ159" s="125"/>
      <c r="BR159" s="125"/>
      <c r="BS159" s="125"/>
      <c r="BT159" s="125">
        <f t="shared" si="12"/>
        <v>8500</v>
      </c>
      <c r="BU159" s="125"/>
      <c r="BV159" s="125"/>
      <c r="BW159" s="125"/>
      <c r="BX159" s="125"/>
    </row>
    <row r="160" spans="1:79" s="8" customFormat="1" ht="25.2" customHeight="1" x14ac:dyDescent="0.25">
      <c r="A160" s="62">
        <v>2</v>
      </c>
      <c r="B160" s="63"/>
      <c r="C160" s="63"/>
      <c r="D160" s="126" t="s">
        <v>250</v>
      </c>
      <c r="E160" s="93"/>
      <c r="F160" s="93"/>
      <c r="G160" s="93"/>
      <c r="H160" s="93"/>
      <c r="I160" s="93"/>
      <c r="J160" s="93"/>
      <c r="K160" s="93"/>
      <c r="L160" s="93"/>
      <c r="M160" s="93"/>
      <c r="N160" s="93"/>
      <c r="O160" s="93"/>
      <c r="P160" s="94"/>
      <c r="Q160" s="61" t="s">
        <v>251</v>
      </c>
      <c r="R160" s="61"/>
      <c r="S160" s="61"/>
      <c r="T160" s="61"/>
      <c r="U160" s="61"/>
      <c r="V160" s="126" t="s">
        <v>252</v>
      </c>
      <c r="W160" s="93"/>
      <c r="X160" s="93"/>
      <c r="Y160" s="93"/>
      <c r="Z160" s="93"/>
      <c r="AA160" s="93"/>
      <c r="AB160" s="93"/>
      <c r="AC160" s="93"/>
      <c r="AD160" s="93"/>
      <c r="AE160" s="94"/>
      <c r="AF160" s="125">
        <v>1072</v>
      </c>
      <c r="AG160" s="125"/>
      <c r="AH160" s="125"/>
      <c r="AI160" s="125"/>
      <c r="AJ160" s="125"/>
      <c r="AK160" s="125">
        <v>0</v>
      </c>
      <c r="AL160" s="125"/>
      <c r="AM160" s="125"/>
      <c r="AN160" s="125"/>
      <c r="AO160" s="125"/>
      <c r="AP160" s="125">
        <f t="shared" si="10"/>
        <v>1072</v>
      </c>
      <c r="AQ160" s="125"/>
      <c r="AR160" s="125"/>
      <c r="AS160" s="125"/>
      <c r="AT160" s="125"/>
      <c r="AU160" s="125">
        <v>990</v>
      </c>
      <c r="AV160" s="125"/>
      <c r="AW160" s="125"/>
      <c r="AX160" s="125"/>
      <c r="AY160" s="125"/>
      <c r="AZ160" s="125">
        <v>0</v>
      </c>
      <c r="BA160" s="125"/>
      <c r="BB160" s="125"/>
      <c r="BC160" s="125"/>
      <c r="BD160" s="125"/>
      <c r="BE160" s="125">
        <f t="shared" si="11"/>
        <v>990</v>
      </c>
      <c r="BF160" s="125"/>
      <c r="BG160" s="125"/>
      <c r="BH160" s="125"/>
      <c r="BI160" s="125"/>
      <c r="BJ160" s="125">
        <v>500</v>
      </c>
      <c r="BK160" s="125"/>
      <c r="BL160" s="125"/>
      <c r="BM160" s="125"/>
      <c r="BN160" s="125"/>
      <c r="BO160" s="125">
        <v>0</v>
      </c>
      <c r="BP160" s="125"/>
      <c r="BQ160" s="125"/>
      <c r="BR160" s="125"/>
      <c r="BS160" s="125"/>
      <c r="BT160" s="125">
        <f t="shared" si="12"/>
        <v>500</v>
      </c>
      <c r="BU160" s="125"/>
      <c r="BV160" s="125"/>
      <c r="BW160" s="125"/>
      <c r="BX160" s="125"/>
    </row>
    <row r="161" spans="1:79" s="8" customFormat="1" ht="22.2" customHeight="1" x14ac:dyDescent="0.25">
      <c r="A161" s="62">
        <v>3</v>
      </c>
      <c r="B161" s="63"/>
      <c r="C161" s="63"/>
      <c r="D161" s="126" t="s">
        <v>624</v>
      </c>
      <c r="E161" s="93"/>
      <c r="F161" s="93"/>
      <c r="G161" s="93"/>
      <c r="H161" s="93"/>
      <c r="I161" s="93"/>
      <c r="J161" s="93"/>
      <c r="K161" s="93"/>
      <c r="L161" s="93"/>
      <c r="M161" s="93"/>
      <c r="N161" s="93"/>
      <c r="O161" s="93"/>
      <c r="P161" s="94"/>
      <c r="Q161" s="61" t="s">
        <v>251</v>
      </c>
      <c r="R161" s="61"/>
      <c r="S161" s="61"/>
      <c r="T161" s="61"/>
      <c r="U161" s="61"/>
      <c r="V161" s="126" t="s">
        <v>252</v>
      </c>
      <c r="W161" s="93"/>
      <c r="X161" s="93"/>
      <c r="Y161" s="93"/>
      <c r="Z161" s="93"/>
      <c r="AA161" s="93"/>
      <c r="AB161" s="93"/>
      <c r="AC161" s="93"/>
      <c r="AD161" s="93"/>
      <c r="AE161" s="94"/>
      <c r="AF161" s="125">
        <v>149</v>
      </c>
      <c r="AG161" s="125"/>
      <c r="AH161" s="125"/>
      <c r="AI161" s="125"/>
      <c r="AJ161" s="125"/>
      <c r="AK161" s="125">
        <v>0</v>
      </c>
      <c r="AL161" s="125"/>
      <c r="AM161" s="125"/>
      <c r="AN161" s="125"/>
      <c r="AO161" s="125"/>
      <c r="AP161" s="125">
        <f t="shared" ref="AP161" si="13">IF(ISNUMBER(AF161),AF161,0)+IF(ISNUMBER(AK161),AK161,0)</f>
        <v>149</v>
      </c>
      <c r="AQ161" s="125"/>
      <c r="AR161" s="125"/>
      <c r="AS161" s="125"/>
      <c r="AT161" s="125"/>
      <c r="AU161" s="125">
        <v>150</v>
      </c>
      <c r="AV161" s="125"/>
      <c r="AW161" s="125"/>
      <c r="AX161" s="125"/>
      <c r="AY161" s="125"/>
      <c r="AZ161" s="125">
        <v>0</v>
      </c>
      <c r="BA161" s="125"/>
      <c r="BB161" s="125"/>
      <c r="BC161" s="125"/>
      <c r="BD161" s="125"/>
      <c r="BE161" s="125">
        <f t="shared" ref="BE161" si="14">IF(ISNUMBER(AU161),AU161,0)+IF(ISNUMBER(AZ161),AZ161,0)</f>
        <v>150</v>
      </c>
      <c r="BF161" s="125"/>
      <c r="BG161" s="125"/>
      <c r="BH161" s="125"/>
      <c r="BI161" s="125"/>
      <c r="BJ161" s="125">
        <v>150</v>
      </c>
      <c r="BK161" s="125"/>
      <c r="BL161" s="125"/>
      <c r="BM161" s="125"/>
      <c r="BN161" s="125"/>
      <c r="BO161" s="125">
        <v>0</v>
      </c>
      <c r="BP161" s="125"/>
      <c r="BQ161" s="125"/>
      <c r="BR161" s="125"/>
      <c r="BS161" s="125"/>
      <c r="BT161" s="125">
        <f t="shared" ref="BT161" si="15">IF(ISNUMBER(BJ161),BJ161,0)+IF(ISNUMBER(BO161),BO161,0)</f>
        <v>150</v>
      </c>
      <c r="BU161" s="125"/>
      <c r="BV161" s="125"/>
      <c r="BW161" s="125"/>
      <c r="BX161" s="125"/>
    </row>
    <row r="162" spans="1:79" s="8" customFormat="1" ht="16.95" customHeight="1" x14ac:dyDescent="0.25">
      <c r="A162" s="62">
        <v>4</v>
      </c>
      <c r="B162" s="63"/>
      <c r="C162" s="63"/>
      <c r="D162" s="126" t="s">
        <v>625</v>
      </c>
      <c r="E162" s="93"/>
      <c r="F162" s="93"/>
      <c r="G162" s="93"/>
      <c r="H162" s="93"/>
      <c r="I162" s="93"/>
      <c r="J162" s="93"/>
      <c r="K162" s="93"/>
      <c r="L162" s="93"/>
      <c r="M162" s="93"/>
      <c r="N162" s="93"/>
      <c r="O162" s="93"/>
      <c r="P162" s="94"/>
      <c r="Q162" s="61" t="s">
        <v>251</v>
      </c>
      <c r="R162" s="61"/>
      <c r="S162" s="61"/>
      <c r="T162" s="61"/>
      <c r="U162" s="61"/>
      <c r="V162" s="126" t="s">
        <v>252</v>
      </c>
      <c r="W162" s="93"/>
      <c r="X162" s="93"/>
      <c r="Y162" s="93"/>
      <c r="Z162" s="93"/>
      <c r="AA162" s="93"/>
      <c r="AB162" s="93"/>
      <c r="AC162" s="93"/>
      <c r="AD162" s="93"/>
      <c r="AE162" s="94"/>
      <c r="AF162" s="125">
        <v>259</v>
      </c>
      <c r="AG162" s="125"/>
      <c r="AH162" s="125"/>
      <c r="AI162" s="125"/>
      <c r="AJ162" s="125"/>
      <c r="AK162" s="125">
        <v>0</v>
      </c>
      <c r="AL162" s="125"/>
      <c r="AM162" s="125"/>
      <c r="AN162" s="125"/>
      <c r="AO162" s="125"/>
      <c r="AP162" s="125">
        <f t="shared" ref="AP162" si="16">IF(ISNUMBER(AF162),AF162,0)+IF(ISNUMBER(AK162),AK162,0)</f>
        <v>259</v>
      </c>
      <c r="AQ162" s="125"/>
      <c r="AR162" s="125"/>
      <c r="AS162" s="125"/>
      <c r="AT162" s="125"/>
      <c r="AU162" s="125">
        <v>260</v>
      </c>
      <c r="AV162" s="125"/>
      <c r="AW162" s="125"/>
      <c r="AX162" s="125"/>
      <c r="AY162" s="125"/>
      <c r="AZ162" s="125">
        <v>0</v>
      </c>
      <c r="BA162" s="125"/>
      <c r="BB162" s="125"/>
      <c r="BC162" s="125"/>
      <c r="BD162" s="125"/>
      <c r="BE162" s="125">
        <f t="shared" ref="BE162" si="17">IF(ISNUMBER(AU162),AU162,0)+IF(ISNUMBER(AZ162),AZ162,0)</f>
        <v>260</v>
      </c>
      <c r="BF162" s="125"/>
      <c r="BG162" s="125"/>
      <c r="BH162" s="125"/>
      <c r="BI162" s="125"/>
      <c r="BJ162" s="125">
        <v>260</v>
      </c>
      <c r="BK162" s="125"/>
      <c r="BL162" s="125"/>
      <c r="BM162" s="125"/>
      <c r="BN162" s="125"/>
      <c r="BO162" s="125">
        <v>0</v>
      </c>
      <c r="BP162" s="125"/>
      <c r="BQ162" s="125"/>
      <c r="BR162" s="125"/>
      <c r="BS162" s="125"/>
      <c r="BT162" s="125">
        <f t="shared" ref="BT162" si="18">IF(ISNUMBER(BJ162),BJ162,0)+IF(ISNUMBER(BO162),BO162,0)</f>
        <v>260</v>
      </c>
      <c r="BU162" s="125"/>
      <c r="BV162" s="125"/>
      <c r="BW162" s="125"/>
      <c r="BX162" s="125"/>
    </row>
    <row r="163" spans="1:79" s="9" customFormat="1" ht="15" customHeight="1" x14ac:dyDescent="0.25">
      <c r="A163" s="98">
        <v>0</v>
      </c>
      <c r="B163" s="99"/>
      <c r="C163" s="99"/>
      <c r="D163" s="155" t="s">
        <v>170</v>
      </c>
      <c r="E163" s="156"/>
      <c r="F163" s="156"/>
      <c r="G163" s="156"/>
      <c r="H163" s="156"/>
      <c r="I163" s="156"/>
      <c r="J163" s="156"/>
      <c r="K163" s="156"/>
      <c r="L163" s="156"/>
      <c r="M163" s="156"/>
      <c r="N163" s="156"/>
      <c r="O163" s="156"/>
      <c r="P163" s="157"/>
      <c r="Q163" s="123"/>
      <c r="R163" s="123"/>
      <c r="S163" s="123"/>
      <c r="T163" s="123"/>
      <c r="U163" s="123"/>
      <c r="V163" s="155"/>
      <c r="W163" s="156"/>
      <c r="X163" s="156"/>
      <c r="Y163" s="156"/>
      <c r="Z163" s="156"/>
      <c r="AA163" s="156"/>
      <c r="AB163" s="156"/>
      <c r="AC163" s="156"/>
      <c r="AD163" s="156"/>
      <c r="AE163" s="157"/>
      <c r="AF163" s="128"/>
      <c r="AG163" s="128"/>
      <c r="AH163" s="128"/>
      <c r="AI163" s="128"/>
      <c r="AJ163" s="128"/>
      <c r="AK163" s="128"/>
      <c r="AL163" s="128"/>
      <c r="AM163" s="128"/>
      <c r="AN163" s="128"/>
      <c r="AO163" s="128"/>
      <c r="AP163" s="128">
        <f t="shared" si="10"/>
        <v>0</v>
      </c>
      <c r="AQ163" s="128"/>
      <c r="AR163" s="128"/>
      <c r="AS163" s="128"/>
      <c r="AT163" s="128"/>
      <c r="AU163" s="128"/>
      <c r="AV163" s="128"/>
      <c r="AW163" s="128"/>
      <c r="AX163" s="128"/>
      <c r="AY163" s="128"/>
      <c r="AZ163" s="128"/>
      <c r="BA163" s="128"/>
      <c r="BB163" s="128"/>
      <c r="BC163" s="128"/>
      <c r="BD163" s="128"/>
      <c r="BE163" s="128">
        <f t="shared" si="11"/>
        <v>0</v>
      </c>
      <c r="BF163" s="128"/>
      <c r="BG163" s="128"/>
      <c r="BH163" s="128"/>
      <c r="BI163" s="128"/>
      <c r="BJ163" s="128"/>
      <c r="BK163" s="128"/>
      <c r="BL163" s="128"/>
      <c r="BM163" s="128"/>
      <c r="BN163" s="128"/>
      <c r="BO163" s="128"/>
      <c r="BP163" s="128"/>
      <c r="BQ163" s="128"/>
      <c r="BR163" s="128"/>
      <c r="BS163" s="128"/>
      <c r="BT163" s="128">
        <f t="shared" si="12"/>
        <v>0</v>
      </c>
      <c r="BU163" s="128"/>
      <c r="BV163" s="128"/>
      <c r="BW163" s="128"/>
      <c r="BX163" s="128"/>
    </row>
    <row r="164" spans="1:79" s="8" customFormat="1" ht="34.200000000000003" customHeight="1" x14ac:dyDescent="0.25">
      <c r="A164" s="62">
        <v>1</v>
      </c>
      <c r="B164" s="63"/>
      <c r="C164" s="63"/>
      <c r="D164" s="126" t="s">
        <v>256</v>
      </c>
      <c r="E164" s="93"/>
      <c r="F164" s="93"/>
      <c r="G164" s="93"/>
      <c r="H164" s="93"/>
      <c r="I164" s="93"/>
      <c r="J164" s="93"/>
      <c r="K164" s="93"/>
      <c r="L164" s="93"/>
      <c r="M164" s="93"/>
      <c r="N164" s="93"/>
      <c r="O164" s="93"/>
      <c r="P164" s="94"/>
      <c r="Q164" s="61" t="s">
        <v>257</v>
      </c>
      <c r="R164" s="61"/>
      <c r="S164" s="61"/>
      <c r="T164" s="61"/>
      <c r="U164" s="61"/>
      <c r="V164" s="126" t="s">
        <v>172</v>
      </c>
      <c r="W164" s="93"/>
      <c r="X164" s="93"/>
      <c r="Y164" s="93"/>
      <c r="Z164" s="93"/>
      <c r="AA164" s="93"/>
      <c r="AB164" s="93"/>
      <c r="AC164" s="93"/>
      <c r="AD164" s="93"/>
      <c r="AE164" s="94"/>
      <c r="AF164" s="125">
        <v>366</v>
      </c>
      <c r="AG164" s="125"/>
      <c r="AH164" s="125"/>
      <c r="AI164" s="125"/>
      <c r="AJ164" s="125"/>
      <c r="AK164" s="125">
        <v>0</v>
      </c>
      <c r="AL164" s="125"/>
      <c r="AM164" s="125"/>
      <c r="AN164" s="125"/>
      <c r="AO164" s="125"/>
      <c r="AP164" s="125">
        <f t="shared" si="10"/>
        <v>366</v>
      </c>
      <c r="AQ164" s="125"/>
      <c r="AR164" s="125"/>
      <c r="AS164" s="125"/>
      <c r="AT164" s="125"/>
      <c r="AU164" s="125">
        <v>340</v>
      </c>
      <c r="AV164" s="125"/>
      <c r="AW164" s="125"/>
      <c r="AX164" s="125"/>
      <c r="AY164" s="125"/>
      <c r="AZ164" s="125">
        <v>0</v>
      </c>
      <c r="BA164" s="125"/>
      <c r="BB164" s="125"/>
      <c r="BC164" s="125"/>
      <c r="BD164" s="125"/>
      <c r="BE164" s="125">
        <f t="shared" si="11"/>
        <v>340</v>
      </c>
      <c r="BF164" s="125"/>
      <c r="BG164" s="125"/>
      <c r="BH164" s="125"/>
      <c r="BI164" s="125"/>
      <c r="BJ164" s="125">
        <v>340</v>
      </c>
      <c r="BK164" s="125"/>
      <c r="BL164" s="125"/>
      <c r="BM164" s="125"/>
      <c r="BN164" s="125"/>
      <c r="BO164" s="125">
        <v>0</v>
      </c>
      <c r="BP164" s="125"/>
      <c r="BQ164" s="125"/>
      <c r="BR164" s="125"/>
      <c r="BS164" s="125"/>
      <c r="BT164" s="125">
        <f t="shared" si="12"/>
        <v>340</v>
      </c>
      <c r="BU164" s="125"/>
      <c r="BV164" s="125"/>
      <c r="BW164" s="125"/>
      <c r="BX164" s="125"/>
    </row>
    <row r="165" spans="1:79" s="8" customFormat="1" ht="35.4" customHeight="1" x14ac:dyDescent="0.25">
      <c r="A165" s="62">
        <v>2</v>
      </c>
      <c r="B165" s="63"/>
      <c r="C165" s="63"/>
      <c r="D165" s="126" t="s">
        <v>258</v>
      </c>
      <c r="E165" s="93"/>
      <c r="F165" s="93"/>
      <c r="G165" s="93"/>
      <c r="H165" s="93"/>
      <c r="I165" s="93"/>
      <c r="J165" s="93"/>
      <c r="K165" s="93"/>
      <c r="L165" s="93"/>
      <c r="M165" s="93"/>
      <c r="N165" s="93"/>
      <c r="O165" s="93"/>
      <c r="P165" s="94"/>
      <c r="Q165" s="61" t="s">
        <v>257</v>
      </c>
      <c r="R165" s="61"/>
      <c r="S165" s="61"/>
      <c r="T165" s="61"/>
      <c r="U165" s="61"/>
      <c r="V165" s="126" t="s">
        <v>172</v>
      </c>
      <c r="W165" s="93"/>
      <c r="X165" s="93"/>
      <c r="Y165" s="93"/>
      <c r="Z165" s="93"/>
      <c r="AA165" s="93"/>
      <c r="AB165" s="93"/>
      <c r="AC165" s="93"/>
      <c r="AD165" s="93"/>
      <c r="AE165" s="94"/>
      <c r="AF165" s="125">
        <v>12</v>
      </c>
      <c r="AG165" s="125"/>
      <c r="AH165" s="125"/>
      <c r="AI165" s="125"/>
      <c r="AJ165" s="125"/>
      <c r="AK165" s="125">
        <v>0</v>
      </c>
      <c r="AL165" s="125"/>
      <c r="AM165" s="125"/>
      <c r="AN165" s="125"/>
      <c r="AO165" s="125"/>
      <c r="AP165" s="125">
        <f t="shared" si="10"/>
        <v>12</v>
      </c>
      <c r="AQ165" s="125"/>
      <c r="AR165" s="125"/>
      <c r="AS165" s="125"/>
      <c r="AT165" s="125"/>
      <c r="AU165" s="125">
        <v>12</v>
      </c>
      <c r="AV165" s="125"/>
      <c r="AW165" s="125"/>
      <c r="AX165" s="125"/>
      <c r="AY165" s="125"/>
      <c r="AZ165" s="125">
        <v>0</v>
      </c>
      <c r="BA165" s="125"/>
      <c r="BB165" s="125"/>
      <c r="BC165" s="125"/>
      <c r="BD165" s="125"/>
      <c r="BE165" s="125">
        <f t="shared" si="11"/>
        <v>12</v>
      </c>
      <c r="BF165" s="125"/>
      <c r="BG165" s="125"/>
      <c r="BH165" s="125"/>
      <c r="BI165" s="125"/>
      <c r="BJ165" s="125">
        <v>12</v>
      </c>
      <c r="BK165" s="125"/>
      <c r="BL165" s="125"/>
      <c r="BM165" s="125"/>
      <c r="BN165" s="125"/>
      <c r="BO165" s="125">
        <v>0</v>
      </c>
      <c r="BP165" s="125"/>
      <c r="BQ165" s="125"/>
      <c r="BR165" s="125"/>
      <c r="BS165" s="125"/>
      <c r="BT165" s="125">
        <f t="shared" si="12"/>
        <v>12</v>
      </c>
      <c r="BU165" s="125"/>
      <c r="BV165" s="125"/>
      <c r="BW165" s="125"/>
      <c r="BX165" s="125"/>
    </row>
    <row r="166" spans="1:79" s="8" customFormat="1" ht="49.95" customHeight="1" x14ac:dyDescent="0.25">
      <c r="A166" s="62">
        <v>3</v>
      </c>
      <c r="B166" s="63"/>
      <c r="C166" s="63"/>
      <c r="D166" s="126" t="s">
        <v>573</v>
      </c>
      <c r="E166" s="93"/>
      <c r="F166" s="93"/>
      <c r="G166" s="93"/>
      <c r="H166" s="93"/>
      <c r="I166" s="93"/>
      <c r="J166" s="93"/>
      <c r="K166" s="93"/>
      <c r="L166" s="93"/>
      <c r="M166" s="93"/>
      <c r="N166" s="93"/>
      <c r="O166" s="93"/>
      <c r="P166" s="94"/>
      <c r="Q166" s="61" t="s">
        <v>343</v>
      </c>
      <c r="R166" s="61"/>
      <c r="S166" s="61"/>
      <c r="T166" s="61"/>
      <c r="U166" s="61"/>
      <c r="V166" s="126" t="s">
        <v>172</v>
      </c>
      <c r="W166" s="93"/>
      <c r="X166" s="93"/>
      <c r="Y166" s="93"/>
      <c r="Z166" s="93"/>
      <c r="AA166" s="93"/>
      <c r="AB166" s="93"/>
      <c r="AC166" s="93"/>
      <c r="AD166" s="93"/>
      <c r="AE166" s="94"/>
      <c r="AF166" s="158">
        <f>AF157/AF160</f>
        <v>2061.123134328358</v>
      </c>
      <c r="AG166" s="158"/>
      <c r="AH166" s="158"/>
      <c r="AI166" s="158"/>
      <c r="AJ166" s="158"/>
      <c r="AK166" s="125">
        <v>0</v>
      </c>
      <c r="AL166" s="125"/>
      <c r="AM166" s="125"/>
      <c r="AN166" s="125"/>
      <c r="AO166" s="125"/>
      <c r="AP166" s="158">
        <f t="shared" si="10"/>
        <v>2061.123134328358</v>
      </c>
      <c r="AQ166" s="158"/>
      <c r="AR166" s="158"/>
      <c r="AS166" s="158"/>
      <c r="AT166" s="158"/>
      <c r="AU166" s="158">
        <f>AU157/AU160</f>
        <v>1629.4282828282828</v>
      </c>
      <c r="AV166" s="158"/>
      <c r="AW166" s="158"/>
      <c r="AX166" s="158"/>
      <c r="AY166" s="158"/>
      <c r="AZ166" s="125">
        <v>0</v>
      </c>
      <c r="BA166" s="125"/>
      <c r="BB166" s="125"/>
      <c r="BC166" s="125"/>
      <c r="BD166" s="125"/>
      <c r="BE166" s="158">
        <f t="shared" si="11"/>
        <v>1629.4282828282828</v>
      </c>
      <c r="BF166" s="158"/>
      <c r="BG166" s="158"/>
      <c r="BH166" s="158"/>
      <c r="BI166" s="158"/>
      <c r="BJ166" s="158">
        <f>BJ157/BJ160</f>
        <v>3952.8</v>
      </c>
      <c r="BK166" s="158"/>
      <c r="BL166" s="158"/>
      <c r="BM166" s="158"/>
      <c r="BN166" s="158"/>
      <c r="BO166" s="158">
        <v>0</v>
      </c>
      <c r="BP166" s="158"/>
      <c r="BQ166" s="158"/>
      <c r="BR166" s="158"/>
      <c r="BS166" s="158"/>
      <c r="BT166" s="158">
        <f t="shared" si="12"/>
        <v>3952.8</v>
      </c>
      <c r="BU166" s="158"/>
      <c r="BV166" s="158"/>
      <c r="BW166" s="158"/>
      <c r="BX166" s="158"/>
    </row>
    <row r="167" spans="1:79" s="9" customFormat="1" ht="15" customHeight="1" x14ac:dyDescent="0.25">
      <c r="A167" s="98">
        <v>0</v>
      </c>
      <c r="B167" s="99"/>
      <c r="C167" s="99"/>
      <c r="D167" s="155" t="s">
        <v>260</v>
      </c>
      <c r="E167" s="156"/>
      <c r="F167" s="156"/>
      <c r="G167" s="156"/>
      <c r="H167" s="156"/>
      <c r="I167" s="156"/>
      <c r="J167" s="156"/>
      <c r="K167" s="156"/>
      <c r="L167" s="156"/>
      <c r="M167" s="156"/>
      <c r="N167" s="156"/>
      <c r="O167" s="156"/>
      <c r="P167" s="157"/>
      <c r="Q167" s="123"/>
      <c r="R167" s="123"/>
      <c r="S167" s="123"/>
      <c r="T167" s="123"/>
      <c r="U167" s="123"/>
      <c r="V167" s="155"/>
      <c r="W167" s="156"/>
      <c r="X167" s="156"/>
      <c r="Y167" s="156"/>
      <c r="Z167" s="156"/>
      <c r="AA167" s="156"/>
      <c r="AB167" s="156"/>
      <c r="AC167" s="156"/>
      <c r="AD167" s="156"/>
      <c r="AE167" s="157"/>
      <c r="AF167" s="128"/>
      <c r="AG167" s="128"/>
      <c r="AH167" s="128"/>
      <c r="AI167" s="128"/>
      <c r="AJ167" s="128"/>
      <c r="AK167" s="128"/>
      <c r="AL167" s="128"/>
      <c r="AM167" s="128"/>
      <c r="AN167" s="128"/>
      <c r="AO167" s="128"/>
      <c r="AP167" s="128">
        <f t="shared" si="10"/>
        <v>0</v>
      </c>
      <c r="AQ167" s="128"/>
      <c r="AR167" s="128"/>
      <c r="AS167" s="128"/>
      <c r="AT167" s="128"/>
      <c r="AU167" s="128"/>
      <c r="AV167" s="128"/>
      <c r="AW167" s="128"/>
      <c r="AX167" s="128"/>
      <c r="AY167" s="128"/>
      <c r="AZ167" s="128"/>
      <c r="BA167" s="128"/>
      <c r="BB167" s="128"/>
      <c r="BC167" s="128"/>
      <c r="BD167" s="128"/>
      <c r="BE167" s="128">
        <f t="shared" si="11"/>
        <v>0</v>
      </c>
      <c r="BF167" s="128"/>
      <c r="BG167" s="128"/>
      <c r="BH167" s="128"/>
      <c r="BI167" s="128"/>
      <c r="BJ167" s="128"/>
      <c r="BK167" s="128"/>
      <c r="BL167" s="128"/>
      <c r="BM167" s="128"/>
      <c r="BN167" s="128"/>
      <c r="BO167" s="128"/>
      <c r="BP167" s="128"/>
      <c r="BQ167" s="128"/>
      <c r="BR167" s="128"/>
      <c r="BS167" s="128"/>
      <c r="BT167" s="128">
        <f t="shared" si="12"/>
        <v>0</v>
      </c>
      <c r="BU167" s="128"/>
      <c r="BV167" s="128"/>
      <c r="BW167" s="128"/>
      <c r="BX167" s="128"/>
    </row>
    <row r="168" spans="1:79" s="8" customFormat="1" ht="36" customHeight="1" x14ac:dyDescent="0.25">
      <c r="A168" s="62">
        <v>1</v>
      </c>
      <c r="B168" s="63"/>
      <c r="C168" s="63"/>
      <c r="D168" s="126" t="s">
        <v>264</v>
      </c>
      <c r="E168" s="93"/>
      <c r="F168" s="93"/>
      <c r="G168" s="93"/>
      <c r="H168" s="93"/>
      <c r="I168" s="93"/>
      <c r="J168" s="93"/>
      <c r="K168" s="93"/>
      <c r="L168" s="93"/>
      <c r="M168" s="93"/>
      <c r="N168" s="93"/>
      <c r="O168" s="93"/>
      <c r="P168" s="94"/>
      <c r="Q168" s="61" t="s">
        <v>262</v>
      </c>
      <c r="R168" s="61"/>
      <c r="S168" s="61"/>
      <c r="T168" s="61"/>
      <c r="U168" s="61"/>
      <c r="V168" s="126" t="s">
        <v>172</v>
      </c>
      <c r="W168" s="93"/>
      <c r="X168" s="93"/>
      <c r="Y168" s="93"/>
      <c r="Z168" s="93"/>
      <c r="AA168" s="93"/>
      <c r="AB168" s="93"/>
      <c r="AC168" s="93"/>
      <c r="AD168" s="93"/>
      <c r="AE168" s="94"/>
      <c r="AF168" s="125">
        <v>-57.9</v>
      </c>
      <c r="AG168" s="125"/>
      <c r="AH168" s="125"/>
      <c r="AI168" s="125"/>
      <c r="AJ168" s="125"/>
      <c r="AK168" s="125">
        <v>0</v>
      </c>
      <c r="AL168" s="125"/>
      <c r="AM168" s="125"/>
      <c r="AN168" s="125"/>
      <c r="AO168" s="125"/>
      <c r="AP168" s="125">
        <f t="shared" si="10"/>
        <v>-57.9</v>
      </c>
      <c r="AQ168" s="125"/>
      <c r="AR168" s="125"/>
      <c r="AS168" s="125"/>
      <c r="AT168" s="125"/>
      <c r="AU168" s="125">
        <v>2</v>
      </c>
      <c r="AV168" s="125"/>
      <c r="AW168" s="125"/>
      <c r="AX168" s="125"/>
      <c r="AY168" s="125"/>
      <c r="AZ168" s="125">
        <v>0</v>
      </c>
      <c r="BA168" s="125"/>
      <c r="BB168" s="125"/>
      <c r="BC168" s="125"/>
      <c r="BD168" s="125"/>
      <c r="BE168" s="125">
        <f t="shared" si="11"/>
        <v>2</v>
      </c>
      <c r="BF168" s="125"/>
      <c r="BG168" s="125"/>
      <c r="BH168" s="125"/>
      <c r="BI168" s="125"/>
      <c r="BJ168" s="125">
        <v>2</v>
      </c>
      <c r="BK168" s="125"/>
      <c r="BL168" s="125"/>
      <c r="BM168" s="125"/>
      <c r="BN168" s="125"/>
      <c r="BO168" s="125">
        <v>0</v>
      </c>
      <c r="BP168" s="125"/>
      <c r="BQ168" s="125"/>
      <c r="BR168" s="125"/>
      <c r="BS168" s="125"/>
      <c r="BT168" s="125">
        <f t="shared" si="12"/>
        <v>2</v>
      </c>
      <c r="BU168" s="125"/>
      <c r="BV168" s="125"/>
      <c r="BW168" s="125"/>
      <c r="BX168" s="125"/>
    </row>
    <row r="169" spans="1:79" s="8" customFormat="1" ht="25.95" customHeight="1" x14ac:dyDescent="0.25">
      <c r="A169" s="62">
        <v>2</v>
      </c>
      <c r="B169" s="63"/>
      <c r="C169" s="63"/>
      <c r="D169" s="126" t="s">
        <v>261</v>
      </c>
      <c r="E169" s="93"/>
      <c r="F169" s="93"/>
      <c r="G169" s="93"/>
      <c r="H169" s="93"/>
      <c r="I169" s="93"/>
      <c r="J169" s="93"/>
      <c r="K169" s="93"/>
      <c r="L169" s="93"/>
      <c r="M169" s="93"/>
      <c r="N169" s="93"/>
      <c r="O169" s="93"/>
      <c r="P169" s="94"/>
      <c r="Q169" s="61" t="s">
        <v>262</v>
      </c>
      <c r="R169" s="61"/>
      <c r="S169" s="61"/>
      <c r="T169" s="61"/>
      <c r="U169" s="61"/>
      <c r="V169" s="126" t="s">
        <v>172</v>
      </c>
      <c r="W169" s="93"/>
      <c r="X169" s="93"/>
      <c r="Y169" s="93"/>
      <c r="Z169" s="93"/>
      <c r="AA169" s="93"/>
      <c r="AB169" s="93"/>
      <c r="AC169" s="93"/>
      <c r="AD169" s="93"/>
      <c r="AE169" s="94"/>
      <c r="AF169" s="125"/>
      <c r="AG169" s="125"/>
      <c r="AH169" s="125"/>
      <c r="AI169" s="125"/>
      <c r="AJ169" s="125"/>
      <c r="AK169" s="125"/>
      <c r="AL169" s="125"/>
      <c r="AM169" s="125"/>
      <c r="AN169" s="125"/>
      <c r="AO169" s="125"/>
      <c r="AP169" s="125">
        <f t="shared" ref="AP169" si="19">IF(ISNUMBER(AF169),AF169,0)+IF(ISNUMBER(AK169),AK169,0)</f>
        <v>0</v>
      </c>
      <c r="AQ169" s="125"/>
      <c r="AR169" s="125"/>
      <c r="AS169" s="125"/>
      <c r="AT169" s="125"/>
      <c r="AU169" s="125">
        <v>0</v>
      </c>
      <c r="AV169" s="125"/>
      <c r="AW169" s="125"/>
      <c r="AX169" s="125"/>
      <c r="AY169" s="125"/>
      <c r="AZ169" s="125">
        <v>0</v>
      </c>
      <c r="BA169" s="125"/>
      <c r="BB169" s="125"/>
      <c r="BC169" s="125"/>
      <c r="BD169" s="125"/>
      <c r="BE169" s="125">
        <f t="shared" ref="BE169" si="20">IF(ISNUMBER(AU169),AU169,0)+IF(ISNUMBER(AZ169),AZ169,0)</f>
        <v>0</v>
      </c>
      <c r="BF169" s="125"/>
      <c r="BG169" s="125"/>
      <c r="BH169" s="125"/>
      <c r="BI169" s="125"/>
      <c r="BJ169" s="125">
        <v>0</v>
      </c>
      <c r="BK169" s="125"/>
      <c r="BL169" s="125"/>
      <c r="BM169" s="125"/>
      <c r="BN169" s="125"/>
      <c r="BO169" s="125">
        <v>0</v>
      </c>
      <c r="BP169" s="125"/>
      <c r="BQ169" s="125"/>
      <c r="BR169" s="125"/>
      <c r="BS169" s="125"/>
      <c r="BT169" s="125">
        <f t="shared" ref="BT169" si="21">IF(ISNUMBER(BJ169),BJ169,0)+IF(ISNUMBER(BO169),BO169,0)</f>
        <v>0</v>
      </c>
      <c r="BU169" s="125"/>
      <c r="BV169" s="125"/>
      <c r="BW169" s="125"/>
      <c r="BX169" s="125"/>
    </row>
    <row r="170" spans="1:79" ht="6.6" customHeight="1" x14ac:dyDescent="0.25"/>
    <row r="171" spans="1:79" ht="14.25" customHeight="1" x14ac:dyDescent="0.25">
      <c r="A171" s="51" t="s">
        <v>417</v>
      </c>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row>
    <row r="172" spans="1:79" ht="9" customHeight="1" x14ac:dyDescent="0.25"/>
    <row r="173" spans="1:79" ht="13.95" customHeight="1" x14ac:dyDescent="0.25">
      <c r="A173" s="81" t="s">
        <v>6</v>
      </c>
      <c r="B173" s="82"/>
      <c r="C173" s="82"/>
      <c r="D173" s="61" t="s">
        <v>9</v>
      </c>
      <c r="E173" s="61"/>
      <c r="F173" s="61"/>
      <c r="G173" s="61"/>
      <c r="H173" s="61"/>
      <c r="I173" s="61"/>
      <c r="J173" s="61"/>
      <c r="K173" s="61"/>
      <c r="L173" s="61"/>
      <c r="M173" s="61"/>
      <c r="N173" s="61"/>
      <c r="O173" s="61"/>
      <c r="P173" s="61"/>
      <c r="Q173" s="61" t="s">
        <v>8</v>
      </c>
      <c r="R173" s="61"/>
      <c r="S173" s="61"/>
      <c r="T173" s="61"/>
      <c r="U173" s="61"/>
      <c r="V173" s="61" t="s">
        <v>7</v>
      </c>
      <c r="W173" s="61"/>
      <c r="X173" s="61"/>
      <c r="Y173" s="61"/>
      <c r="Z173" s="61"/>
      <c r="AA173" s="61"/>
      <c r="AB173" s="61"/>
      <c r="AC173" s="61"/>
      <c r="AD173" s="61"/>
      <c r="AE173" s="61"/>
      <c r="AF173" s="77" t="s">
        <v>204</v>
      </c>
      <c r="AG173" s="78"/>
      <c r="AH173" s="78"/>
      <c r="AI173" s="78"/>
      <c r="AJ173" s="78"/>
      <c r="AK173" s="78"/>
      <c r="AL173" s="78"/>
      <c r="AM173" s="78"/>
      <c r="AN173" s="78"/>
      <c r="AO173" s="78"/>
      <c r="AP173" s="78"/>
      <c r="AQ173" s="78"/>
      <c r="AR173" s="78"/>
      <c r="AS173" s="78"/>
      <c r="AT173" s="79"/>
      <c r="AU173" s="77" t="s">
        <v>208</v>
      </c>
      <c r="AV173" s="78"/>
      <c r="AW173" s="78"/>
      <c r="AX173" s="78"/>
      <c r="AY173" s="78"/>
      <c r="AZ173" s="78"/>
      <c r="BA173" s="78"/>
      <c r="BB173" s="78"/>
      <c r="BC173" s="78"/>
      <c r="BD173" s="78"/>
      <c r="BE173" s="78"/>
      <c r="BF173" s="78"/>
      <c r="BG173" s="78"/>
      <c r="BH173" s="78"/>
      <c r="BI173" s="79"/>
    </row>
    <row r="174" spans="1:79" ht="27" customHeight="1" x14ac:dyDescent="0.25">
      <c r="A174" s="84"/>
      <c r="B174" s="85"/>
      <c r="C174" s="85"/>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t="s">
        <v>4</v>
      </c>
      <c r="AG174" s="61"/>
      <c r="AH174" s="61"/>
      <c r="AI174" s="61"/>
      <c r="AJ174" s="61"/>
      <c r="AK174" s="61" t="s">
        <v>3</v>
      </c>
      <c r="AL174" s="61"/>
      <c r="AM174" s="61"/>
      <c r="AN174" s="61"/>
      <c r="AO174" s="61"/>
      <c r="AP174" s="61" t="s">
        <v>121</v>
      </c>
      <c r="AQ174" s="61"/>
      <c r="AR174" s="61"/>
      <c r="AS174" s="61"/>
      <c r="AT174" s="61"/>
      <c r="AU174" s="61" t="s">
        <v>4</v>
      </c>
      <c r="AV174" s="61"/>
      <c r="AW174" s="61"/>
      <c r="AX174" s="61"/>
      <c r="AY174" s="61"/>
      <c r="AZ174" s="61" t="s">
        <v>3</v>
      </c>
      <c r="BA174" s="61"/>
      <c r="BB174" s="61"/>
      <c r="BC174" s="61"/>
      <c r="BD174" s="61"/>
      <c r="BE174" s="61" t="s">
        <v>90</v>
      </c>
      <c r="BF174" s="61"/>
      <c r="BG174" s="61"/>
      <c r="BH174" s="61"/>
      <c r="BI174" s="61"/>
    </row>
    <row r="175" spans="1:79" ht="13.2" customHeight="1" x14ac:dyDescent="0.25">
      <c r="A175" s="77">
        <v>1</v>
      </c>
      <c r="B175" s="78"/>
      <c r="C175" s="78"/>
      <c r="D175" s="61">
        <v>2</v>
      </c>
      <c r="E175" s="61"/>
      <c r="F175" s="61"/>
      <c r="G175" s="61"/>
      <c r="H175" s="61"/>
      <c r="I175" s="61"/>
      <c r="J175" s="61"/>
      <c r="K175" s="61"/>
      <c r="L175" s="61"/>
      <c r="M175" s="61"/>
      <c r="N175" s="61"/>
      <c r="O175" s="61"/>
      <c r="P175" s="61"/>
      <c r="Q175" s="61">
        <v>3</v>
      </c>
      <c r="R175" s="61"/>
      <c r="S175" s="61"/>
      <c r="T175" s="61"/>
      <c r="U175" s="61"/>
      <c r="V175" s="61">
        <v>4</v>
      </c>
      <c r="W175" s="61"/>
      <c r="X175" s="61"/>
      <c r="Y175" s="61"/>
      <c r="Z175" s="61"/>
      <c r="AA175" s="61"/>
      <c r="AB175" s="61"/>
      <c r="AC175" s="61"/>
      <c r="AD175" s="61"/>
      <c r="AE175" s="61"/>
      <c r="AF175" s="61">
        <v>5</v>
      </c>
      <c r="AG175" s="61"/>
      <c r="AH175" s="61"/>
      <c r="AI175" s="61"/>
      <c r="AJ175" s="61"/>
      <c r="AK175" s="61">
        <v>6</v>
      </c>
      <c r="AL175" s="61"/>
      <c r="AM175" s="61"/>
      <c r="AN175" s="61"/>
      <c r="AO175" s="61"/>
      <c r="AP175" s="61">
        <v>7</v>
      </c>
      <c r="AQ175" s="61"/>
      <c r="AR175" s="61"/>
      <c r="AS175" s="61"/>
      <c r="AT175" s="61"/>
      <c r="AU175" s="61">
        <v>8</v>
      </c>
      <c r="AV175" s="61"/>
      <c r="AW175" s="61"/>
      <c r="AX175" s="61"/>
      <c r="AY175" s="61"/>
      <c r="AZ175" s="61">
        <v>9</v>
      </c>
      <c r="BA175" s="61"/>
      <c r="BB175" s="61"/>
      <c r="BC175" s="61"/>
      <c r="BD175" s="61"/>
      <c r="BE175" s="61">
        <v>10</v>
      </c>
      <c r="BF175" s="61"/>
      <c r="BG175" s="61"/>
      <c r="BH175" s="61"/>
      <c r="BI175" s="61"/>
    </row>
    <row r="176" spans="1:79" ht="15.75" hidden="1" customHeight="1" x14ac:dyDescent="0.25">
      <c r="A176" s="62" t="s">
        <v>149</v>
      </c>
      <c r="B176" s="63"/>
      <c r="C176" s="63"/>
      <c r="D176" s="61" t="s">
        <v>57</v>
      </c>
      <c r="E176" s="61"/>
      <c r="F176" s="61"/>
      <c r="G176" s="61"/>
      <c r="H176" s="61"/>
      <c r="I176" s="61"/>
      <c r="J176" s="61"/>
      <c r="K176" s="61"/>
      <c r="L176" s="61"/>
      <c r="M176" s="61"/>
      <c r="N176" s="61"/>
      <c r="O176" s="61"/>
      <c r="P176" s="61"/>
      <c r="Q176" s="61" t="s">
        <v>70</v>
      </c>
      <c r="R176" s="61"/>
      <c r="S176" s="61"/>
      <c r="T176" s="61"/>
      <c r="U176" s="61"/>
      <c r="V176" s="61" t="s">
        <v>71</v>
      </c>
      <c r="W176" s="61"/>
      <c r="X176" s="61"/>
      <c r="Y176" s="61"/>
      <c r="Z176" s="61"/>
      <c r="AA176" s="61"/>
      <c r="AB176" s="61"/>
      <c r="AC176" s="61"/>
      <c r="AD176" s="61"/>
      <c r="AE176" s="61"/>
      <c r="AF176" s="80" t="s">
        <v>108</v>
      </c>
      <c r="AG176" s="80"/>
      <c r="AH176" s="80"/>
      <c r="AI176" s="80"/>
      <c r="AJ176" s="80"/>
      <c r="AK176" s="122" t="s">
        <v>109</v>
      </c>
      <c r="AL176" s="122"/>
      <c r="AM176" s="122"/>
      <c r="AN176" s="122"/>
      <c r="AO176" s="122"/>
      <c r="AP176" s="91" t="s">
        <v>120</v>
      </c>
      <c r="AQ176" s="91"/>
      <c r="AR176" s="91"/>
      <c r="AS176" s="91"/>
      <c r="AT176" s="91"/>
      <c r="AU176" s="80" t="s">
        <v>110</v>
      </c>
      <c r="AV176" s="80"/>
      <c r="AW176" s="80"/>
      <c r="AX176" s="80"/>
      <c r="AY176" s="80"/>
      <c r="AZ176" s="122" t="s">
        <v>111</v>
      </c>
      <c r="BA176" s="122"/>
      <c r="BB176" s="122"/>
      <c r="BC176" s="122"/>
      <c r="BD176" s="122"/>
      <c r="BE176" s="91" t="s">
        <v>120</v>
      </c>
      <c r="BF176" s="91"/>
      <c r="BG176" s="91"/>
      <c r="BH176" s="91"/>
      <c r="BI176" s="91"/>
      <c r="CA176" s="1" t="s">
        <v>39</v>
      </c>
    </row>
    <row r="177" spans="1:79" s="9" customFormat="1" ht="12.6" customHeight="1" x14ac:dyDescent="0.25">
      <c r="A177" s="98">
        <v>0</v>
      </c>
      <c r="B177" s="99"/>
      <c r="C177" s="99"/>
      <c r="D177" s="124" t="s">
        <v>161</v>
      </c>
      <c r="E177" s="124"/>
      <c r="F177" s="124"/>
      <c r="G177" s="124"/>
      <c r="H177" s="124"/>
      <c r="I177" s="124"/>
      <c r="J177" s="124"/>
      <c r="K177" s="124"/>
      <c r="L177" s="124"/>
      <c r="M177" s="124"/>
      <c r="N177" s="124"/>
      <c r="O177" s="124"/>
      <c r="P177" s="124"/>
      <c r="Q177" s="123"/>
      <c r="R177" s="123"/>
      <c r="S177" s="123"/>
      <c r="T177" s="123"/>
      <c r="U177" s="123"/>
      <c r="V177" s="123"/>
      <c r="W177" s="123"/>
      <c r="X177" s="123"/>
      <c r="Y177" s="123"/>
      <c r="Z177" s="123"/>
      <c r="AA177" s="123"/>
      <c r="AB177" s="123"/>
      <c r="AC177" s="123"/>
      <c r="AD177" s="123"/>
      <c r="AE177" s="123"/>
      <c r="AF177" s="121"/>
      <c r="AG177" s="121"/>
      <c r="AH177" s="121"/>
      <c r="AI177" s="121"/>
      <c r="AJ177" s="121"/>
      <c r="AK177" s="121"/>
      <c r="AL177" s="121"/>
      <c r="AM177" s="121"/>
      <c r="AN177" s="121"/>
      <c r="AO177" s="121"/>
      <c r="AP177" s="121">
        <f t="shared" ref="AP177:AP193" si="22">IF(ISNUMBER(AF177),AF177,0)+IF(ISNUMBER(AK177),AK177,0)</f>
        <v>0</v>
      </c>
      <c r="AQ177" s="121"/>
      <c r="AR177" s="121"/>
      <c r="AS177" s="121"/>
      <c r="AT177" s="121"/>
      <c r="AU177" s="121"/>
      <c r="AV177" s="121"/>
      <c r="AW177" s="121"/>
      <c r="AX177" s="121"/>
      <c r="AY177" s="121"/>
      <c r="AZ177" s="121"/>
      <c r="BA177" s="121"/>
      <c r="BB177" s="121"/>
      <c r="BC177" s="121"/>
      <c r="BD177" s="121"/>
      <c r="BE177" s="121">
        <f t="shared" ref="BE177:BE193" si="23">IF(ISNUMBER(AU177),AU177,0)+IF(ISNUMBER(AZ177),AZ177,0)</f>
        <v>0</v>
      </c>
      <c r="BF177" s="121"/>
      <c r="BG177" s="121"/>
      <c r="BH177" s="121"/>
      <c r="BI177" s="121"/>
      <c r="CA177" s="9" t="s">
        <v>40</v>
      </c>
    </row>
    <row r="178" spans="1:79" s="8" customFormat="1" ht="16.2" customHeight="1" x14ac:dyDescent="0.25">
      <c r="A178" s="62">
        <v>1</v>
      </c>
      <c r="B178" s="63"/>
      <c r="C178" s="63"/>
      <c r="D178" s="126" t="s">
        <v>243</v>
      </c>
      <c r="E178" s="93"/>
      <c r="F178" s="93"/>
      <c r="G178" s="93"/>
      <c r="H178" s="93"/>
      <c r="I178" s="93"/>
      <c r="J178" s="93"/>
      <c r="K178" s="93"/>
      <c r="L178" s="93"/>
      <c r="M178" s="93"/>
      <c r="N178" s="93"/>
      <c r="O178" s="93"/>
      <c r="P178" s="94"/>
      <c r="Q178" s="61" t="s">
        <v>163</v>
      </c>
      <c r="R178" s="61"/>
      <c r="S178" s="61"/>
      <c r="T178" s="61"/>
      <c r="U178" s="61"/>
      <c r="V178" s="126" t="s">
        <v>578</v>
      </c>
      <c r="W178" s="93"/>
      <c r="X178" s="93"/>
      <c r="Y178" s="93"/>
      <c r="Z178" s="93"/>
      <c r="AA178" s="93"/>
      <c r="AB178" s="93"/>
      <c r="AC178" s="93"/>
      <c r="AD178" s="93"/>
      <c r="AE178" s="94"/>
      <c r="AF178" s="125">
        <v>1</v>
      </c>
      <c r="AG178" s="125"/>
      <c r="AH178" s="125"/>
      <c r="AI178" s="125"/>
      <c r="AJ178" s="125"/>
      <c r="AK178" s="125">
        <v>0</v>
      </c>
      <c r="AL178" s="125"/>
      <c r="AM178" s="125"/>
      <c r="AN178" s="125"/>
      <c r="AO178" s="125"/>
      <c r="AP178" s="125">
        <f t="shared" si="22"/>
        <v>1</v>
      </c>
      <c r="AQ178" s="125"/>
      <c r="AR178" s="125"/>
      <c r="AS178" s="125"/>
      <c r="AT178" s="125"/>
      <c r="AU178" s="125">
        <v>1</v>
      </c>
      <c r="AV178" s="125"/>
      <c r="AW178" s="125"/>
      <c r="AX178" s="125"/>
      <c r="AY178" s="125"/>
      <c r="AZ178" s="125">
        <v>0</v>
      </c>
      <c r="BA178" s="125"/>
      <c r="BB178" s="125"/>
      <c r="BC178" s="125"/>
      <c r="BD178" s="125"/>
      <c r="BE178" s="125">
        <f t="shared" si="23"/>
        <v>1</v>
      </c>
      <c r="BF178" s="125"/>
      <c r="BG178" s="125"/>
      <c r="BH178" s="125"/>
      <c r="BI178" s="125"/>
    </row>
    <row r="179" spans="1:79" s="8" customFormat="1" ht="13.95" customHeight="1" x14ac:dyDescent="0.25">
      <c r="A179" s="62">
        <v>2</v>
      </c>
      <c r="B179" s="63"/>
      <c r="C179" s="63"/>
      <c r="D179" s="126" t="s">
        <v>162</v>
      </c>
      <c r="E179" s="93"/>
      <c r="F179" s="93"/>
      <c r="G179" s="93"/>
      <c r="H179" s="93"/>
      <c r="I179" s="93"/>
      <c r="J179" s="93"/>
      <c r="K179" s="93"/>
      <c r="L179" s="93"/>
      <c r="M179" s="93"/>
      <c r="N179" s="93"/>
      <c r="O179" s="93"/>
      <c r="P179" s="94"/>
      <c r="Q179" s="61" t="s">
        <v>163</v>
      </c>
      <c r="R179" s="61"/>
      <c r="S179" s="61"/>
      <c r="T179" s="61"/>
      <c r="U179" s="61"/>
      <c r="V179" s="126" t="s">
        <v>569</v>
      </c>
      <c r="W179" s="93"/>
      <c r="X179" s="93"/>
      <c r="Y179" s="93"/>
      <c r="Z179" s="93"/>
      <c r="AA179" s="93"/>
      <c r="AB179" s="93"/>
      <c r="AC179" s="93"/>
      <c r="AD179" s="93"/>
      <c r="AE179" s="94"/>
      <c r="AF179" s="125">
        <v>79.75</v>
      </c>
      <c r="AG179" s="125"/>
      <c r="AH179" s="125"/>
      <c r="AI179" s="125"/>
      <c r="AJ179" s="125"/>
      <c r="AK179" s="125">
        <v>0</v>
      </c>
      <c r="AL179" s="125"/>
      <c r="AM179" s="125"/>
      <c r="AN179" s="125"/>
      <c r="AO179" s="125"/>
      <c r="AP179" s="125">
        <f t="shared" si="22"/>
        <v>79.75</v>
      </c>
      <c r="AQ179" s="125"/>
      <c r="AR179" s="125"/>
      <c r="AS179" s="125"/>
      <c r="AT179" s="125"/>
      <c r="AU179" s="125">
        <v>79.75</v>
      </c>
      <c r="AV179" s="125"/>
      <c r="AW179" s="125"/>
      <c r="AX179" s="125"/>
      <c r="AY179" s="125"/>
      <c r="AZ179" s="125">
        <v>0</v>
      </c>
      <c r="BA179" s="125"/>
      <c r="BB179" s="125"/>
      <c r="BC179" s="125"/>
      <c r="BD179" s="125"/>
      <c r="BE179" s="125">
        <f t="shared" si="23"/>
        <v>79.75</v>
      </c>
      <c r="BF179" s="125"/>
      <c r="BG179" s="125"/>
      <c r="BH179" s="125"/>
      <c r="BI179" s="125"/>
    </row>
    <row r="180" spans="1:79" s="8" customFormat="1" ht="13.8" x14ac:dyDescent="0.25">
      <c r="A180" s="62">
        <v>3</v>
      </c>
      <c r="B180" s="63"/>
      <c r="C180" s="63"/>
      <c r="D180" s="126" t="s">
        <v>290</v>
      </c>
      <c r="E180" s="93"/>
      <c r="F180" s="93"/>
      <c r="G180" s="93"/>
      <c r="H180" s="93"/>
      <c r="I180" s="93"/>
      <c r="J180" s="93"/>
      <c r="K180" s="93"/>
      <c r="L180" s="93"/>
      <c r="M180" s="93"/>
      <c r="N180" s="93"/>
      <c r="O180" s="93"/>
      <c r="P180" s="94"/>
      <c r="Q180" s="61" t="s">
        <v>163</v>
      </c>
      <c r="R180" s="61"/>
      <c r="S180" s="61"/>
      <c r="T180" s="61"/>
      <c r="U180" s="61"/>
      <c r="V180" s="126" t="s">
        <v>569</v>
      </c>
      <c r="W180" s="93"/>
      <c r="X180" s="93"/>
      <c r="Y180" s="93"/>
      <c r="Z180" s="93"/>
      <c r="AA180" s="93"/>
      <c r="AB180" s="93"/>
      <c r="AC180" s="93"/>
      <c r="AD180" s="93"/>
      <c r="AE180" s="94"/>
      <c r="AF180" s="125">
        <v>10</v>
      </c>
      <c r="AG180" s="125"/>
      <c r="AH180" s="125"/>
      <c r="AI180" s="125"/>
      <c r="AJ180" s="125"/>
      <c r="AK180" s="125">
        <v>0</v>
      </c>
      <c r="AL180" s="125"/>
      <c r="AM180" s="125"/>
      <c r="AN180" s="125"/>
      <c r="AO180" s="125"/>
      <c r="AP180" s="125">
        <f t="shared" si="22"/>
        <v>10</v>
      </c>
      <c r="AQ180" s="125"/>
      <c r="AR180" s="125"/>
      <c r="AS180" s="125"/>
      <c r="AT180" s="125"/>
      <c r="AU180" s="125">
        <v>10</v>
      </c>
      <c r="AV180" s="125"/>
      <c r="AW180" s="125"/>
      <c r="AX180" s="125"/>
      <c r="AY180" s="125"/>
      <c r="AZ180" s="125">
        <v>0</v>
      </c>
      <c r="BA180" s="125"/>
      <c r="BB180" s="125"/>
      <c r="BC180" s="125"/>
      <c r="BD180" s="125"/>
      <c r="BE180" s="125">
        <f t="shared" si="23"/>
        <v>10</v>
      </c>
      <c r="BF180" s="125"/>
      <c r="BG180" s="125"/>
      <c r="BH180" s="125"/>
      <c r="BI180" s="125"/>
    </row>
    <row r="181" spans="1:79" s="8" customFormat="1" ht="28.2" customHeight="1" x14ac:dyDescent="0.25">
      <c r="A181" s="62">
        <v>4</v>
      </c>
      <c r="B181" s="63"/>
      <c r="C181" s="63"/>
      <c r="D181" s="126" t="s">
        <v>247</v>
      </c>
      <c r="E181" s="93"/>
      <c r="F181" s="93"/>
      <c r="G181" s="93"/>
      <c r="H181" s="93"/>
      <c r="I181" s="93"/>
      <c r="J181" s="93"/>
      <c r="K181" s="93"/>
      <c r="L181" s="93"/>
      <c r="M181" s="93"/>
      <c r="N181" s="93"/>
      <c r="O181" s="93"/>
      <c r="P181" s="94"/>
      <c r="Q181" s="61" t="s">
        <v>163</v>
      </c>
      <c r="R181" s="61"/>
      <c r="S181" s="61"/>
      <c r="T181" s="61"/>
      <c r="U181" s="61"/>
      <c r="V181" s="126" t="s">
        <v>576</v>
      </c>
      <c r="W181" s="93"/>
      <c r="X181" s="93"/>
      <c r="Y181" s="93"/>
      <c r="Z181" s="93"/>
      <c r="AA181" s="93"/>
      <c r="AB181" s="93"/>
      <c r="AC181" s="93"/>
      <c r="AD181" s="93"/>
      <c r="AE181" s="94"/>
      <c r="AF181" s="125">
        <v>25</v>
      </c>
      <c r="AG181" s="125"/>
      <c r="AH181" s="125"/>
      <c r="AI181" s="125"/>
      <c r="AJ181" s="125"/>
      <c r="AK181" s="125">
        <v>0</v>
      </c>
      <c r="AL181" s="125"/>
      <c r="AM181" s="125"/>
      <c r="AN181" s="125"/>
      <c r="AO181" s="125"/>
      <c r="AP181" s="125">
        <f t="shared" si="22"/>
        <v>25</v>
      </c>
      <c r="AQ181" s="125"/>
      <c r="AR181" s="125"/>
      <c r="AS181" s="125"/>
      <c r="AT181" s="125"/>
      <c r="AU181" s="125">
        <v>25</v>
      </c>
      <c r="AV181" s="125"/>
      <c r="AW181" s="125"/>
      <c r="AX181" s="125"/>
      <c r="AY181" s="125"/>
      <c r="AZ181" s="125">
        <v>0</v>
      </c>
      <c r="BA181" s="125"/>
      <c r="BB181" s="125"/>
      <c r="BC181" s="125"/>
      <c r="BD181" s="125"/>
      <c r="BE181" s="125">
        <f t="shared" si="23"/>
        <v>25</v>
      </c>
      <c r="BF181" s="125"/>
      <c r="BG181" s="125"/>
      <c r="BH181" s="125"/>
      <c r="BI181" s="125"/>
    </row>
    <row r="182" spans="1:79" s="8" customFormat="1" ht="30" customHeight="1" x14ac:dyDescent="0.25">
      <c r="A182" s="62">
        <v>5</v>
      </c>
      <c r="B182" s="63"/>
      <c r="C182" s="63"/>
      <c r="D182" s="126" t="s">
        <v>571</v>
      </c>
      <c r="E182" s="93"/>
      <c r="F182" s="93"/>
      <c r="G182" s="93"/>
      <c r="H182" s="93"/>
      <c r="I182" s="93"/>
      <c r="J182" s="93"/>
      <c r="K182" s="93"/>
      <c r="L182" s="93"/>
      <c r="M182" s="93"/>
      <c r="N182" s="93"/>
      <c r="O182" s="93"/>
      <c r="P182" s="94"/>
      <c r="Q182" s="61" t="s">
        <v>343</v>
      </c>
      <c r="R182" s="61"/>
      <c r="S182" s="61"/>
      <c r="T182" s="61"/>
      <c r="U182" s="61"/>
      <c r="V182" s="126" t="s">
        <v>570</v>
      </c>
      <c r="W182" s="93"/>
      <c r="X182" s="93"/>
      <c r="Y182" s="93"/>
      <c r="Z182" s="93"/>
      <c r="AA182" s="93"/>
      <c r="AB182" s="93"/>
      <c r="AC182" s="93"/>
      <c r="AD182" s="93"/>
      <c r="AE182" s="94"/>
      <c r="AF182" s="87">
        <f>X103+X104+X105+X106+X107</f>
        <v>2368765</v>
      </c>
      <c r="AG182" s="125"/>
      <c r="AH182" s="125"/>
      <c r="AI182" s="125"/>
      <c r="AJ182" s="125"/>
      <c r="AK182" s="125">
        <v>0</v>
      </c>
      <c r="AL182" s="125"/>
      <c r="AM182" s="125"/>
      <c r="AN182" s="125"/>
      <c r="AO182" s="125"/>
      <c r="AP182" s="125">
        <f t="shared" si="22"/>
        <v>2368765</v>
      </c>
      <c r="AQ182" s="125"/>
      <c r="AR182" s="125"/>
      <c r="AS182" s="125"/>
      <c r="AT182" s="125"/>
      <c r="AU182" s="87">
        <f>AP103+AP104+AP105+AP106+AP107</f>
        <v>2414977</v>
      </c>
      <c r="AV182" s="125"/>
      <c r="AW182" s="125"/>
      <c r="AX182" s="125"/>
      <c r="AY182" s="125"/>
      <c r="AZ182" s="125">
        <v>0</v>
      </c>
      <c r="BA182" s="125"/>
      <c r="BB182" s="125"/>
      <c r="BC182" s="125"/>
      <c r="BD182" s="125"/>
      <c r="BE182" s="125">
        <f t="shared" si="23"/>
        <v>2414977</v>
      </c>
      <c r="BF182" s="125"/>
      <c r="BG182" s="125"/>
      <c r="BH182" s="125"/>
      <c r="BI182" s="125"/>
    </row>
    <row r="183" spans="1:79" s="9" customFormat="1" ht="13.8" x14ac:dyDescent="0.25">
      <c r="A183" s="98">
        <v>0</v>
      </c>
      <c r="B183" s="99"/>
      <c r="C183" s="99"/>
      <c r="D183" s="155" t="s">
        <v>165</v>
      </c>
      <c r="E183" s="156"/>
      <c r="F183" s="156"/>
      <c r="G183" s="156"/>
      <c r="H183" s="156"/>
      <c r="I183" s="156"/>
      <c r="J183" s="156"/>
      <c r="K183" s="156"/>
      <c r="L183" s="156"/>
      <c r="M183" s="156"/>
      <c r="N183" s="156"/>
      <c r="O183" s="156"/>
      <c r="P183" s="157"/>
      <c r="Q183" s="123"/>
      <c r="R183" s="123"/>
      <c r="S183" s="123"/>
      <c r="T183" s="123"/>
      <c r="U183" s="123"/>
      <c r="V183" s="155"/>
      <c r="W183" s="156"/>
      <c r="X183" s="156"/>
      <c r="Y183" s="156"/>
      <c r="Z183" s="156"/>
      <c r="AA183" s="156"/>
      <c r="AB183" s="156"/>
      <c r="AC183" s="156"/>
      <c r="AD183" s="156"/>
      <c r="AE183" s="157"/>
      <c r="AF183" s="128"/>
      <c r="AG183" s="128"/>
      <c r="AH183" s="128"/>
      <c r="AI183" s="128"/>
      <c r="AJ183" s="128"/>
      <c r="AK183" s="128"/>
      <c r="AL183" s="128"/>
      <c r="AM183" s="128"/>
      <c r="AN183" s="128"/>
      <c r="AO183" s="128"/>
      <c r="AP183" s="128">
        <f t="shared" si="22"/>
        <v>0</v>
      </c>
      <c r="AQ183" s="128"/>
      <c r="AR183" s="128"/>
      <c r="AS183" s="128"/>
      <c r="AT183" s="128"/>
      <c r="AU183" s="128"/>
      <c r="AV183" s="128"/>
      <c r="AW183" s="128"/>
      <c r="AX183" s="128"/>
      <c r="AY183" s="128"/>
      <c r="AZ183" s="128"/>
      <c r="BA183" s="128"/>
      <c r="BB183" s="128"/>
      <c r="BC183" s="128"/>
      <c r="BD183" s="128"/>
      <c r="BE183" s="128">
        <f t="shared" si="23"/>
        <v>0</v>
      </c>
      <c r="BF183" s="128"/>
      <c r="BG183" s="128"/>
      <c r="BH183" s="128"/>
      <c r="BI183" s="128"/>
    </row>
    <row r="184" spans="1:79" s="8" customFormat="1" ht="27.6" customHeight="1" x14ac:dyDescent="0.25">
      <c r="A184" s="62">
        <v>1</v>
      </c>
      <c r="B184" s="63"/>
      <c r="C184" s="63"/>
      <c r="D184" s="126" t="s">
        <v>249</v>
      </c>
      <c r="E184" s="93"/>
      <c r="F184" s="93"/>
      <c r="G184" s="93"/>
      <c r="H184" s="93"/>
      <c r="I184" s="93"/>
      <c r="J184" s="93"/>
      <c r="K184" s="93"/>
      <c r="L184" s="93"/>
      <c r="M184" s="93"/>
      <c r="N184" s="93"/>
      <c r="O184" s="93"/>
      <c r="P184" s="94"/>
      <c r="Q184" s="61" t="s">
        <v>163</v>
      </c>
      <c r="R184" s="61"/>
      <c r="S184" s="61"/>
      <c r="T184" s="61"/>
      <c r="U184" s="61"/>
      <c r="V184" s="126" t="s">
        <v>576</v>
      </c>
      <c r="W184" s="93"/>
      <c r="X184" s="93"/>
      <c r="Y184" s="93"/>
      <c r="Z184" s="93"/>
      <c r="AA184" s="93"/>
      <c r="AB184" s="93"/>
      <c r="AC184" s="93"/>
      <c r="AD184" s="93"/>
      <c r="AE184" s="94"/>
      <c r="AF184" s="125">
        <v>8500</v>
      </c>
      <c r="AG184" s="125"/>
      <c r="AH184" s="125"/>
      <c r="AI184" s="125"/>
      <c r="AJ184" s="125"/>
      <c r="AK184" s="125">
        <v>0</v>
      </c>
      <c r="AL184" s="125"/>
      <c r="AM184" s="125"/>
      <c r="AN184" s="125"/>
      <c r="AO184" s="125"/>
      <c r="AP184" s="125">
        <f t="shared" si="22"/>
        <v>8500</v>
      </c>
      <c r="AQ184" s="125"/>
      <c r="AR184" s="125"/>
      <c r="AS184" s="125"/>
      <c r="AT184" s="125"/>
      <c r="AU184" s="125">
        <v>8500</v>
      </c>
      <c r="AV184" s="125"/>
      <c r="AW184" s="125"/>
      <c r="AX184" s="125"/>
      <c r="AY184" s="125"/>
      <c r="AZ184" s="125">
        <v>0</v>
      </c>
      <c r="BA184" s="125"/>
      <c r="BB184" s="125"/>
      <c r="BC184" s="125"/>
      <c r="BD184" s="125"/>
      <c r="BE184" s="125">
        <f t="shared" si="23"/>
        <v>8500</v>
      </c>
      <c r="BF184" s="125"/>
      <c r="BG184" s="125"/>
      <c r="BH184" s="125"/>
      <c r="BI184" s="125"/>
    </row>
    <row r="185" spans="1:79" s="8" customFormat="1" ht="23.4" customHeight="1" x14ac:dyDescent="0.25">
      <c r="A185" s="62">
        <v>2</v>
      </c>
      <c r="B185" s="63"/>
      <c r="C185" s="63"/>
      <c r="D185" s="126" t="s">
        <v>250</v>
      </c>
      <c r="E185" s="93"/>
      <c r="F185" s="93"/>
      <c r="G185" s="93"/>
      <c r="H185" s="93"/>
      <c r="I185" s="93"/>
      <c r="J185" s="93"/>
      <c r="K185" s="93"/>
      <c r="L185" s="93"/>
      <c r="M185" s="93"/>
      <c r="N185" s="93"/>
      <c r="O185" s="93"/>
      <c r="P185" s="94"/>
      <c r="Q185" s="61" t="s">
        <v>251</v>
      </c>
      <c r="R185" s="61"/>
      <c r="S185" s="61"/>
      <c r="T185" s="61"/>
      <c r="U185" s="61"/>
      <c r="V185" s="126" t="s">
        <v>252</v>
      </c>
      <c r="W185" s="93"/>
      <c r="X185" s="93"/>
      <c r="Y185" s="93"/>
      <c r="Z185" s="93"/>
      <c r="AA185" s="93"/>
      <c r="AB185" s="93"/>
      <c r="AC185" s="93"/>
      <c r="AD185" s="93"/>
      <c r="AE185" s="94"/>
      <c r="AF185" s="125">
        <v>500</v>
      </c>
      <c r="AG185" s="125"/>
      <c r="AH185" s="125"/>
      <c r="AI185" s="125"/>
      <c r="AJ185" s="125"/>
      <c r="AK185" s="125">
        <v>0</v>
      </c>
      <c r="AL185" s="125"/>
      <c r="AM185" s="125"/>
      <c r="AN185" s="125"/>
      <c r="AO185" s="125"/>
      <c r="AP185" s="125">
        <f t="shared" si="22"/>
        <v>500</v>
      </c>
      <c r="AQ185" s="125"/>
      <c r="AR185" s="125"/>
      <c r="AS185" s="125"/>
      <c r="AT185" s="125"/>
      <c r="AU185" s="125">
        <v>500</v>
      </c>
      <c r="AV185" s="125"/>
      <c r="AW185" s="125"/>
      <c r="AX185" s="125"/>
      <c r="AY185" s="125"/>
      <c r="AZ185" s="125">
        <v>0</v>
      </c>
      <c r="BA185" s="125"/>
      <c r="BB185" s="125"/>
      <c r="BC185" s="125"/>
      <c r="BD185" s="125"/>
      <c r="BE185" s="125">
        <f t="shared" si="23"/>
        <v>500</v>
      </c>
      <c r="BF185" s="125"/>
      <c r="BG185" s="125"/>
      <c r="BH185" s="125"/>
      <c r="BI185" s="125"/>
    </row>
    <row r="186" spans="1:79" s="8" customFormat="1" ht="23.4" customHeight="1" x14ac:dyDescent="0.25">
      <c r="A186" s="62">
        <v>3</v>
      </c>
      <c r="B186" s="63"/>
      <c r="C186" s="63"/>
      <c r="D186" s="126" t="s">
        <v>624</v>
      </c>
      <c r="E186" s="93"/>
      <c r="F186" s="93"/>
      <c r="G186" s="93"/>
      <c r="H186" s="93"/>
      <c r="I186" s="93"/>
      <c r="J186" s="93"/>
      <c r="K186" s="93"/>
      <c r="L186" s="93"/>
      <c r="M186" s="93"/>
      <c r="N186" s="93"/>
      <c r="O186" s="93"/>
      <c r="P186" s="94"/>
      <c r="Q186" s="61" t="s">
        <v>251</v>
      </c>
      <c r="R186" s="61"/>
      <c r="S186" s="61"/>
      <c r="T186" s="61"/>
      <c r="U186" s="61"/>
      <c r="V186" s="126" t="s">
        <v>252</v>
      </c>
      <c r="W186" s="93"/>
      <c r="X186" s="93"/>
      <c r="Y186" s="93"/>
      <c r="Z186" s="93"/>
      <c r="AA186" s="93"/>
      <c r="AB186" s="93"/>
      <c r="AC186" s="93"/>
      <c r="AD186" s="93"/>
      <c r="AE186" s="94"/>
      <c r="AF186" s="125">
        <v>150</v>
      </c>
      <c r="AG186" s="125"/>
      <c r="AH186" s="125"/>
      <c r="AI186" s="125"/>
      <c r="AJ186" s="125"/>
      <c r="AK186" s="125">
        <v>0</v>
      </c>
      <c r="AL186" s="125"/>
      <c r="AM186" s="125"/>
      <c r="AN186" s="125"/>
      <c r="AO186" s="125"/>
      <c r="AP186" s="125">
        <f t="shared" ref="AP186" si="24">IF(ISNUMBER(AF186),AF186,0)+IF(ISNUMBER(AK186),AK186,0)</f>
        <v>150</v>
      </c>
      <c r="AQ186" s="125"/>
      <c r="AR186" s="125"/>
      <c r="AS186" s="125"/>
      <c r="AT186" s="125"/>
      <c r="AU186" s="125">
        <v>150</v>
      </c>
      <c r="AV186" s="125"/>
      <c r="AW186" s="125"/>
      <c r="AX186" s="125"/>
      <c r="AY186" s="125"/>
      <c r="AZ186" s="125">
        <v>0</v>
      </c>
      <c r="BA186" s="125"/>
      <c r="BB186" s="125"/>
      <c r="BC186" s="125"/>
      <c r="BD186" s="125"/>
      <c r="BE186" s="125">
        <f t="shared" ref="BE186" si="25">IF(ISNUMBER(AU186),AU186,0)+IF(ISNUMBER(AZ186),AZ186,0)</f>
        <v>150</v>
      </c>
      <c r="BF186" s="125"/>
      <c r="BG186" s="125"/>
      <c r="BH186" s="125"/>
      <c r="BI186" s="125"/>
    </row>
    <row r="187" spans="1:79" s="8" customFormat="1" ht="18" customHeight="1" x14ac:dyDescent="0.25">
      <c r="A187" s="62">
        <v>4</v>
      </c>
      <c r="B187" s="63"/>
      <c r="C187" s="63"/>
      <c r="D187" s="126" t="s">
        <v>625</v>
      </c>
      <c r="E187" s="93"/>
      <c r="F187" s="93"/>
      <c r="G187" s="93"/>
      <c r="H187" s="93"/>
      <c r="I187" s="93"/>
      <c r="J187" s="93"/>
      <c r="K187" s="93"/>
      <c r="L187" s="93"/>
      <c r="M187" s="93"/>
      <c r="N187" s="93"/>
      <c r="O187" s="93"/>
      <c r="P187" s="94"/>
      <c r="Q187" s="61" t="s">
        <v>251</v>
      </c>
      <c r="R187" s="61"/>
      <c r="S187" s="61"/>
      <c r="T187" s="61"/>
      <c r="U187" s="61"/>
      <c r="V187" s="126" t="s">
        <v>252</v>
      </c>
      <c r="W187" s="93"/>
      <c r="X187" s="93"/>
      <c r="Y187" s="93"/>
      <c r="Z187" s="93"/>
      <c r="AA187" s="93"/>
      <c r="AB187" s="93"/>
      <c r="AC187" s="93"/>
      <c r="AD187" s="93"/>
      <c r="AE187" s="94"/>
      <c r="AF187" s="125">
        <v>260</v>
      </c>
      <c r="AG187" s="125"/>
      <c r="AH187" s="125"/>
      <c r="AI187" s="125"/>
      <c r="AJ187" s="125"/>
      <c r="AK187" s="125">
        <v>0</v>
      </c>
      <c r="AL187" s="125"/>
      <c r="AM187" s="125"/>
      <c r="AN187" s="125"/>
      <c r="AO187" s="125"/>
      <c r="AP187" s="125">
        <f t="shared" ref="AP187" si="26">IF(ISNUMBER(AF187),AF187,0)+IF(ISNUMBER(AK187),AK187,0)</f>
        <v>260</v>
      </c>
      <c r="AQ187" s="125"/>
      <c r="AR187" s="125"/>
      <c r="AS187" s="125"/>
      <c r="AT187" s="125"/>
      <c r="AU187" s="125">
        <v>260</v>
      </c>
      <c r="AV187" s="125"/>
      <c r="AW187" s="125"/>
      <c r="AX187" s="125"/>
      <c r="AY187" s="125"/>
      <c r="AZ187" s="125">
        <v>0</v>
      </c>
      <c r="BA187" s="125"/>
      <c r="BB187" s="125"/>
      <c r="BC187" s="125"/>
      <c r="BD187" s="125"/>
      <c r="BE187" s="125">
        <f t="shared" ref="BE187" si="27">IF(ISNUMBER(AU187),AU187,0)+IF(ISNUMBER(AZ187),AZ187,0)</f>
        <v>260</v>
      </c>
      <c r="BF187" s="125"/>
      <c r="BG187" s="125"/>
      <c r="BH187" s="125"/>
      <c r="BI187" s="125"/>
    </row>
    <row r="188" spans="1:79" s="9" customFormat="1" ht="13.8" x14ac:dyDescent="0.25">
      <c r="A188" s="98">
        <v>0</v>
      </c>
      <c r="B188" s="99"/>
      <c r="C188" s="99"/>
      <c r="D188" s="155" t="s">
        <v>170</v>
      </c>
      <c r="E188" s="156"/>
      <c r="F188" s="156"/>
      <c r="G188" s="156"/>
      <c r="H188" s="156"/>
      <c r="I188" s="156"/>
      <c r="J188" s="156"/>
      <c r="K188" s="156"/>
      <c r="L188" s="156"/>
      <c r="M188" s="156"/>
      <c r="N188" s="156"/>
      <c r="O188" s="156"/>
      <c r="P188" s="157"/>
      <c r="Q188" s="123"/>
      <c r="R188" s="123"/>
      <c r="S188" s="123"/>
      <c r="T188" s="123"/>
      <c r="U188" s="123"/>
      <c r="V188" s="155"/>
      <c r="W188" s="156"/>
      <c r="X188" s="156"/>
      <c r="Y188" s="156"/>
      <c r="Z188" s="156"/>
      <c r="AA188" s="156"/>
      <c r="AB188" s="156"/>
      <c r="AC188" s="156"/>
      <c r="AD188" s="156"/>
      <c r="AE188" s="157"/>
      <c r="AF188" s="128"/>
      <c r="AG188" s="128"/>
      <c r="AH188" s="128"/>
      <c r="AI188" s="128"/>
      <c r="AJ188" s="128"/>
      <c r="AK188" s="128"/>
      <c r="AL188" s="128"/>
      <c r="AM188" s="128"/>
      <c r="AN188" s="128"/>
      <c r="AO188" s="128"/>
      <c r="AP188" s="128">
        <f t="shared" si="22"/>
        <v>0</v>
      </c>
      <c r="AQ188" s="128"/>
      <c r="AR188" s="128"/>
      <c r="AS188" s="128"/>
      <c r="AT188" s="128"/>
      <c r="AU188" s="128"/>
      <c r="AV188" s="128"/>
      <c r="AW188" s="128"/>
      <c r="AX188" s="128"/>
      <c r="AY188" s="128"/>
      <c r="AZ188" s="128"/>
      <c r="BA188" s="128"/>
      <c r="BB188" s="128"/>
      <c r="BC188" s="128"/>
      <c r="BD188" s="128"/>
      <c r="BE188" s="128">
        <f t="shared" si="23"/>
        <v>0</v>
      </c>
      <c r="BF188" s="128"/>
      <c r="BG188" s="128"/>
      <c r="BH188" s="128"/>
      <c r="BI188" s="128"/>
    </row>
    <row r="189" spans="1:79" s="8" customFormat="1" ht="27.6" customHeight="1" x14ac:dyDescent="0.25">
      <c r="A189" s="62">
        <v>1</v>
      </c>
      <c r="B189" s="63"/>
      <c r="C189" s="63"/>
      <c r="D189" s="126" t="s">
        <v>256</v>
      </c>
      <c r="E189" s="93"/>
      <c r="F189" s="93"/>
      <c r="G189" s="93"/>
      <c r="H189" s="93"/>
      <c r="I189" s="93"/>
      <c r="J189" s="93"/>
      <c r="K189" s="93"/>
      <c r="L189" s="93"/>
      <c r="M189" s="93"/>
      <c r="N189" s="93"/>
      <c r="O189" s="93"/>
      <c r="P189" s="94"/>
      <c r="Q189" s="61" t="s">
        <v>257</v>
      </c>
      <c r="R189" s="61"/>
      <c r="S189" s="61"/>
      <c r="T189" s="61"/>
      <c r="U189" s="61"/>
      <c r="V189" s="126" t="s">
        <v>172</v>
      </c>
      <c r="W189" s="93"/>
      <c r="X189" s="93"/>
      <c r="Y189" s="93"/>
      <c r="Z189" s="93"/>
      <c r="AA189" s="93"/>
      <c r="AB189" s="93"/>
      <c r="AC189" s="93"/>
      <c r="AD189" s="93"/>
      <c r="AE189" s="94"/>
      <c r="AF189" s="125">
        <v>340</v>
      </c>
      <c r="AG189" s="125"/>
      <c r="AH189" s="125"/>
      <c r="AI189" s="125"/>
      <c r="AJ189" s="125"/>
      <c r="AK189" s="125">
        <v>0</v>
      </c>
      <c r="AL189" s="125"/>
      <c r="AM189" s="125"/>
      <c r="AN189" s="125"/>
      <c r="AO189" s="125"/>
      <c r="AP189" s="125">
        <f t="shared" si="22"/>
        <v>340</v>
      </c>
      <c r="AQ189" s="125"/>
      <c r="AR189" s="125"/>
      <c r="AS189" s="125"/>
      <c r="AT189" s="125"/>
      <c r="AU189" s="125">
        <v>340</v>
      </c>
      <c r="AV189" s="125"/>
      <c r="AW189" s="125"/>
      <c r="AX189" s="125"/>
      <c r="AY189" s="125"/>
      <c r="AZ189" s="125">
        <v>0</v>
      </c>
      <c r="BA189" s="125"/>
      <c r="BB189" s="125"/>
      <c r="BC189" s="125"/>
      <c r="BD189" s="125"/>
      <c r="BE189" s="125">
        <f t="shared" si="23"/>
        <v>340</v>
      </c>
      <c r="BF189" s="125"/>
      <c r="BG189" s="125"/>
      <c r="BH189" s="125"/>
      <c r="BI189" s="125"/>
    </row>
    <row r="190" spans="1:79" s="8" customFormat="1" ht="27.6" customHeight="1" x14ac:dyDescent="0.25">
      <c r="A190" s="62">
        <v>2</v>
      </c>
      <c r="B190" s="63"/>
      <c r="C190" s="63"/>
      <c r="D190" s="126" t="s">
        <v>258</v>
      </c>
      <c r="E190" s="93"/>
      <c r="F190" s="93"/>
      <c r="G190" s="93"/>
      <c r="H190" s="93"/>
      <c r="I190" s="93"/>
      <c r="J190" s="93"/>
      <c r="K190" s="93"/>
      <c r="L190" s="93"/>
      <c r="M190" s="93"/>
      <c r="N190" s="93"/>
      <c r="O190" s="93"/>
      <c r="P190" s="94"/>
      <c r="Q190" s="61" t="s">
        <v>257</v>
      </c>
      <c r="R190" s="61"/>
      <c r="S190" s="61"/>
      <c r="T190" s="61"/>
      <c r="U190" s="61"/>
      <c r="V190" s="126" t="s">
        <v>172</v>
      </c>
      <c r="W190" s="93"/>
      <c r="X190" s="93"/>
      <c r="Y190" s="93"/>
      <c r="Z190" s="93"/>
      <c r="AA190" s="93"/>
      <c r="AB190" s="93"/>
      <c r="AC190" s="93"/>
      <c r="AD190" s="93"/>
      <c r="AE190" s="94"/>
      <c r="AF190" s="125">
        <v>12</v>
      </c>
      <c r="AG190" s="125"/>
      <c r="AH190" s="125"/>
      <c r="AI190" s="125"/>
      <c r="AJ190" s="125"/>
      <c r="AK190" s="125">
        <v>0</v>
      </c>
      <c r="AL190" s="125"/>
      <c r="AM190" s="125"/>
      <c r="AN190" s="125"/>
      <c r="AO190" s="125"/>
      <c r="AP190" s="125">
        <f t="shared" si="22"/>
        <v>12</v>
      </c>
      <c r="AQ190" s="125"/>
      <c r="AR190" s="125"/>
      <c r="AS190" s="125"/>
      <c r="AT190" s="125"/>
      <c r="AU190" s="125">
        <v>12</v>
      </c>
      <c r="AV190" s="125"/>
      <c r="AW190" s="125"/>
      <c r="AX190" s="125"/>
      <c r="AY190" s="125"/>
      <c r="AZ190" s="125">
        <v>0</v>
      </c>
      <c r="BA190" s="125"/>
      <c r="BB190" s="125"/>
      <c r="BC190" s="125"/>
      <c r="BD190" s="125"/>
      <c r="BE190" s="125">
        <f t="shared" si="23"/>
        <v>12</v>
      </c>
      <c r="BF190" s="125"/>
      <c r="BG190" s="125"/>
      <c r="BH190" s="125"/>
      <c r="BI190" s="125"/>
    </row>
    <row r="191" spans="1:79" s="8" customFormat="1" ht="43.2" customHeight="1" x14ac:dyDescent="0.25">
      <c r="A191" s="62">
        <v>3</v>
      </c>
      <c r="B191" s="63"/>
      <c r="C191" s="63"/>
      <c r="D191" s="126" t="s">
        <v>573</v>
      </c>
      <c r="E191" s="93"/>
      <c r="F191" s="93"/>
      <c r="G191" s="93"/>
      <c r="H191" s="93"/>
      <c r="I191" s="93"/>
      <c r="J191" s="93"/>
      <c r="K191" s="93"/>
      <c r="L191" s="93"/>
      <c r="M191" s="93"/>
      <c r="N191" s="93"/>
      <c r="O191" s="93"/>
      <c r="P191" s="94"/>
      <c r="Q191" s="61" t="s">
        <v>343</v>
      </c>
      <c r="R191" s="61"/>
      <c r="S191" s="61"/>
      <c r="T191" s="61"/>
      <c r="U191" s="61"/>
      <c r="V191" s="126" t="s">
        <v>172</v>
      </c>
      <c r="W191" s="93"/>
      <c r="X191" s="93"/>
      <c r="Y191" s="93"/>
      <c r="Z191" s="93"/>
      <c r="AA191" s="93"/>
      <c r="AB191" s="93"/>
      <c r="AC191" s="93"/>
      <c r="AD191" s="93"/>
      <c r="AE191" s="94"/>
      <c r="AF191" s="87">
        <f>AF182/AF185</f>
        <v>4737.53</v>
      </c>
      <c r="AG191" s="87"/>
      <c r="AH191" s="87"/>
      <c r="AI191" s="87"/>
      <c r="AJ191" s="87"/>
      <c r="AK191" s="87">
        <v>0</v>
      </c>
      <c r="AL191" s="87"/>
      <c r="AM191" s="87"/>
      <c r="AN191" s="87"/>
      <c r="AO191" s="87"/>
      <c r="AP191" s="87">
        <f t="shared" ref="AP191" si="28">IF(ISNUMBER(AF191),AF191,0)+IF(ISNUMBER(AK191),AK191,0)</f>
        <v>4737.53</v>
      </c>
      <c r="AQ191" s="87"/>
      <c r="AR191" s="87"/>
      <c r="AS191" s="87"/>
      <c r="AT191" s="87"/>
      <c r="AU191" s="87">
        <f>AU182/AU185</f>
        <v>4829.9539999999997</v>
      </c>
      <c r="AV191" s="87"/>
      <c r="AW191" s="87"/>
      <c r="AX191" s="87"/>
      <c r="AY191" s="87"/>
      <c r="AZ191" s="87">
        <v>0</v>
      </c>
      <c r="BA191" s="87"/>
      <c r="BB191" s="87"/>
      <c r="BC191" s="87"/>
      <c r="BD191" s="87"/>
      <c r="BE191" s="87">
        <f t="shared" ref="BE191" si="29">IF(ISNUMBER(AU191),AU191,0)+IF(ISNUMBER(AZ191),AZ191,0)</f>
        <v>4829.9539999999997</v>
      </c>
      <c r="BF191" s="87"/>
      <c r="BG191" s="87"/>
      <c r="BH191" s="87"/>
      <c r="BI191" s="87"/>
    </row>
    <row r="192" spans="1:79" s="9" customFormat="1" ht="13.8" x14ac:dyDescent="0.25">
      <c r="A192" s="98">
        <v>0</v>
      </c>
      <c r="B192" s="99"/>
      <c r="C192" s="99"/>
      <c r="D192" s="155" t="s">
        <v>260</v>
      </c>
      <c r="E192" s="156"/>
      <c r="F192" s="156"/>
      <c r="G192" s="156"/>
      <c r="H192" s="156"/>
      <c r="I192" s="156"/>
      <c r="J192" s="156"/>
      <c r="K192" s="156"/>
      <c r="L192" s="156"/>
      <c r="M192" s="156"/>
      <c r="N192" s="156"/>
      <c r="O192" s="156"/>
      <c r="P192" s="157"/>
      <c r="Q192" s="123"/>
      <c r="R192" s="123"/>
      <c r="S192" s="123"/>
      <c r="T192" s="123"/>
      <c r="U192" s="123"/>
      <c r="V192" s="155"/>
      <c r="W192" s="156"/>
      <c r="X192" s="156"/>
      <c r="Y192" s="156"/>
      <c r="Z192" s="156"/>
      <c r="AA192" s="156"/>
      <c r="AB192" s="156"/>
      <c r="AC192" s="156"/>
      <c r="AD192" s="156"/>
      <c r="AE192" s="157"/>
      <c r="AF192" s="128"/>
      <c r="AG192" s="128"/>
      <c r="AH192" s="128"/>
      <c r="AI192" s="128"/>
      <c r="AJ192" s="128"/>
      <c r="AK192" s="128"/>
      <c r="AL192" s="128"/>
      <c r="AM192" s="128"/>
      <c r="AN192" s="128"/>
      <c r="AO192" s="128"/>
      <c r="AP192" s="128">
        <f t="shared" si="22"/>
        <v>0</v>
      </c>
      <c r="AQ192" s="128"/>
      <c r="AR192" s="128"/>
      <c r="AS192" s="128"/>
      <c r="AT192" s="128"/>
      <c r="AU192" s="128"/>
      <c r="AV192" s="128"/>
      <c r="AW192" s="128"/>
      <c r="AX192" s="128"/>
      <c r="AY192" s="128"/>
      <c r="AZ192" s="128"/>
      <c r="BA192" s="128"/>
      <c r="BB192" s="128"/>
      <c r="BC192" s="128"/>
      <c r="BD192" s="128"/>
      <c r="BE192" s="128">
        <f t="shared" si="23"/>
        <v>0</v>
      </c>
      <c r="BF192" s="128"/>
      <c r="BG192" s="128"/>
      <c r="BH192" s="128"/>
      <c r="BI192" s="128"/>
    </row>
    <row r="193" spans="1:79" s="8" customFormat="1" ht="27.6" customHeight="1" x14ac:dyDescent="0.25">
      <c r="A193" s="62">
        <v>1</v>
      </c>
      <c r="B193" s="63"/>
      <c r="C193" s="63"/>
      <c r="D193" s="126" t="s">
        <v>264</v>
      </c>
      <c r="E193" s="93"/>
      <c r="F193" s="93"/>
      <c r="G193" s="93"/>
      <c r="H193" s="93"/>
      <c r="I193" s="93"/>
      <c r="J193" s="93"/>
      <c r="K193" s="93"/>
      <c r="L193" s="93"/>
      <c r="M193" s="93"/>
      <c r="N193" s="93"/>
      <c r="O193" s="93"/>
      <c r="P193" s="94"/>
      <c r="Q193" s="61" t="s">
        <v>262</v>
      </c>
      <c r="R193" s="61"/>
      <c r="S193" s="61"/>
      <c r="T193" s="61"/>
      <c r="U193" s="61"/>
      <c r="V193" s="126" t="s">
        <v>172</v>
      </c>
      <c r="W193" s="93"/>
      <c r="X193" s="93"/>
      <c r="Y193" s="93"/>
      <c r="Z193" s="93"/>
      <c r="AA193" s="93"/>
      <c r="AB193" s="93"/>
      <c r="AC193" s="93"/>
      <c r="AD193" s="93"/>
      <c r="AE193" s="94"/>
      <c r="AF193" s="125">
        <v>2</v>
      </c>
      <c r="AG193" s="125"/>
      <c r="AH193" s="125"/>
      <c r="AI193" s="125"/>
      <c r="AJ193" s="125"/>
      <c r="AK193" s="125">
        <v>0</v>
      </c>
      <c r="AL193" s="125"/>
      <c r="AM193" s="125"/>
      <c r="AN193" s="125"/>
      <c r="AO193" s="125"/>
      <c r="AP193" s="125">
        <f t="shared" si="22"/>
        <v>2</v>
      </c>
      <c r="AQ193" s="125"/>
      <c r="AR193" s="125"/>
      <c r="AS193" s="125"/>
      <c r="AT193" s="125"/>
      <c r="AU193" s="125">
        <v>2</v>
      </c>
      <c r="AV193" s="125"/>
      <c r="AW193" s="125"/>
      <c r="AX193" s="125"/>
      <c r="AY193" s="125"/>
      <c r="AZ193" s="125">
        <v>0</v>
      </c>
      <c r="BA193" s="125"/>
      <c r="BB193" s="125"/>
      <c r="BC193" s="125"/>
      <c r="BD193" s="125"/>
      <c r="BE193" s="125">
        <f t="shared" si="23"/>
        <v>2</v>
      </c>
      <c r="BF193" s="125"/>
      <c r="BG193" s="125"/>
      <c r="BH193" s="125"/>
      <c r="BI193" s="125"/>
    </row>
    <row r="194" spans="1:79" s="8" customFormat="1" ht="15.6" customHeight="1" x14ac:dyDescent="0.25">
      <c r="A194" s="62">
        <v>2</v>
      </c>
      <c r="B194" s="63"/>
      <c r="C194" s="63"/>
      <c r="D194" s="126" t="s">
        <v>261</v>
      </c>
      <c r="E194" s="93"/>
      <c r="F194" s="93"/>
      <c r="G194" s="93"/>
      <c r="H194" s="93"/>
      <c r="I194" s="93"/>
      <c r="J194" s="93"/>
      <c r="K194" s="93"/>
      <c r="L194" s="93"/>
      <c r="M194" s="93"/>
      <c r="N194" s="93"/>
      <c r="O194" s="93"/>
      <c r="P194" s="94"/>
      <c r="Q194" s="61" t="s">
        <v>262</v>
      </c>
      <c r="R194" s="61"/>
      <c r="S194" s="61"/>
      <c r="T194" s="61"/>
      <c r="U194" s="61"/>
      <c r="V194" s="126" t="s">
        <v>172</v>
      </c>
      <c r="W194" s="93"/>
      <c r="X194" s="93"/>
      <c r="Y194" s="93"/>
      <c r="Z194" s="93"/>
      <c r="AA194" s="93"/>
      <c r="AB194" s="93"/>
      <c r="AC194" s="93"/>
      <c r="AD194" s="93"/>
      <c r="AE194" s="94"/>
      <c r="AF194" s="125">
        <v>0</v>
      </c>
      <c r="AG194" s="125"/>
      <c r="AH194" s="125"/>
      <c r="AI194" s="125"/>
      <c r="AJ194" s="125"/>
      <c r="AK194" s="125">
        <v>0</v>
      </c>
      <c r="AL194" s="125"/>
      <c r="AM194" s="125"/>
      <c r="AN194" s="125"/>
      <c r="AO194" s="125"/>
      <c r="AP194" s="125">
        <f t="shared" ref="AP194" si="30">IF(ISNUMBER(AF194),AF194,0)+IF(ISNUMBER(AK194),AK194,0)</f>
        <v>0</v>
      </c>
      <c r="AQ194" s="125"/>
      <c r="AR194" s="125"/>
      <c r="AS194" s="125"/>
      <c r="AT194" s="125"/>
      <c r="AU194" s="125">
        <v>0</v>
      </c>
      <c r="AV194" s="125"/>
      <c r="AW194" s="125"/>
      <c r="AX194" s="125"/>
      <c r="AY194" s="125"/>
      <c r="AZ194" s="125">
        <v>0</v>
      </c>
      <c r="BA194" s="125"/>
      <c r="BB194" s="125"/>
      <c r="BC194" s="125"/>
      <c r="BD194" s="125"/>
      <c r="BE194" s="125">
        <f t="shared" ref="BE194" si="31">IF(ISNUMBER(AU194),AU194,0)+IF(ISNUMBER(AZ194),AZ194,0)</f>
        <v>0</v>
      </c>
      <c r="BF194" s="125"/>
      <c r="BG194" s="125"/>
      <c r="BH194" s="125"/>
      <c r="BI194" s="125"/>
    </row>
    <row r="195" spans="1:79" ht="46.95" customHeight="1" x14ac:dyDescent="0.25"/>
    <row r="196" spans="1:79" ht="14.25" customHeight="1" x14ac:dyDescent="0.25">
      <c r="A196" s="51" t="s">
        <v>418</v>
      </c>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row>
    <row r="197" spans="1:79" ht="14.25" customHeight="1" x14ac:dyDescent="0.25">
      <c r="A197" s="51" t="s">
        <v>432</v>
      </c>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row>
    <row r="198" spans="1:79" ht="9" customHeight="1" x14ac:dyDescent="0.25"/>
    <row r="199" spans="1:79" ht="12.9" customHeight="1" x14ac:dyDescent="0.25">
      <c r="A199" s="81" t="s">
        <v>19</v>
      </c>
      <c r="B199" s="82"/>
      <c r="C199" s="82"/>
      <c r="D199" s="82"/>
      <c r="E199" s="82"/>
      <c r="F199" s="82"/>
      <c r="G199" s="82"/>
      <c r="H199" s="82"/>
      <c r="I199" s="82"/>
      <c r="J199" s="82"/>
      <c r="K199" s="82"/>
      <c r="L199" s="82"/>
      <c r="M199" s="82"/>
      <c r="N199" s="82"/>
      <c r="O199" s="82"/>
      <c r="P199" s="82"/>
      <c r="Q199" s="82"/>
      <c r="R199" s="82"/>
      <c r="S199" s="82"/>
      <c r="T199" s="83"/>
      <c r="U199" s="61" t="s">
        <v>193</v>
      </c>
      <c r="V199" s="61"/>
      <c r="W199" s="61"/>
      <c r="X199" s="61"/>
      <c r="Y199" s="61"/>
      <c r="Z199" s="61"/>
      <c r="AA199" s="61"/>
      <c r="AB199" s="61"/>
      <c r="AC199" s="61"/>
      <c r="AD199" s="61"/>
      <c r="AE199" s="61" t="s">
        <v>195</v>
      </c>
      <c r="AF199" s="61"/>
      <c r="AG199" s="61"/>
      <c r="AH199" s="61"/>
      <c r="AI199" s="61"/>
      <c r="AJ199" s="61"/>
      <c r="AK199" s="61"/>
      <c r="AL199" s="61"/>
      <c r="AM199" s="61"/>
      <c r="AN199" s="61"/>
      <c r="AO199" s="61" t="s">
        <v>200</v>
      </c>
      <c r="AP199" s="61"/>
      <c r="AQ199" s="61"/>
      <c r="AR199" s="61"/>
      <c r="AS199" s="61"/>
      <c r="AT199" s="61"/>
      <c r="AU199" s="61"/>
      <c r="AV199" s="61"/>
      <c r="AW199" s="61"/>
      <c r="AX199" s="61"/>
      <c r="AY199" s="61" t="s">
        <v>204</v>
      </c>
      <c r="AZ199" s="61"/>
      <c r="BA199" s="61"/>
      <c r="BB199" s="61"/>
      <c r="BC199" s="61"/>
      <c r="BD199" s="61"/>
      <c r="BE199" s="61"/>
      <c r="BF199" s="61"/>
      <c r="BG199" s="61"/>
      <c r="BH199" s="61"/>
      <c r="BI199" s="61" t="s">
        <v>208</v>
      </c>
      <c r="BJ199" s="61"/>
      <c r="BK199" s="61"/>
      <c r="BL199" s="61"/>
      <c r="BM199" s="61"/>
      <c r="BN199" s="61"/>
      <c r="BO199" s="61"/>
      <c r="BP199" s="61"/>
      <c r="BQ199" s="61"/>
      <c r="BR199" s="61"/>
    </row>
    <row r="200" spans="1:79" ht="28.2" customHeight="1" x14ac:dyDescent="0.25">
      <c r="A200" s="84"/>
      <c r="B200" s="85"/>
      <c r="C200" s="85"/>
      <c r="D200" s="85"/>
      <c r="E200" s="85"/>
      <c r="F200" s="85"/>
      <c r="G200" s="85"/>
      <c r="H200" s="85"/>
      <c r="I200" s="85"/>
      <c r="J200" s="85"/>
      <c r="K200" s="85"/>
      <c r="L200" s="85"/>
      <c r="M200" s="85"/>
      <c r="N200" s="85"/>
      <c r="O200" s="85"/>
      <c r="P200" s="85"/>
      <c r="Q200" s="85"/>
      <c r="R200" s="85"/>
      <c r="S200" s="85"/>
      <c r="T200" s="86"/>
      <c r="U200" s="61" t="s">
        <v>4</v>
      </c>
      <c r="V200" s="61"/>
      <c r="W200" s="61"/>
      <c r="X200" s="61"/>
      <c r="Y200" s="61"/>
      <c r="Z200" s="61" t="s">
        <v>3</v>
      </c>
      <c r="AA200" s="61"/>
      <c r="AB200" s="61"/>
      <c r="AC200" s="61"/>
      <c r="AD200" s="61"/>
      <c r="AE200" s="61" t="s">
        <v>4</v>
      </c>
      <c r="AF200" s="61"/>
      <c r="AG200" s="61"/>
      <c r="AH200" s="61"/>
      <c r="AI200" s="61"/>
      <c r="AJ200" s="61" t="s">
        <v>3</v>
      </c>
      <c r="AK200" s="61"/>
      <c r="AL200" s="61"/>
      <c r="AM200" s="61"/>
      <c r="AN200" s="61"/>
      <c r="AO200" s="61" t="s">
        <v>4</v>
      </c>
      <c r="AP200" s="61"/>
      <c r="AQ200" s="61"/>
      <c r="AR200" s="61"/>
      <c r="AS200" s="61"/>
      <c r="AT200" s="61" t="s">
        <v>3</v>
      </c>
      <c r="AU200" s="61"/>
      <c r="AV200" s="61"/>
      <c r="AW200" s="61"/>
      <c r="AX200" s="61"/>
      <c r="AY200" s="61" t="s">
        <v>4</v>
      </c>
      <c r="AZ200" s="61"/>
      <c r="BA200" s="61"/>
      <c r="BB200" s="61"/>
      <c r="BC200" s="61"/>
      <c r="BD200" s="61" t="s">
        <v>3</v>
      </c>
      <c r="BE200" s="61"/>
      <c r="BF200" s="61"/>
      <c r="BG200" s="61"/>
      <c r="BH200" s="61"/>
      <c r="BI200" s="61" t="s">
        <v>4</v>
      </c>
      <c r="BJ200" s="61"/>
      <c r="BK200" s="61"/>
      <c r="BL200" s="61"/>
      <c r="BM200" s="61"/>
      <c r="BN200" s="61" t="s">
        <v>3</v>
      </c>
      <c r="BO200" s="61"/>
      <c r="BP200" s="61"/>
      <c r="BQ200" s="61"/>
      <c r="BR200" s="61"/>
    </row>
    <row r="201" spans="1:79" ht="13.95" customHeight="1" x14ac:dyDescent="0.25">
      <c r="A201" s="77">
        <v>1</v>
      </c>
      <c r="B201" s="78"/>
      <c r="C201" s="78"/>
      <c r="D201" s="78"/>
      <c r="E201" s="78"/>
      <c r="F201" s="78"/>
      <c r="G201" s="78"/>
      <c r="H201" s="78"/>
      <c r="I201" s="78"/>
      <c r="J201" s="78"/>
      <c r="K201" s="78"/>
      <c r="L201" s="78"/>
      <c r="M201" s="78"/>
      <c r="N201" s="78"/>
      <c r="O201" s="78"/>
      <c r="P201" s="78"/>
      <c r="Q201" s="78"/>
      <c r="R201" s="78"/>
      <c r="S201" s="78"/>
      <c r="T201" s="79"/>
      <c r="U201" s="61">
        <v>2</v>
      </c>
      <c r="V201" s="61"/>
      <c r="W201" s="61"/>
      <c r="X201" s="61"/>
      <c r="Y201" s="61"/>
      <c r="Z201" s="61">
        <v>3</v>
      </c>
      <c r="AA201" s="61"/>
      <c r="AB201" s="61"/>
      <c r="AC201" s="61"/>
      <c r="AD201" s="61"/>
      <c r="AE201" s="61">
        <v>4</v>
      </c>
      <c r="AF201" s="61"/>
      <c r="AG201" s="61"/>
      <c r="AH201" s="61"/>
      <c r="AI201" s="61"/>
      <c r="AJ201" s="61">
        <v>5</v>
      </c>
      <c r="AK201" s="61"/>
      <c r="AL201" s="61"/>
      <c r="AM201" s="61"/>
      <c r="AN201" s="61"/>
      <c r="AO201" s="61">
        <v>6</v>
      </c>
      <c r="AP201" s="61"/>
      <c r="AQ201" s="61"/>
      <c r="AR201" s="61"/>
      <c r="AS201" s="61"/>
      <c r="AT201" s="61">
        <v>7</v>
      </c>
      <c r="AU201" s="61"/>
      <c r="AV201" s="61"/>
      <c r="AW201" s="61"/>
      <c r="AX201" s="61"/>
      <c r="AY201" s="61">
        <v>8</v>
      </c>
      <c r="AZ201" s="61"/>
      <c r="BA201" s="61"/>
      <c r="BB201" s="61"/>
      <c r="BC201" s="61"/>
      <c r="BD201" s="61">
        <v>9</v>
      </c>
      <c r="BE201" s="61"/>
      <c r="BF201" s="61"/>
      <c r="BG201" s="61"/>
      <c r="BH201" s="61"/>
      <c r="BI201" s="61">
        <v>10</v>
      </c>
      <c r="BJ201" s="61"/>
      <c r="BK201" s="61"/>
      <c r="BL201" s="61"/>
      <c r="BM201" s="61"/>
      <c r="BN201" s="61">
        <v>11</v>
      </c>
      <c r="BO201" s="61"/>
      <c r="BP201" s="61"/>
      <c r="BQ201" s="61"/>
      <c r="BR201" s="61"/>
    </row>
    <row r="202" spans="1:79" ht="15.75" hidden="1" customHeight="1" x14ac:dyDescent="0.25">
      <c r="A202" s="62" t="s">
        <v>57</v>
      </c>
      <c r="B202" s="63"/>
      <c r="C202" s="63"/>
      <c r="D202" s="63"/>
      <c r="E202" s="63"/>
      <c r="F202" s="63"/>
      <c r="G202" s="63"/>
      <c r="H202" s="63"/>
      <c r="I202" s="63"/>
      <c r="J202" s="63"/>
      <c r="K202" s="63"/>
      <c r="L202" s="63"/>
      <c r="M202" s="63"/>
      <c r="N202" s="63"/>
      <c r="O202" s="63"/>
      <c r="P202" s="63"/>
      <c r="Q202" s="63"/>
      <c r="R202" s="63"/>
      <c r="S202" s="63"/>
      <c r="T202" s="64"/>
      <c r="U202" s="80" t="s">
        <v>65</v>
      </c>
      <c r="V202" s="80"/>
      <c r="W202" s="80"/>
      <c r="X202" s="80"/>
      <c r="Y202" s="80"/>
      <c r="Z202" s="122" t="s">
        <v>66</v>
      </c>
      <c r="AA202" s="122"/>
      <c r="AB202" s="122"/>
      <c r="AC202" s="122"/>
      <c r="AD202" s="122"/>
      <c r="AE202" s="80" t="s">
        <v>67</v>
      </c>
      <c r="AF202" s="80"/>
      <c r="AG202" s="80"/>
      <c r="AH202" s="80"/>
      <c r="AI202" s="80"/>
      <c r="AJ202" s="122" t="s">
        <v>68</v>
      </c>
      <c r="AK202" s="122"/>
      <c r="AL202" s="122"/>
      <c r="AM202" s="122"/>
      <c r="AN202" s="122"/>
      <c r="AO202" s="80" t="s">
        <v>58</v>
      </c>
      <c r="AP202" s="80"/>
      <c r="AQ202" s="80"/>
      <c r="AR202" s="80"/>
      <c r="AS202" s="80"/>
      <c r="AT202" s="122" t="s">
        <v>59</v>
      </c>
      <c r="AU202" s="122"/>
      <c r="AV202" s="122"/>
      <c r="AW202" s="122"/>
      <c r="AX202" s="122"/>
      <c r="AY202" s="80" t="s">
        <v>60</v>
      </c>
      <c r="AZ202" s="80"/>
      <c r="BA202" s="80"/>
      <c r="BB202" s="80"/>
      <c r="BC202" s="80"/>
      <c r="BD202" s="122" t="s">
        <v>61</v>
      </c>
      <c r="BE202" s="122"/>
      <c r="BF202" s="122"/>
      <c r="BG202" s="122"/>
      <c r="BH202" s="122"/>
      <c r="BI202" s="80" t="s">
        <v>62</v>
      </c>
      <c r="BJ202" s="80"/>
      <c r="BK202" s="80"/>
      <c r="BL202" s="80"/>
      <c r="BM202" s="80"/>
      <c r="BN202" s="122" t="s">
        <v>63</v>
      </c>
      <c r="BO202" s="122"/>
      <c r="BP202" s="122"/>
      <c r="BQ202" s="122"/>
      <c r="BR202" s="122"/>
      <c r="CA202" s="1" t="s">
        <v>41</v>
      </c>
    </row>
    <row r="203" spans="1:79" s="8" customFormat="1" ht="13.2" customHeight="1" x14ac:dyDescent="0.25">
      <c r="A203" s="92" t="s">
        <v>176</v>
      </c>
      <c r="B203" s="93"/>
      <c r="C203" s="93"/>
      <c r="D203" s="93"/>
      <c r="E203" s="93"/>
      <c r="F203" s="93"/>
      <c r="G203" s="93"/>
      <c r="H203" s="93"/>
      <c r="I203" s="93"/>
      <c r="J203" s="93"/>
      <c r="K203" s="93"/>
      <c r="L203" s="93"/>
      <c r="M203" s="93"/>
      <c r="N203" s="93"/>
      <c r="O203" s="93"/>
      <c r="P203" s="93"/>
      <c r="Q203" s="93"/>
      <c r="R203" s="93"/>
      <c r="S203" s="93"/>
      <c r="T203" s="94"/>
      <c r="U203" s="87">
        <v>5799600</v>
      </c>
      <c r="V203" s="87"/>
      <c r="W203" s="87"/>
      <c r="X203" s="87"/>
      <c r="Y203" s="87"/>
      <c r="Z203" s="87">
        <v>375300</v>
      </c>
      <c r="AA203" s="87"/>
      <c r="AB203" s="87"/>
      <c r="AC203" s="87"/>
      <c r="AD203" s="87"/>
      <c r="AE203" s="87">
        <v>4301600</v>
      </c>
      <c r="AF203" s="87"/>
      <c r="AG203" s="87"/>
      <c r="AH203" s="87"/>
      <c r="AI203" s="87"/>
      <c r="AJ203" s="87">
        <v>405600</v>
      </c>
      <c r="AK203" s="87"/>
      <c r="AL203" s="87"/>
      <c r="AM203" s="87"/>
      <c r="AN203" s="87"/>
      <c r="AO203" s="87">
        <v>958200</v>
      </c>
      <c r="AP203" s="87"/>
      <c r="AQ203" s="87"/>
      <c r="AR203" s="87"/>
      <c r="AS203" s="87"/>
      <c r="AT203" s="87">
        <v>0</v>
      </c>
      <c r="AU203" s="87"/>
      <c r="AV203" s="87"/>
      <c r="AW203" s="87"/>
      <c r="AX203" s="87"/>
      <c r="AY203" s="87">
        <v>1012800</v>
      </c>
      <c r="AZ203" s="87"/>
      <c r="BA203" s="87"/>
      <c r="BB203" s="87"/>
      <c r="BC203" s="87"/>
      <c r="BD203" s="87">
        <v>0</v>
      </c>
      <c r="BE203" s="87"/>
      <c r="BF203" s="87"/>
      <c r="BG203" s="87"/>
      <c r="BH203" s="87"/>
      <c r="BI203" s="87">
        <v>1066500</v>
      </c>
      <c r="BJ203" s="87"/>
      <c r="BK203" s="87"/>
      <c r="BL203" s="87"/>
      <c r="BM203" s="87"/>
      <c r="BN203" s="87">
        <v>0</v>
      </c>
      <c r="BO203" s="87"/>
      <c r="BP203" s="87"/>
      <c r="BQ203" s="87"/>
      <c r="BR203" s="87"/>
      <c r="CA203" s="8" t="s">
        <v>42</v>
      </c>
    </row>
    <row r="204" spans="1:79" s="8" customFormat="1" ht="13.2" customHeight="1" x14ac:dyDescent="0.25">
      <c r="A204" s="92" t="s">
        <v>177</v>
      </c>
      <c r="B204" s="93"/>
      <c r="C204" s="93"/>
      <c r="D204" s="93"/>
      <c r="E204" s="93"/>
      <c r="F204" s="93"/>
      <c r="G204" s="93"/>
      <c r="H204" s="93"/>
      <c r="I204" s="93"/>
      <c r="J204" s="93"/>
      <c r="K204" s="93"/>
      <c r="L204" s="93"/>
      <c r="M204" s="93"/>
      <c r="N204" s="93"/>
      <c r="O204" s="93"/>
      <c r="P204" s="93"/>
      <c r="Q204" s="93"/>
      <c r="R204" s="93"/>
      <c r="S204" s="93"/>
      <c r="T204" s="94"/>
      <c r="U204" s="87">
        <v>4040800</v>
      </c>
      <c r="V204" s="87"/>
      <c r="W204" s="87"/>
      <c r="X204" s="87"/>
      <c r="Y204" s="87"/>
      <c r="Z204" s="87">
        <v>291200</v>
      </c>
      <c r="AA204" s="87"/>
      <c r="AB204" s="87"/>
      <c r="AC204" s="87"/>
      <c r="AD204" s="87"/>
      <c r="AE204" s="87">
        <v>2997600</v>
      </c>
      <c r="AF204" s="87"/>
      <c r="AG204" s="87"/>
      <c r="AH204" s="87"/>
      <c r="AI204" s="87"/>
      <c r="AJ204" s="87">
        <v>227100</v>
      </c>
      <c r="AK204" s="87"/>
      <c r="AL204" s="87"/>
      <c r="AM204" s="87"/>
      <c r="AN204" s="87"/>
      <c r="AO204" s="87">
        <v>918900</v>
      </c>
      <c r="AP204" s="87"/>
      <c r="AQ204" s="87"/>
      <c r="AR204" s="87"/>
      <c r="AS204" s="87"/>
      <c r="AT204" s="87">
        <v>0</v>
      </c>
      <c r="AU204" s="87"/>
      <c r="AV204" s="87"/>
      <c r="AW204" s="87"/>
      <c r="AX204" s="87"/>
      <c r="AY204" s="87">
        <v>971300</v>
      </c>
      <c r="AZ204" s="87"/>
      <c r="BA204" s="87"/>
      <c r="BB204" s="87"/>
      <c r="BC204" s="87"/>
      <c r="BD204" s="87">
        <v>0</v>
      </c>
      <c r="BE204" s="87"/>
      <c r="BF204" s="87"/>
      <c r="BG204" s="87"/>
      <c r="BH204" s="87"/>
      <c r="BI204" s="87">
        <v>1022800</v>
      </c>
      <c r="BJ204" s="87"/>
      <c r="BK204" s="87"/>
      <c r="BL204" s="87"/>
      <c r="BM204" s="87"/>
      <c r="BN204" s="87">
        <v>0</v>
      </c>
      <c r="BO204" s="87"/>
      <c r="BP204" s="87"/>
      <c r="BQ204" s="87"/>
      <c r="BR204" s="87"/>
    </row>
    <row r="205" spans="1:79" s="8" customFormat="1" ht="12.75" customHeight="1" x14ac:dyDescent="0.25">
      <c r="A205" s="92" t="s">
        <v>179</v>
      </c>
      <c r="B205" s="93"/>
      <c r="C205" s="93"/>
      <c r="D205" s="93"/>
      <c r="E205" s="93"/>
      <c r="F205" s="93"/>
      <c r="G205" s="93"/>
      <c r="H205" s="93"/>
      <c r="I205" s="93"/>
      <c r="J205" s="93"/>
      <c r="K205" s="93"/>
      <c r="L205" s="93"/>
      <c r="M205" s="93"/>
      <c r="N205" s="93"/>
      <c r="O205" s="93"/>
      <c r="P205" s="93"/>
      <c r="Q205" s="93"/>
      <c r="R205" s="93"/>
      <c r="S205" s="93"/>
      <c r="T205" s="94"/>
      <c r="U205" s="87">
        <v>0</v>
      </c>
      <c r="V205" s="87"/>
      <c r="W205" s="87"/>
      <c r="X205" s="87"/>
      <c r="Y205" s="87"/>
      <c r="Z205" s="87">
        <v>171200</v>
      </c>
      <c r="AA205" s="87"/>
      <c r="AB205" s="87"/>
      <c r="AC205" s="87"/>
      <c r="AD205" s="87"/>
      <c r="AE205" s="87">
        <v>0</v>
      </c>
      <c r="AF205" s="87"/>
      <c r="AG205" s="87"/>
      <c r="AH205" s="87"/>
      <c r="AI205" s="87"/>
      <c r="AJ205" s="87">
        <v>0</v>
      </c>
      <c r="AK205" s="87"/>
      <c r="AL205" s="87"/>
      <c r="AM205" s="87"/>
      <c r="AN205" s="87"/>
      <c r="AO205" s="87">
        <v>0</v>
      </c>
      <c r="AP205" s="87"/>
      <c r="AQ205" s="87"/>
      <c r="AR205" s="87"/>
      <c r="AS205" s="87"/>
      <c r="AT205" s="87">
        <v>0</v>
      </c>
      <c r="AU205" s="87"/>
      <c r="AV205" s="87"/>
      <c r="AW205" s="87"/>
      <c r="AX205" s="87"/>
      <c r="AY205" s="87">
        <v>0</v>
      </c>
      <c r="AZ205" s="87"/>
      <c r="BA205" s="87"/>
      <c r="BB205" s="87"/>
      <c r="BC205" s="87"/>
      <c r="BD205" s="87">
        <v>0</v>
      </c>
      <c r="BE205" s="87"/>
      <c r="BF205" s="87"/>
      <c r="BG205" s="87"/>
      <c r="BH205" s="87"/>
      <c r="BI205" s="87">
        <v>0</v>
      </c>
      <c r="BJ205" s="87"/>
      <c r="BK205" s="87"/>
      <c r="BL205" s="87"/>
      <c r="BM205" s="87"/>
      <c r="BN205" s="87">
        <v>0</v>
      </c>
      <c r="BO205" s="87"/>
      <c r="BP205" s="87"/>
      <c r="BQ205" s="87"/>
      <c r="BR205" s="87"/>
    </row>
    <row r="206" spans="1:79" s="8" customFormat="1" ht="13.2" customHeight="1" x14ac:dyDescent="0.25">
      <c r="A206" s="92" t="s">
        <v>180</v>
      </c>
      <c r="B206" s="93"/>
      <c r="C206" s="93"/>
      <c r="D206" s="93"/>
      <c r="E206" s="93"/>
      <c r="F206" s="93"/>
      <c r="G206" s="93"/>
      <c r="H206" s="93"/>
      <c r="I206" s="93"/>
      <c r="J206" s="93"/>
      <c r="K206" s="93"/>
      <c r="L206" s="93"/>
      <c r="M206" s="93"/>
      <c r="N206" s="93"/>
      <c r="O206" s="93"/>
      <c r="P206" s="93"/>
      <c r="Q206" s="93"/>
      <c r="R206" s="93"/>
      <c r="S206" s="93"/>
      <c r="T206" s="94"/>
      <c r="U206" s="87">
        <v>136000</v>
      </c>
      <c r="V206" s="87"/>
      <c r="W206" s="87"/>
      <c r="X206" s="87"/>
      <c r="Y206" s="87"/>
      <c r="Z206" s="87">
        <v>19600</v>
      </c>
      <c r="AA206" s="87"/>
      <c r="AB206" s="87"/>
      <c r="AC206" s="87"/>
      <c r="AD206" s="87"/>
      <c r="AE206" s="87">
        <v>100900</v>
      </c>
      <c r="AF206" s="87"/>
      <c r="AG206" s="87"/>
      <c r="AH206" s="87"/>
      <c r="AI206" s="87"/>
      <c r="AJ206" s="87">
        <v>20700</v>
      </c>
      <c r="AK206" s="87"/>
      <c r="AL206" s="87"/>
      <c r="AM206" s="87"/>
      <c r="AN206" s="87"/>
      <c r="AO206" s="87">
        <v>0</v>
      </c>
      <c r="AP206" s="87"/>
      <c r="AQ206" s="87"/>
      <c r="AR206" s="87"/>
      <c r="AS206" s="87"/>
      <c r="AT206" s="87">
        <v>0</v>
      </c>
      <c r="AU206" s="87"/>
      <c r="AV206" s="87"/>
      <c r="AW206" s="87"/>
      <c r="AX206" s="87"/>
      <c r="AY206" s="87">
        <v>0</v>
      </c>
      <c r="AZ206" s="87"/>
      <c r="BA206" s="87"/>
      <c r="BB206" s="87"/>
      <c r="BC206" s="87"/>
      <c r="BD206" s="87">
        <v>0</v>
      </c>
      <c r="BE206" s="87"/>
      <c r="BF206" s="87"/>
      <c r="BG206" s="87"/>
      <c r="BH206" s="87"/>
      <c r="BI206" s="87">
        <v>0</v>
      </c>
      <c r="BJ206" s="87"/>
      <c r="BK206" s="87"/>
      <c r="BL206" s="87"/>
      <c r="BM206" s="87"/>
      <c r="BN206" s="87">
        <v>0</v>
      </c>
      <c r="BO206" s="87"/>
      <c r="BP206" s="87"/>
      <c r="BQ206" s="87"/>
      <c r="BR206" s="87"/>
    </row>
    <row r="207" spans="1:79" s="8" customFormat="1" ht="13.2" customHeight="1" x14ac:dyDescent="0.25">
      <c r="A207" s="92" t="s">
        <v>184</v>
      </c>
      <c r="B207" s="93"/>
      <c r="C207" s="93"/>
      <c r="D207" s="93"/>
      <c r="E207" s="93"/>
      <c r="F207" s="93"/>
      <c r="G207" s="93"/>
      <c r="H207" s="93"/>
      <c r="I207" s="93"/>
      <c r="J207" s="93"/>
      <c r="K207" s="93"/>
      <c r="L207" s="93"/>
      <c r="M207" s="93"/>
      <c r="N207" s="93"/>
      <c r="O207" s="93"/>
      <c r="P207" s="93"/>
      <c r="Q207" s="93"/>
      <c r="R207" s="93"/>
      <c r="S207" s="93"/>
      <c r="T207" s="94"/>
      <c r="U207" s="87">
        <v>136000</v>
      </c>
      <c r="V207" s="87"/>
      <c r="W207" s="87"/>
      <c r="X207" s="87"/>
      <c r="Y207" s="87"/>
      <c r="Z207" s="87">
        <v>19600</v>
      </c>
      <c r="AA207" s="87"/>
      <c r="AB207" s="87"/>
      <c r="AC207" s="87"/>
      <c r="AD207" s="87"/>
      <c r="AE207" s="87">
        <v>100900</v>
      </c>
      <c r="AF207" s="87"/>
      <c r="AG207" s="87"/>
      <c r="AH207" s="87"/>
      <c r="AI207" s="87"/>
      <c r="AJ207" s="87">
        <v>20700</v>
      </c>
      <c r="AK207" s="87"/>
      <c r="AL207" s="87"/>
      <c r="AM207" s="87"/>
      <c r="AN207" s="87"/>
      <c r="AO207" s="87">
        <v>0</v>
      </c>
      <c r="AP207" s="87"/>
      <c r="AQ207" s="87"/>
      <c r="AR207" s="87"/>
      <c r="AS207" s="87"/>
      <c r="AT207" s="87">
        <v>0</v>
      </c>
      <c r="AU207" s="87"/>
      <c r="AV207" s="87"/>
      <c r="AW207" s="87"/>
      <c r="AX207" s="87"/>
      <c r="AY207" s="87">
        <v>0</v>
      </c>
      <c r="AZ207" s="87"/>
      <c r="BA207" s="87"/>
      <c r="BB207" s="87"/>
      <c r="BC207" s="87"/>
      <c r="BD207" s="87">
        <v>0</v>
      </c>
      <c r="BE207" s="87"/>
      <c r="BF207" s="87"/>
      <c r="BG207" s="87"/>
      <c r="BH207" s="87"/>
      <c r="BI207" s="87">
        <v>0</v>
      </c>
      <c r="BJ207" s="87"/>
      <c r="BK207" s="87"/>
      <c r="BL207" s="87"/>
      <c r="BM207" s="87"/>
      <c r="BN207" s="87">
        <v>0</v>
      </c>
      <c r="BO207" s="87"/>
      <c r="BP207" s="87"/>
      <c r="BQ207" s="87"/>
      <c r="BR207" s="87"/>
    </row>
    <row r="208" spans="1:79" s="9" customFormat="1" ht="12.75" customHeight="1" x14ac:dyDescent="0.25">
      <c r="A208" s="159" t="s">
        <v>145</v>
      </c>
      <c r="B208" s="156"/>
      <c r="C208" s="156"/>
      <c r="D208" s="156"/>
      <c r="E208" s="156"/>
      <c r="F208" s="156"/>
      <c r="G208" s="156"/>
      <c r="H208" s="156"/>
      <c r="I208" s="156"/>
      <c r="J208" s="156"/>
      <c r="K208" s="156"/>
      <c r="L208" s="156"/>
      <c r="M208" s="156"/>
      <c r="N208" s="156"/>
      <c r="O208" s="156"/>
      <c r="P208" s="156"/>
      <c r="Q208" s="156"/>
      <c r="R208" s="156"/>
      <c r="S208" s="156"/>
      <c r="T208" s="157"/>
      <c r="U208" s="120">
        <v>5935600</v>
      </c>
      <c r="V208" s="120"/>
      <c r="W208" s="120"/>
      <c r="X208" s="120"/>
      <c r="Y208" s="120"/>
      <c r="Z208" s="120">
        <v>566100</v>
      </c>
      <c r="AA208" s="120"/>
      <c r="AB208" s="120"/>
      <c r="AC208" s="120"/>
      <c r="AD208" s="120"/>
      <c r="AE208" s="120">
        <v>4402500</v>
      </c>
      <c r="AF208" s="120"/>
      <c r="AG208" s="120"/>
      <c r="AH208" s="120"/>
      <c r="AI208" s="120"/>
      <c r="AJ208" s="120">
        <v>426300</v>
      </c>
      <c r="AK208" s="120"/>
      <c r="AL208" s="120"/>
      <c r="AM208" s="120"/>
      <c r="AN208" s="120"/>
      <c r="AO208" s="120">
        <v>958200</v>
      </c>
      <c r="AP208" s="120"/>
      <c r="AQ208" s="120"/>
      <c r="AR208" s="120"/>
      <c r="AS208" s="120"/>
      <c r="AT208" s="120">
        <v>0</v>
      </c>
      <c r="AU208" s="120"/>
      <c r="AV208" s="120"/>
      <c r="AW208" s="120"/>
      <c r="AX208" s="120"/>
      <c r="AY208" s="120">
        <v>1012800</v>
      </c>
      <c r="AZ208" s="120"/>
      <c r="BA208" s="120"/>
      <c r="BB208" s="120"/>
      <c r="BC208" s="120"/>
      <c r="BD208" s="120">
        <v>0</v>
      </c>
      <c r="BE208" s="120"/>
      <c r="BF208" s="120"/>
      <c r="BG208" s="120"/>
      <c r="BH208" s="120"/>
      <c r="BI208" s="120">
        <v>1066500</v>
      </c>
      <c r="BJ208" s="120"/>
      <c r="BK208" s="120"/>
      <c r="BL208" s="120"/>
      <c r="BM208" s="120"/>
      <c r="BN208" s="120">
        <v>0</v>
      </c>
      <c r="BO208" s="120"/>
      <c r="BP208" s="120"/>
      <c r="BQ208" s="120"/>
      <c r="BR208" s="120"/>
    </row>
    <row r="209" spans="1:70" s="8" customFormat="1" ht="26.4" customHeight="1" x14ac:dyDescent="0.25">
      <c r="A209" s="92" t="s">
        <v>185</v>
      </c>
      <c r="B209" s="93"/>
      <c r="C209" s="93"/>
      <c r="D209" s="93"/>
      <c r="E209" s="93"/>
      <c r="F209" s="93"/>
      <c r="G209" s="93"/>
      <c r="H209" s="93"/>
      <c r="I209" s="93"/>
      <c r="J209" s="93"/>
      <c r="K209" s="93"/>
      <c r="L209" s="93"/>
      <c r="M209" s="93"/>
      <c r="N209" s="93"/>
      <c r="O209" s="93"/>
      <c r="P209" s="93"/>
      <c r="Q209" s="93"/>
      <c r="R209" s="93"/>
      <c r="S209" s="93"/>
      <c r="T209" s="94"/>
      <c r="U209" s="87" t="s">
        <v>153</v>
      </c>
      <c r="V209" s="87"/>
      <c r="W209" s="87"/>
      <c r="X209" s="87"/>
      <c r="Y209" s="87"/>
      <c r="Z209" s="87"/>
      <c r="AA209" s="87"/>
      <c r="AB209" s="87"/>
      <c r="AC209" s="87"/>
      <c r="AD209" s="87"/>
      <c r="AE209" s="87" t="s">
        <v>153</v>
      </c>
      <c r="AF209" s="87"/>
      <c r="AG209" s="87"/>
      <c r="AH209" s="87"/>
      <c r="AI209" s="87"/>
      <c r="AJ209" s="87"/>
      <c r="AK209" s="87"/>
      <c r="AL209" s="87"/>
      <c r="AM209" s="87"/>
      <c r="AN209" s="87"/>
      <c r="AO209" s="87" t="s">
        <v>153</v>
      </c>
      <c r="AP209" s="87"/>
      <c r="AQ209" s="87"/>
      <c r="AR209" s="87"/>
      <c r="AS209" s="87"/>
      <c r="AT209" s="87"/>
      <c r="AU209" s="87"/>
      <c r="AV209" s="87"/>
      <c r="AW209" s="87"/>
      <c r="AX209" s="87"/>
      <c r="AY209" s="87" t="s">
        <v>153</v>
      </c>
      <c r="AZ209" s="87"/>
      <c r="BA209" s="87"/>
      <c r="BB209" s="87"/>
      <c r="BC209" s="87"/>
      <c r="BD209" s="87"/>
      <c r="BE209" s="87"/>
      <c r="BF209" s="87"/>
      <c r="BG209" s="87"/>
      <c r="BH209" s="87"/>
      <c r="BI209" s="87" t="s">
        <v>153</v>
      </c>
      <c r="BJ209" s="87"/>
      <c r="BK209" s="87"/>
      <c r="BL209" s="87"/>
      <c r="BM209" s="87"/>
      <c r="BN209" s="87"/>
      <c r="BO209" s="87"/>
      <c r="BP209" s="87"/>
      <c r="BQ209" s="87"/>
      <c r="BR209" s="87"/>
    </row>
    <row r="210" spans="1:70" ht="40.950000000000003" customHeight="1" x14ac:dyDescent="0.25"/>
    <row r="211" spans="1:70" ht="14.25" customHeight="1" x14ac:dyDescent="0.25">
      <c r="A211" s="51" t="s">
        <v>426</v>
      </c>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row>
    <row r="213" spans="1:70" ht="14.25" customHeight="1" x14ac:dyDescent="0.25">
      <c r="A213" s="51" t="s">
        <v>460</v>
      </c>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row>
    <row r="214" spans="1:70" s="22" customFormat="1" ht="25.95" customHeight="1" x14ac:dyDescent="0.25">
      <c r="AC214" s="58" t="s">
        <v>461</v>
      </c>
      <c r="AD214" s="58"/>
      <c r="AE214" s="58"/>
      <c r="AF214" s="58"/>
      <c r="AG214" s="58"/>
    </row>
    <row r="215" spans="1:70" s="22" customFormat="1" ht="13.95" customHeight="1" x14ac:dyDescent="0.25">
      <c r="A215" s="57" t="s">
        <v>462</v>
      </c>
      <c r="B215" s="57"/>
      <c r="C215" s="57"/>
      <c r="D215" s="57" t="s">
        <v>19</v>
      </c>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8" t="s">
        <v>463</v>
      </c>
      <c r="AD215" s="58"/>
      <c r="AE215" s="58"/>
      <c r="AF215" s="58"/>
      <c r="AG215" s="58"/>
    </row>
    <row r="216" spans="1:70" s="22" customFormat="1" ht="13.95" customHeight="1" x14ac:dyDescent="0.25">
      <c r="A216" s="57">
        <v>2210</v>
      </c>
      <c r="B216" s="57"/>
      <c r="C216" s="57"/>
      <c r="D216" s="50" t="s">
        <v>156</v>
      </c>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8">
        <v>0</v>
      </c>
      <c r="AD216" s="58"/>
      <c r="AE216" s="58"/>
      <c r="AF216" s="58"/>
      <c r="AG216" s="58"/>
    </row>
    <row r="217" spans="1:70" s="22" customFormat="1" ht="13.95" customHeight="1" x14ac:dyDescent="0.25">
      <c r="A217" s="57">
        <v>2220</v>
      </c>
      <c r="B217" s="57"/>
      <c r="C217" s="57"/>
      <c r="D217" s="50" t="s">
        <v>464</v>
      </c>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8">
        <v>0</v>
      </c>
      <c r="AD217" s="58"/>
      <c r="AE217" s="58"/>
      <c r="AF217" s="58"/>
      <c r="AG217" s="58"/>
    </row>
    <row r="218" spans="1:70" s="22" customFormat="1" ht="13.95" customHeight="1" x14ac:dyDescent="0.25">
      <c r="A218" s="57">
        <v>2230</v>
      </c>
      <c r="B218" s="57"/>
      <c r="C218" s="57"/>
      <c r="D218" s="50" t="s">
        <v>223</v>
      </c>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8">
        <v>0</v>
      </c>
      <c r="AD218" s="58"/>
      <c r="AE218" s="58"/>
      <c r="AF218" s="58"/>
      <c r="AG218" s="58"/>
    </row>
    <row r="219" spans="1:70" s="22" customFormat="1" ht="13.95" customHeight="1" x14ac:dyDescent="0.25">
      <c r="A219" s="57">
        <v>2240</v>
      </c>
      <c r="B219" s="57"/>
      <c r="C219" s="57"/>
      <c r="D219" s="50" t="s">
        <v>157</v>
      </c>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8">
        <v>0</v>
      </c>
      <c r="AD219" s="58"/>
      <c r="AE219" s="58"/>
      <c r="AF219" s="58"/>
      <c r="AG219" s="58"/>
    </row>
    <row r="220" spans="1:70" s="22" customFormat="1" ht="13.95" customHeight="1" x14ac:dyDescent="0.25">
      <c r="A220" s="57">
        <v>2250</v>
      </c>
      <c r="B220" s="57"/>
      <c r="C220" s="57"/>
      <c r="D220" s="50" t="s">
        <v>224</v>
      </c>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8">
        <v>0</v>
      </c>
      <c r="AD220" s="58"/>
      <c r="AE220" s="58"/>
      <c r="AF220" s="58"/>
      <c r="AG220" s="58"/>
    </row>
    <row r="221" spans="1:70" s="22" customFormat="1" ht="28.95" customHeight="1" x14ac:dyDescent="0.25">
      <c r="A221" s="57">
        <v>2282</v>
      </c>
      <c r="B221" s="57"/>
      <c r="C221" s="57"/>
      <c r="D221" s="50" t="s">
        <v>227</v>
      </c>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8">
        <v>0</v>
      </c>
      <c r="AD221" s="58"/>
      <c r="AE221" s="58"/>
      <c r="AF221" s="58"/>
      <c r="AG221" s="58"/>
    </row>
    <row r="222" spans="1:70" s="22" customFormat="1" ht="13.95" customHeight="1" x14ac:dyDescent="0.25">
      <c r="A222" s="57">
        <v>2800</v>
      </c>
      <c r="B222" s="57"/>
      <c r="C222" s="57"/>
      <c r="D222" s="50" t="s">
        <v>465</v>
      </c>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8">
        <v>0</v>
      </c>
      <c r="AD222" s="58"/>
      <c r="AE222" s="58"/>
      <c r="AF222" s="58"/>
      <c r="AG222" s="58"/>
    </row>
    <row r="223" spans="1:70" s="22" customFormat="1" ht="13.95" customHeight="1" x14ac:dyDescent="0.25">
      <c r="A223" s="31"/>
      <c r="B223" s="31"/>
      <c r="C223" s="31"/>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3"/>
      <c r="AD223" s="33"/>
      <c r="AE223" s="33"/>
      <c r="AF223" s="33"/>
      <c r="AG223" s="33"/>
    </row>
    <row r="224" spans="1:70" ht="14.25" customHeight="1" x14ac:dyDescent="0.25">
      <c r="A224" s="51" t="s">
        <v>466</v>
      </c>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row>
    <row r="225" spans="1:77" s="22" customFormat="1" ht="19.2" customHeight="1" x14ac:dyDescent="0.25">
      <c r="AP225" s="58" t="s">
        <v>461</v>
      </c>
      <c r="AQ225" s="58"/>
      <c r="AR225" s="58"/>
      <c r="AS225" s="58"/>
      <c r="AT225" s="58"/>
      <c r="AU225" s="58"/>
    </row>
    <row r="226" spans="1:77" s="22" customFormat="1" ht="54" customHeight="1" x14ac:dyDescent="0.25">
      <c r="A226" s="53" t="s">
        <v>467</v>
      </c>
      <c r="B226" s="53"/>
      <c r="C226" s="53" t="s">
        <v>468</v>
      </c>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t="s">
        <v>469</v>
      </c>
      <c r="AB226" s="53"/>
      <c r="AC226" s="53"/>
      <c r="AD226" s="53"/>
      <c r="AE226" s="53"/>
      <c r="AF226" s="53" t="s">
        <v>471</v>
      </c>
      <c r="AG226" s="53"/>
      <c r="AH226" s="53"/>
      <c r="AI226" s="53"/>
      <c r="AJ226" s="53"/>
      <c r="AK226" s="53"/>
      <c r="AL226" s="53" t="s">
        <v>470</v>
      </c>
      <c r="AM226" s="53"/>
      <c r="AN226" s="53"/>
      <c r="AO226" s="53"/>
      <c r="AP226" s="53"/>
      <c r="AQ226" s="53" t="s">
        <v>463</v>
      </c>
      <c r="AR226" s="53"/>
      <c r="AS226" s="53"/>
      <c r="AT226" s="53"/>
      <c r="AU226" s="53"/>
      <c r="AV226" s="53"/>
    </row>
    <row r="227" spans="1:77" s="22" customFormat="1" ht="13.8" x14ac:dyDescent="0.25">
      <c r="A227" s="56" t="s">
        <v>564</v>
      </c>
      <c r="B227" s="56"/>
      <c r="C227" s="56" t="s">
        <v>564</v>
      </c>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t="s">
        <v>564</v>
      </c>
      <c r="AB227" s="56"/>
      <c r="AC227" s="56"/>
      <c r="AD227" s="56"/>
      <c r="AE227" s="56"/>
      <c r="AF227" s="56" t="s">
        <v>564</v>
      </c>
      <c r="AG227" s="56"/>
      <c r="AH227" s="56"/>
      <c r="AI227" s="56"/>
      <c r="AJ227" s="56"/>
      <c r="AK227" s="56"/>
      <c r="AL227" s="56" t="s">
        <v>564</v>
      </c>
      <c r="AM227" s="56"/>
      <c r="AN227" s="56"/>
      <c r="AO227" s="56"/>
      <c r="AP227" s="56"/>
      <c r="AQ227" s="56" t="s">
        <v>564</v>
      </c>
      <c r="AR227" s="56"/>
      <c r="AS227" s="56"/>
      <c r="AT227" s="56"/>
      <c r="AU227" s="56"/>
      <c r="AV227" s="56"/>
    </row>
    <row r="228" spans="1:77" s="22" customFormat="1" ht="13.8" x14ac:dyDescent="0.25"/>
    <row r="229" spans="1:77" s="22" customFormat="1" ht="13.8" x14ac:dyDescent="0.25">
      <c r="A229" s="211" t="s">
        <v>472</v>
      </c>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211"/>
      <c r="BE229" s="211"/>
      <c r="BF229" s="211"/>
      <c r="BG229" s="211"/>
      <c r="BH229" s="211"/>
      <c r="BI229" s="211"/>
      <c r="BJ229" s="211"/>
      <c r="BK229" s="211"/>
      <c r="BL229" s="211"/>
      <c r="BM229" s="211"/>
      <c r="BN229" s="211"/>
      <c r="BO229" s="211"/>
      <c r="BP229" s="211"/>
      <c r="BQ229" s="211"/>
      <c r="BR229" s="211"/>
      <c r="BS229" s="211"/>
      <c r="BT229" s="211"/>
      <c r="BU229" s="211"/>
      <c r="BV229" s="211"/>
      <c r="BW229" s="211"/>
      <c r="BX229" s="211"/>
      <c r="BY229" s="211"/>
    </row>
    <row r="230" spans="1:77" s="22" customFormat="1" ht="13.8" x14ac:dyDescent="0.25">
      <c r="A230" s="211" t="s">
        <v>473</v>
      </c>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211"/>
      <c r="BE230" s="211"/>
      <c r="BF230" s="211"/>
      <c r="BG230" s="211"/>
      <c r="BH230" s="211"/>
      <c r="BI230" s="211"/>
      <c r="BJ230" s="211"/>
      <c r="BK230" s="211"/>
      <c r="BL230" s="211"/>
      <c r="BM230" s="211"/>
      <c r="BN230" s="211"/>
      <c r="BO230" s="211"/>
      <c r="BP230" s="211"/>
      <c r="BQ230" s="211"/>
      <c r="BR230" s="211"/>
      <c r="BS230" s="211"/>
      <c r="BT230" s="211"/>
      <c r="BU230" s="211"/>
      <c r="BV230" s="211"/>
      <c r="BW230" s="211"/>
      <c r="BX230" s="211"/>
      <c r="BY230" s="211"/>
    </row>
    <row r="231" spans="1:77" s="22" customFormat="1" ht="13.8"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12" t="s">
        <v>461</v>
      </c>
      <c r="AK231" s="212"/>
      <c r="AL231" s="212"/>
      <c r="AM231" s="23"/>
      <c r="AN231" s="23"/>
      <c r="AO231" s="23"/>
      <c r="AP231" s="23"/>
      <c r="AQ231" s="23"/>
      <c r="AR231" s="23"/>
      <c r="AS231" s="23"/>
      <c r="AT231" s="23"/>
      <c r="AU231" s="23"/>
      <c r="AV231" s="23"/>
    </row>
    <row r="232" spans="1:77" s="22" customFormat="1" ht="37.950000000000003" customHeight="1" x14ac:dyDescent="0.25">
      <c r="A232" s="53" t="s">
        <v>474</v>
      </c>
      <c r="B232" s="53"/>
      <c r="C232" s="53"/>
      <c r="D232" s="53"/>
      <c r="E232" s="53"/>
      <c r="F232" s="53"/>
      <c r="G232" s="53"/>
      <c r="H232" s="53"/>
      <c r="I232" s="53" t="s">
        <v>475</v>
      </c>
      <c r="J232" s="53"/>
      <c r="K232" s="53"/>
      <c r="L232" s="53"/>
      <c r="M232" s="53"/>
      <c r="N232" s="53"/>
      <c r="O232" s="53"/>
      <c r="P232" s="53"/>
      <c r="Q232" s="53"/>
      <c r="R232" s="53" t="s">
        <v>476</v>
      </c>
      <c r="S232" s="53"/>
      <c r="T232" s="53"/>
      <c r="U232" s="53"/>
      <c r="V232" s="53"/>
      <c r="W232" s="53"/>
      <c r="X232" s="53"/>
      <c r="Y232" s="53"/>
      <c r="Z232" s="53" t="s">
        <v>477</v>
      </c>
      <c r="AA232" s="53"/>
      <c r="AB232" s="53"/>
      <c r="AC232" s="53"/>
      <c r="AD232" s="53"/>
      <c r="AE232" s="53"/>
      <c r="AF232" s="53" t="s">
        <v>463</v>
      </c>
      <c r="AG232" s="53"/>
      <c r="AH232" s="53"/>
      <c r="AI232" s="53"/>
      <c r="AJ232" s="53"/>
      <c r="AK232" s="53"/>
      <c r="AL232" s="53"/>
      <c r="AM232" s="23"/>
      <c r="AN232" s="23"/>
      <c r="AO232" s="23"/>
      <c r="AP232" s="23"/>
      <c r="AQ232" s="23"/>
      <c r="AR232" s="23"/>
      <c r="AS232" s="23"/>
      <c r="AT232" s="23"/>
      <c r="AU232" s="23"/>
      <c r="AV232" s="23"/>
    </row>
    <row r="233" spans="1:77" s="22" customFormat="1" ht="13.8" x14ac:dyDescent="0.25">
      <c r="A233" s="200" t="s">
        <v>564</v>
      </c>
      <c r="B233" s="201"/>
      <c r="C233" s="201"/>
      <c r="D233" s="201"/>
      <c r="E233" s="201"/>
      <c r="F233" s="201"/>
      <c r="G233" s="201"/>
      <c r="H233" s="202"/>
      <c r="I233" s="200" t="s">
        <v>564</v>
      </c>
      <c r="J233" s="201"/>
      <c r="K233" s="201"/>
      <c r="L233" s="201"/>
      <c r="M233" s="201"/>
      <c r="N233" s="201"/>
      <c r="O233" s="201"/>
      <c r="P233" s="201"/>
      <c r="Q233" s="202"/>
      <c r="R233" s="200" t="s">
        <v>564</v>
      </c>
      <c r="S233" s="201"/>
      <c r="T233" s="201"/>
      <c r="U233" s="201"/>
      <c r="V233" s="201"/>
      <c r="W233" s="201"/>
      <c r="X233" s="201"/>
      <c r="Y233" s="202"/>
      <c r="Z233" s="200" t="s">
        <v>564</v>
      </c>
      <c r="AA233" s="201"/>
      <c r="AB233" s="201"/>
      <c r="AC233" s="201"/>
      <c r="AD233" s="201"/>
      <c r="AE233" s="202"/>
      <c r="AF233" s="200" t="s">
        <v>564</v>
      </c>
      <c r="AG233" s="201"/>
      <c r="AH233" s="201"/>
      <c r="AI233" s="201"/>
      <c r="AJ233" s="201"/>
      <c r="AK233" s="201"/>
      <c r="AL233" s="202"/>
      <c r="AM233" s="23"/>
      <c r="AN233" s="23"/>
      <c r="AO233" s="23"/>
      <c r="AP233" s="23"/>
      <c r="AQ233" s="23"/>
      <c r="AR233" s="23"/>
      <c r="AS233" s="23"/>
      <c r="AT233" s="23"/>
      <c r="AU233" s="23"/>
      <c r="AV233" s="23"/>
    </row>
    <row r="234" spans="1:77" s="22" customFormat="1" ht="13.8"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row>
    <row r="235" spans="1:77" ht="14.25" customHeight="1" x14ac:dyDescent="0.25">
      <c r="A235" s="51" t="s">
        <v>478</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row>
    <row r="236" spans="1:77" s="22" customFormat="1" ht="13.8" x14ac:dyDescent="0.25"/>
    <row r="237" spans="1:77" s="22" customFormat="1" ht="21.6" customHeight="1" x14ac:dyDescent="0.25">
      <c r="A237" s="53" t="s">
        <v>479</v>
      </c>
      <c r="B237" s="53"/>
      <c r="C237" s="53"/>
      <c r="D237" s="53"/>
      <c r="E237" s="53"/>
      <c r="F237" s="53"/>
      <c r="G237" s="53"/>
      <c r="H237" s="53"/>
      <c r="I237" s="53"/>
      <c r="J237" s="53"/>
      <c r="K237" s="53"/>
      <c r="L237" s="53"/>
      <c r="M237" s="53"/>
      <c r="N237" s="53"/>
      <c r="O237" s="53"/>
      <c r="P237" s="53"/>
      <c r="Q237" s="53"/>
      <c r="R237" s="53"/>
      <c r="S237" s="53" t="s">
        <v>480</v>
      </c>
      <c r="T237" s="53"/>
      <c r="U237" s="53"/>
      <c r="V237" s="53"/>
      <c r="W237" s="53" t="s">
        <v>477</v>
      </c>
      <c r="X237" s="53"/>
      <c r="Y237" s="53"/>
      <c r="Z237" s="53"/>
      <c r="AA237" s="53" t="s">
        <v>463</v>
      </c>
      <c r="AB237" s="53"/>
      <c r="AC237" s="53"/>
      <c r="AD237" s="53"/>
      <c r="AE237" s="53"/>
      <c r="AF237" s="53" t="s">
        <v>481</v>
      </c>
      <c r="AG237" s="53"/>
      <c r="AH237" s="53"/>
      <c r="AI237" s="53"/>
      <c r="AJ237" s="53"/>
      <c r="AK237" s="53"/>
      <c r="AL237" s="53"/>
    </row>
    <row r="238" spans="1:77" s="22" customFormat="1" ht="13.8" x14ac:dyDescent="0.25">
      <c r="A238" s="56" t="s">
        <v>564</v>
      </c>
      <c r="B238" s="56"/>
      <c r="C238" s="56"/>
      <c r="D238" s="56"/>
      <c r="E238" s="56"/>
      <c r="F238" s="56"/>
      <c r="G238" s="56"/>
      <c r="H238" s="56"/>
      <c r="I238" s="56"/>
      <c r="J238" s="56"/>
      <c r="K238" s="56"/>
      <c r="L238" s="56"/>
      <c r="M238" s="56"/>
      <c r="N238" s="56"/>
      <c r="O238" s="56"/>
      <c r="P238" s="56"/>
      <c r="Q238" s="56"/>
      <c r="R238" s="56"/>
      <c r="S238" s="56" t="s">
        <v>564</v>
      </c>
      <c r="T238" s="56"/>
      <c r="U238" s="56"/>
      <c r="V238" s="56"/>
      <c r="W238" s="56" t="s">
        <v>564</v>
      </c>
      <c r="X238" s="56"/>
      <c r="Y238" s="56"/>
      <c r="Z238" s="56"/>
      <c r="AA238" s="56" t="s">
        <v>564</v>
      </c>
      <c r="AB238" s="56"/>
      <c r="AC238" s="56"/>
      <c r="AD238" s="56"/>
      <c r="AE238" s="56"/>
      <c r="AF238" s="56" t="s">
        <v>564</v>
      </c>
      <c r="AG238" s="56"/>
      <c r="AH238" s="56"/>
      <c r="AI238" s="56"/>
      <c r="AJ238" s="56"/>
      <c r="AK238" s="56"/>
      <c r="AL238" s="56"/>
    </row>
    <row r="239" spans="1:77" s="22" customFormat="1" ht="13.8"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row>
    <row r="240" spans="1:77" ht="14.25" customHeight="1" x14ac:dyDescent="0.25">
      <c r="A240" s="51" t="s">
        <v>482</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row>
    <row r="241" spans="1:78" s="22" customFormat="1" ht="13.8" x14ac:dyDescent="0.25"/>
    <row r="242" spans="1:78" s="22" customFormat="1" ht="36" customHeight="1" x14ac:dyDescent="0.25">
      <c r="A242" s="53" t="s">
        <v>483</v>
      </c>
      <c r="B242" s="53"/>
      <c r="C242" s="53"/>
      <c r="D242" s="53" t="s">
        <v>484</v>
      </c>
      <c r="E242" s="53"/>
      <c r="F242" s="53"/>
      <c r="G242" s="53"/>
      <c r="H242" s="53"/>
      <c r="I242" s="53"/>
      <c r="J242" s="53"/>
      <c r="K242" s="53"/>
      <c r="L242" s="53"/>
      <c r="M242" s="53"/>
      <c r="N242" s="53"/>
      <c r="O242" s="53"/>
      <c r="P242" s="53"/>
      <c r="Q242" s="53"/>
      <c r="R242" s="53"/>
      <c r="S242" s="53" t="s">
        <v>485</v>
      </c>
      <c r="T242" s="53"/>
      <c r="U242" s="53"/>
      <c r="V242" s="53"/>
      <c r="W242" s="53" t="s">
        <v>486</v>
      </c>
      <c r="X242" s="53"/>
      <c r="Y242" s="53"/>
      <c r="Z242" s="53"/>
      <c r="AA242" s="53"/>
      <c r="AB242" s="53" t="s">
        <v>487</v>
      </c>
      <c r="AC242" s="53"/>
      <c r="AD242" s="53"/>
      <c r="AE242" s="53"/>
      <c r="AF242" s="53"/>
      <c r="AG242" s="53" t="s">
        <v>463</v>
      </c>
      <c r="AH242" s="53"/>
      <c r="AI242" s="53"/>
      <c r="AJ242" s="53"/>
      <c r="AK242" s="53"/>
      <c r="AL242" s="53"/>
      <c r="AM242" s="53" t="s">
        <v>488</v>
      </c>
      <c r="AN242" s="53"/>
      <c r="AO242" s="53"/>
      <c r="AP242" s="53"/>
      <c r="AQ242" s="53"/>
      <c r="AR242" s="53"/>
      <c r="AS242" s="53"/>
      <c r="AT242" s="53"/>
      <c r="AU242" s="53"/>
      <c r="AV242" s="53"/>
      <c r="AW242" s="53"/>
      <c r="AX242" s="53" t="s">
        <v>489</v>
      </c>
      <c r="AY242" s="53"/>
      <c r="AZ242" s="53"/>
      <c r="BA242" s="53"/>
      <c r="BB242" s="53"/>
      <c r="BC242" s="53"/>
    </row>
    <row r="243" spans="1:78" s="22" customFormat="1" ht="13.8" x14ac:dyDescent="0.25">
      <c r="A243" s="56" t="s">
        <v>564</v>
      </c>
      <c r="B243" s="56"/>
      <c r="C243" s="56"/>
      <c r="D243" s="56" t="s">
        <v>564</v>
      </c>
      <c r="E243" s="56"/>
      <c r="F243" s="56"/>
      <c r="G243" s="56"/>
      <c r="H243" s="56"/>
      <c r="I243" s="56"/>
      <c r="J243" s="56"/>
      <c r="K243" s="56"/>
      <c r="L243" s="56"/>
      <c r="M243" s="56"/>
      <c r="N243" s="56"/>
      <c r="O243" s="56"/>
      <c r="P243" s="56"/>
      <c r="Q243" s="56"/>
      <c r="R243" s="56"/>
      <c r="S243" s="56" t="s">
        <v>564</v>
      </c>
      <c r="T243" s="56"/>
      <c r="U243" s="56"/>
      <c r="V243" s="56"/>
      <c r="W243" s="56" t="s">
        <v>564</v>
      </c>
      <c r="X243" s="56"/>
      <c r="Y243" s="56"/>
      <c r="Z243" s="56"/>
      <c r="AA243" s="56"/>
      <c r="AB243" s="56" t="s">
        <v>564</v>
      </c>
      <c r="AC243" s="56"/>
      <c r="AD243" s="56"/>
      <c r="AE243" s="56"/>
      <c r="AF243" s="56"/>
      <c r="AG243" s="56" t="s">
        <v>564</v>
      </c>
      <c r="AH243" s="56"/>
      <c r="AI243" s="56"/>
      <c r="AJ243" s="56"/>
      <c r="AK243" s="56"/>
      <c r="AL243" s="56"/>
      <c r="AM243" s="56" t="s">
        <v>564</v>
      </c>
      <c r="AN243" s="56"/>
      <c r="AO243" s="56"/>
      <c r="AP243" s="56"/>
      <c r="AQ243" s="56"/>
      <c r="AR243" s="56"/>
      <c r="AS243" s="56"/>
      <c r="AT243" s="56"/>
      <c r="AU243" s="56"/>
      <c r="AV243" s="56"/>
      <c r="AW243" s="56"/>
      <c r="AX243" s="56" t="s">
        <v>564</v>
      </c>
      <c r="AY243" s="56"/>
      <c r="AZ243" s="56"/>
      <c r="BA243" s="56"/>
      <c r="BB243" s="56"/>
      <c r="BC243" s="56"/>
    </row>
    <row r="244" spans="1:78" s="22" customFormat="1" ht="13.8"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row>
    <row r="245" spans="1:78" ht="14.25" customHeight="1" x14ac:dyDescent="0.25">
      <c r="A245" s="51" t="s">
        <v>490</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row>
    <row r="246" spans="1:78" s="22" customFormat="1" ht="13.8" x14ac:dyDescent="0.25"/>
    <row r="247" spans="1:78" s="24" customFormat="1" ht="13.95" customHeight="1" x14ac:dyDescent="0.25">
      <c r="A247" s="209" t="s">
        <v>491</v>
      </c>
      <c r="B247" s="209"/>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c r="BI247" s="209"/>
      <c r="BJ247" s="209"/>
      <c r="BK247" s="209"/>
      <c r="BL247" s="209"/>
      <c r="BM247" s="209"/>
      <c r="BN247" s="209"/>
      <c r="BO247" s="209"/>
      <c r="BP247" s="209"/>
      <c r="BQ247" s="209"/>
      <c r="BR247" s="209"/>
      <c r="BS247" s="209"/>
      <c r="BT247" s="209"/>
      <c r="BU247" s="209"/>
      <c r="BV247" s="209"/>
      <c r="BW247" s="209"/>
      <c r="BX247" s="209"/>
      <c r="BY247" s="209"/>
      <c r="BZ247" s="209"/>
    </row>
    <row r="248" spans="1:78" s="22" customFormat="1" ht="18" customHeight="1" x14ac:dyDescent="0.25">
      <c r="AJ248" s="58" t="s">
        <v>461</v>
      </c>
      <c r="AK248" s="58"/>
      <c r="AL248" s="58"/>
    </row>
    <row r="249" spans="1:78" s="22" customFormat="1" ht="36" customHeight="1" x14ac:dyDescent="0.25">
      <c r="A249" s="53" t="s">
        <v>467</v>
      </c>
      <c r="B249" s="53"/>
      <c r="C249" s="53"/>
      <c r="D249" s="53"/>
      <c r="E249" s="53" t="s">
        <v>492</v>
      </c>
      <c r="F249" s="53"/>
      <c r="G249" s="53"/>
      <c r="H249" s="53"/>
      <c r="I249" s="53"/>
      <c r="J249" s="53"/>
      <c r="K249" s="53"/>
      <c r="L249" s="53"/>
      <c r="M249" s="53"/>
      <c r="N249" s="53"/>
      <c r="O249" s="53"/>
      <c r="P249" s="53"/>
      <c r="Q249" s="53"/>
      <c r="R249" s="53"/>
      <c r="S249" s="53"/>
      <c r="T249" s="53"/>
      <c r="U249" s="53" t="s">
        <v>493</v>
      </c>
      <c r="V249" s="53"/>
      <c r="W249" s="53"/>
      <c r="X249" s="53"/>
      <c r="Y249" s="53" t="s">
        <v>494</v>
      </c>
      <c r="Z249" s="53"/>
      <c r="AA249" s="53"/>
      <c r="AB249" s="53"/>
      <c r="AC249" s="53"/>
      <c r="AD249" s="53" t="s">
        <v>495</v>
      </c>
      <c r="AE249" s="53"/>
      <c r="AF249" s="53"/>
      <c r="AG249" s="53"/>
      <c r="AH249" s="53"/>
      <c r="AI249" s="53"/>
      <c r="AJ249" s="53" t="s">
        <v>496</v>
      </c>
      <c r="AK249" s="53"/>
      <c r="AL249" s="53"/>
      <c r="AM249" s="53"/>
      <c r="AN249" s="53"/>
      <c r="AO249" s="53"/>
      <c r="AP249" s="53"/>
      <c r="AQ249" s="53"/>
      <c r="AR249" s="53"/>
    </row>
    <row r="250" spans="1:78" s="22" customFormat="1" ht="28.2" customHeight="1" x14ac:dyDescent="0.25">
      <c r="A250" s="56" t="s">
        <v>497</v>
      </c>
      <c r="B250" s="56"/>
      <c r="C250" s="56"/>
      <c r="D250" s="56"/>
      <c r="E250" s="53" t="s">
        <v>564</v>
      </c>
      <c r="F250" s="53"/>
      <c r="G250" s="53"/>
      <c r="H250" s="53"/>
      <c r="I250" s="53"/>
      <c r="J250" s="53"/>
      <c r="K250" s="53"/>
      <c r="L250" s="53"/>
      <c r="M250" s="53"/>
      <c r="N250" s="53"/>
      <c r="O250" s="53"/>
      <c r="P250" s="53"/>
      <c r="Q250" s="53"/>
      <c r="R250" s="53"/>
      <c r="S250" s="53"/>
      <c r="T250" s="53"/>
      <c r="U250" s="53" t="s">
        <v>564</v>
      </c>
      <c r="V250" s="53"/>
      <c r="W250" s="53"/>
      <c r="X250" s="53"/>
      <c r="Y250" s="53" t="s">
        <v>564</v>
      </c>
      <c r="Z250" s="53"/>
      <c r="AA250" s="53"/>
      <c r="AB250" s="53"/>
      <c r="AC250" s="53"/>
      <c r="AD250" s="53" t="s">
        <v>564</v>
      </c>
      <c r="AE250" s="53"/>
      <c r="AF250" s="53"/>
      <c r="AG250" s="53"/>
      <c r="AH250" s="53"/>
      <c r="AI250" s="53"/>
      <c r="AJ250" s="53" t="s">
        <v>564</v>
      </c>
      <c r="AK250" s="53"/>
      <c r="AL250" s="53"/>
      <c r="AM250" s="53"/>
      <c r="AN250" s="53"/>
      <c r="AO250" s="53"/>
      <c r="AP250" s="53"/>
      <c r="AQ250" s="53"/>
      <c r="AR250" s="53"/>
    </row>
    <row r="251" spans="1:78" s="22" customFormat="1" ht="13.8" x14ac:dyDescent="0.25">
      <c r="A251" s="56" t="s">
        <v>498</v>
      </c>
      <c r="B251" s="56"/>
      <c r="C251" s="56"/>
      <c r="D251" s="56"/>
      <c r="E251" s="53" t="s">
        <v>564</v>
      </c>
      <c r="F251" s="53"/>
      <c r="G251" s="53"/>
      <c r="H251" s="53"/>
      <c r="I251" s="53"/>
      <c r="J251" s="53"/>
      <c r="K251" s="53"/>
      <c r="L251" s="53"/>
      <c r="M251" s="53"/>
      <c r="N251" s="53"/>
      <c r="O251" s="53"/>
      <c r="P251" s="53"/>
      <c r="Q251" s="53"/>
      <c r="R251" s="53"/>
      <c r="S251" s="53"/>
      <c r="T251" s="53"/>
      <c r="U251" s="53" t="s">
        <v>564</v>
      </c>
      <c r="V251" s="53"/>
      <c r="W251" s="53"/>
      <c r="X251" s="53"/>
      <c r="Y251" s="53" t="s">
        <v>564</v>
      </c>
      <c r="Z251" s="53"/>
      <c r="AA251" s="53"/>
      <c r="AB251" s="53"/>
      <c r="AC251" s="53"/>
      <c r="AD251" s="53" t="s">
        <v>564</v>
      </c>
      <c r="AE251" s="53"/>
      <c r="AF251" s="53"/>
      <c r="AG251" s="53"/>
      <c r="AH251" s="53"/>
      <c r="AI251" s="53"/>
      <c r="AJ251" s="53" t="s">
        <v>564</v>
      </c>
      <c r="AK251" s="53"/>
      <c r="AL251" s="53"/>
      <c r="AM251" s="53"/>
      <c r="AN251" s="53"/>
      <c r="AO251" s="53"/>
      <c r="AP251" s="53"/>
      <c r="AQ251" s="53"/>
      <c r="AR251" s="53"/>
    </row>
    <row r="252" spans="1:78" s="22" customFormat="1" ht="17.399999999999999" customHeight="1" x14ac:dyDescent="0.25">
      <c r="A252" s="56" t="s">
        <v>449</v>
      </c>
      <c r="B252" s="56"/>
      <c r="C252" s="56"/>
      <c r="D252" s="56"/>
      <c r="E252" s="53" t="s">
        <v>564</v>
      </c>
      <c r="F252" s="53"/>
      <c r="G252" s="53"/>
      <c r="H252" s="53"/>
      <c r="I252" s="53"/>
      <c r="J252" s="53"/>
      <c r="K252" s="53"/>
      <c r="L252" s="53"/>
      <c r="M252" s="53"/>
      <c r="N252" s="53"/>
      <c r="O252" s="53"/>
      <c r="P252" s="53"/>
      <c r="Q252" s="53"/>
      <c r="R252" s="53"/>
      <c r="S252" s="53"/>
      <c r="T252" s="53"/>
      <c r="U252" s="53" t="s">
        <v>564</v>
      </c>
      <c r="V252" s="53"/>
      <c r="W252" s="53"/>
      <c r="X252" s="53"/>
      <c r="Y252" s="53" t="s">
        <v>564</v>
      </c>
      <c r="Z252" s="53"/>
      <c r="AA252" s="53"/>
      <c r="AB252" s="53"/>
      <c r="AC252" s="53"/>
      <c r="AD252" s="53" t="s">
        <v>564</v>
      </c>
      <c r="AE252" s="53"/>
      <c r="AF252" s="53"/>
      <c r="AG252" s="53"/>
      <c r="AH252" s="53"/>
      <c r="AI252" s="53"/>
      <c r="AJ252" s="53" t="s">
        <v>564</v>
      </c>
      <c r="AK252" s="53"/>
      <c r="AL252" s="53"/>
      <c r="AM252" s="53"/>
      <c r="AN252" s="53"/>
      <c r="AO252" s="53"/>
      <c r="AP252" s="53"/>
      <c r="AQ252" s="53"/>
      <c r="AR252" s="53"/>
    </row>
    <row r="253" spans="1:78" s="22" customFormat="1" ht="13.8" x14ac:dyDescent="0.25"/>
    <row r="254" spans="1:78" s="24" customFormat="1" ht="13.95" customHeight="1" x14ac:dyDescent="0.25">
      <c r="A254" s="209" t="s">
        <v>499</v>
      </c>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c r="BI254" s="209"/>
      <c r="BJ254" s="209"/>
      <c r="BK254" s="209"/>
      <c r="BL254" s="209"/>
      <c r="BM254" s="209"/>
      <c r="BN254" s="209"/>
      <c r="BO254" s="209"/>
      <c r="BP254" s="209"/>
      <c r="BQ254" s="209"/>
      <c r="BR254" s="209"/>
      <c r="BS254" s="209"/>
      <c r="BT254" s="209"/>
      <c r="BU254" s="209"/>
      <c r="BV254" s="209"/>
      <c r="BW254" s="209"/>
      <c r="BX254" s="209"/>
      <c r="BY254" s="209"/>
      <c r="BZ254" s="209"/>
    </row>
    <row r="255" spans="1:78" s="24" customFormat="1" ht="30.6" customHeight="1" x14ac:dyDescent="0.25">
      <c r="A255" s="50" t="s">
        <v>500</v>
      </c>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row>
    <row r="256" spans="1:78" s="22" customFormat="1" ht="13.8" x14ac:dyDescent="0.25"/>
    <row r="257" spans="1:78" s="24" customFormat="1" ht="13.95" customHeight="1" x14ac:dyDescent="0.25">
      <c r="A257" s="209" t="s">
        <v>501</v>
      </c>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c r="BI257" s="209"/>
      <c r="BJ257" s="209"/>
      <c r="BK257" s="209"/>
      <c r="BL257" s="209"/>
      <c r="BM257" s="209"/>
      <c r="BN257" s="209"/>
      <c r="BO257" s="209"/>
      <c r="BP257" s="209"/>
      <c r="BQ257" s="209"/>
      <c r="BR257" s="209"/>
      <c r="BS257" s="209"/>
      <c r="BT257" s="209"/>
      <c r="BU257" s="209"/>
      <c r="BV257" s="209"/>
      <c r="BW257" s="209"/>
      <c r="BX257" s="209"/>
      <c r="BY257" s="209"/>
      <c r="BZ257" s="209"/>
    </row>
    <row r="258" spans="1:78" s="22" customFormat="1" ht="19.2" customHeight="1" x14ac:dyDescent="0.25">
      <c r="AG258" s="58" t="s">
        <v>461</v>
      </c>
      <c r="AH258" s="58"/>
      <c r="AI258" s="58"/>
      <c r="AJ258" s="58"/>
      <c r="AK258" s="58"/>
      <c r="AL258" s="58"/>
    </row>
    <row r="259" spans="1:78" s="22" customFormat="1" ht="43.2" customHeight="1" x14ac:dyDescent="0.25">
      <c r="A259" s="53" t="s">
        <v>502</v>
      </c>
      <c r="B259" s="53"/>
      <c r="C259" s="53"/>
      <c r="D259" s="53"/>
      <c r="E259" s="53"/>
      <c r="F259" s="53"/>
      <c r="G259" s="53"/>
      <c r="H259" s="53"/>
      <c r="I259" s="53"/>
      <c r="J259" s="53"/>
      <c r="K259" s="53"/>
      <c r="L259" s="53" t="s">
        <v>503</v>
      </c>
      <c r="M259" s="53"/>
      <c r="N259" s="53"/>
      <c r="O259" s="53"/>
      <c r="P259" s="53"/>
      <c r="Q259" s="53"/>
      <c r="R259" s="53"/>
      <c r="S259" s="53"/>
      <c r="T259" s="53"/>
      <c r="U259" s="53"/>
      <c r="V259" s="53"/>
      <c r="W259" s="53"/>
      <c r="X259" s="53" t="s">
        <v>504</v>
      </c>
      <c r="Y259" s="53"/>
      <c r="Z259" s="53"/>
      <c r="AA259" s="53"/>
      <c r="AB259" s="53"/>
      <c r="AC259" s="53" t="s">
        <v>505</v>
      </c>
      <c r="AD259" s="53"/>
      <c r="AE259" s="53"/>
      <c r="AF259" s="53"/>
      <c r="AG259" s="53" t="s">
        <v>506</v>
      </c>
      <c r="AH259" s="53"/>
      <c r="AI259" s="53"/>
      <c r="AJ259" s="53"/>
      <c r="AK259" s="53"/>
      <c r="AL259" s="53"/>
    </row>
    <row r="260" spans="1:78" s="22" customFormat="1" ht="13.8" x14ac:dyDescent="0.25">
      <c r="A260" s="56" t="s">
        <v>564</v>
      </c>
      <c r="B260" s="56"/>
      <c r="C260" s="56"/>
      <c r="D260" s="56"/>
      <c r="E260" s="56"/>
      <c r="F260" s="56"/>
      <c r="G260" s="56"/>
      <c r="H260" s="56"/>
      <c r="I260" s="56"/>
      <c r="J260" s="56"/>
      <c r="K260" s="56"/>
      <c r="L260" s="56" t="s">
        <v>564</v>
      </c>
      <c r="M260" s="56"/>
      <c r="N260" s="56"/>
      <c r="O260" s="56"/>
      <c r="P260" s="56"/>
      <c r="Q260" s="56"/>
      <c r="R260" s="56"/>
      <c r="S260" s="56"/>
      <c r="T260" s="56"/>
      <c r="U260" s="56"/>
      <c r="V260" s="56"/>
      <c r="W260" s="56"/>
      <c r="X260" s="56" t="s">
        <v>564</v>
      </c>
      <c r="Y260" s="56"/>
      <c r="Z260" s="56"/>
      <c r="AA260" s="56"/>
      <c r="AB260" s="56"/>
      <c r="AC260" s="56" t="s">
        <v>564</v>
      </c>
      <c r="AD260" s="56"/>
      <c r="AE260" s="56"/>
      <c r="AF260" s="56"/>
      <c r="AG260" s="56" t="s">
        <v>564</v>
      </c>
      <c r="AH260" s="56"/>
      <c r="AI260" s="56"/>
      <c r="AJ260" s="56"/>
      <c r="AK260" s="56"/>
      <c r="AL260" s="56"/>
    </row>
    <row r="261" spans="1:78" s="22" customFormat="1" ht="13.8" x14ac:dyDescent="0.25"/>
    <row r="262" spans="1:78" s="24" customFormat="1" ht="13.95" customHeight="1" x14ac:dyDescent="0.25">
      <c r="A262" s="209" t="s">
        <v>507</v>
      </c>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c r="BI262" s="209"/>
      <c r="BJ262" s="209"/>
      <c r="BK262" s="209"/>
      <c r="BL262" s="209"/>
      <c r="BM262" s="209"/>
      <c r="BN262" s="209"/>
      <c r="BO262" s="209"/>
      <c r="BP262" s="209"/>
      <c r="BQ262" s="209"/>
      <c r="BR262" s="209"/>
      <c r="BS262" s="209"/>
      <c r="BT262" s="209"/>
      <c r="BU262" s="209"/>
      <c r="BV262" s="209"/>
      <c r="BW262" s="209"/>
      <c r="BX262" s="209"/>
      <c r="BY262" s="209"/>
      <c r="BZ262" s="209"/>
    </row>
    <row r="263" spans="1:78" s="24" customFormat="1" ht="13.9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row>
    <row r="264" spans="1:78" s="22" customFormat="1" ht="51" customHeight="1" x14ac:dyDescent="0.25">
      <c r="A264" s="53" t="s">
        <v>508</v>
      </c>
      <c r="B264" s="53"/>
      <c r="C264" s="53"/>
      <c r="D264" s="53"/>
      <c r="E264" s="53"/>
      <c r="F264" s="53"/>
      <c r="G264" s="53"/>
      <c r="H264" s="53"/>
      <c r="I264" s="53"/>
      <c r="J264" s="53"/>
      <c r="K264" s="53"/>
      <c r="L264" s="53"/>
      <c r="M264" s="53"/>
      <c r="N264" s="53"/>
      <c r="O264" s="53"/>
      <c r="P264" s="53"/>
      <c r="Q264" s="53"/>
      <c r="R264" s="53"/>
      <c r="S264" s="53"/>
      <c r="T264" s="53"/>
      <c r="U264" s="53"/>
      <c r="V264" s="53" t="s">
        <v>509</v>
      </c>
      <c r="W264" s="53"/>
      <c r="X264" s="53"/>
      <c r="Y264" s="53"/>
      <c r="Z264" s="53"/>
      <c r="AA264" s="53" t="s">
        <v>510</v>
      </c>
      <c r="AB264" s="53"/>
      <c r="AC264" s="53"/>
      <c r="AD264" s="53"/>
      <c r="AE264" s="53"/>
      <c r="AF264" s="53"/>
      <c r="AG264" s="53" t="s">
        <v>511</v>
      </c>
      <c r="AH264" s="53"/>
      <c r="AI264" s="53"/>
      <c r="AJ264" s="53"/>
      <c r="AK264" s="53"/>
      <c r="AL264" s="53"/>
    </row>
    <row r="265" spans="1:78" s="22" customFormat="1" ht="13.8" x14ac:dyDescent="0.25">
      <c r="A265" s="210" t="s">
        <v>512</v>
      </c>
      <c r="B265" s="210"/>
      <c r="C265" s="210"/>
      <c r="D265" s="210"/>
      <c r="E265" s="210"/>
      <c r="F265" s="210"/>
      <c r="G265" s="210"/>
      <c r="H265" s="210"/>
      <c r="I265" s="210"/>
      <c r="J265" s="210"/>
      <c r="K265" s="210"/>
      <c r="L265" s="210"/>
      <c r="M265" s="210"/>
      <c r="N265" s="210"/>
      <c r="O265" s="210"/>
      <c r="P265" s="210"/>
      <c r="Q265" s="210"/>
      <c r="R265" s="210"/>
      <c r="S265" s="210"/>
      <c r="T265" s="210"/>
      <c r="U265" s="210"/>
      <c r="V265" s="56" t="s">
        <v>564</v>
      </c>
      <c r="W265" s="56"/>
      <c r="X265" s="56"/>
      <c r="Y265" s="56"/>
      <c r="Z265" s="56"/>
      <c r="AA265" s="56" t="s">
        <v>564</v>
      </c>
      <c r="AB265" s="56"/>
      <c r="AC265" s="56"/>
      <c r="AD265" s="56"/>
      <c r="AE265" s="56"/>
      <c r="AF265" s="56"/>
      <c r="AG265" s="56" t="s">
        <v>564</v>
      </c>
      <c r="AH265" s="56"/>
      <c r="AI265" s="56"/>
      <c r="AJ265" s="56"/>
      <c r="AK265" s="56"/>
      <c r="AL265" s="56"/>
    </row>
    <row r="266" spans="1:78" s="22" customFormat="1" ht="13.8" x14ac:dyDescent="0.25">
      <c r="A266" s="210" t="s">
        <v>513</v>
      </c>
      <c r="B266" s="210"/>
      <c r="C266" s="210"/>
      <c r="D266" s="210"/>
      <c r="E266" s="210"/>
      <c r="F266" s="210"/>
      <c r="G266" s="210"/>
      <c r="H266" s="210"/>
      <c r="I266" s="210"/>
      <c r="J266" s="210"/>
      <c r="K266" s="210"/>
      <c r="L266" s="210"/>
      <c r="M266" s="210"/>
      <c r="N266" s="210"/>
      <c r="O266" s="210"/>
      <c r="P266" s="210"/>
      <c r="Q266" s="210"/>
      <c r="R266" s="210"/>
      <c r="S266" s="210"/>
      <c r="T266" s="210"/>
      <c r="U266" s="210"/>
      <c r="V266" s="56" t="s">
        <v>564</v>
      </c>
      <c r="W266" s="56"/>
      <c r="X266" s="56"/>
      <c r="Y266" s="56"/>
      <c r="Z266" s="56"/>
      <c r="AA266" s="56" t="s">
        <v>564</v>
      </c>
      <c r="AB266" s="56"/>
      <c r="AC266" s="56"/>
      <c r="AD266" s="56"/>
      <c r="AE266" s="56"/>
      <c r="AF266" s="56"/>
      <c r="AG266" s="56" t="s">
        <v>564</v>
      </c>
      <c r="AH266" s="56"/>
      <c r="AI266" s="56"/>
      <c r="AJ266" s="56"/>
      <c r="AK266" s="56"/>
      <c r="AL266" s="56"/>
    </row>
    <row r="267" spans="1:78" s="22" customFormat="1" ht="13.8" x14ac:dyDescent="0.25">
      <c r="A267" s="210" t="s">
        <v>514</v>
      </c>
      <c r="B267" s="210"/>
      <c r="C267" s="210"/>
      <c r="D267" s="210"/>
      <c r="E267" s="210"/>
      <c r="F267" s="210"/>
      <c r="G267" s="210"/>
      <c r="H267" s="210"/>
      <c r="I267" s="210"/>
      <c r="J267" s="210"/>
      <c r="K267" s="210"/>
      <c r="L267" s="210"/>
      <c r="M267" s="210"/>
      <c r="N267" s="210"/>
      <c r="O267" s="210"/>
      <c r="P267" s="210"/>
      <c r="Q267" s="210"/>
      <c r="R267" s="210"/>
      <c r="S267" s="210"/>
      <c r="T267" s="210"/>
      <c r="U267" s="210"/>
      <c r="V267" s="56" t="s">
        <v>564</v>
      </c>
      <c r="W267" s="56"/>
      <c r="X267" s="56"/>
      <c r="Y267" s="56"/>
      <c r="Z267" s="56"/>
      <c r="AA267" s="56" t="s">
        <v>564</v>
      </c>
      <c r="AB267" s="56"/>
      <c r="AC267" s="56"/>
      <c r="AD267" s="56"/>
      <c r="AE267" s="56"/>
      <c r="AF267" s="56"/>
      <c r="AG267" s="56" t="s">
        <v>564</v>
      </c>
      <c r="AH267" s="56"/>
      <c r="AI267" s="56"/>
      <c r="AJ267" s="56"/>
      <c r="AK267" s="56"/>
      <c r="AL267" s="56"/>
    </row>
    <row r="268" spans="1:78" s="22" customFormat="1" ht="13.2" customHeight="1" x14ac:dyDescent="0.25">
      <c r="A268" s="210" t="s">
        <v>515</v>
      </c>
      <c r="B268" s="210"/>
      <c r="C268" s="210"/>
      <c r="D268" s="210"/>
      <c r="E268" s="210"/>
      <c r="F268" s="210"/>
      <c r="G268" s="210"/>
      <c r="H268" s="210"/>
      <c r="I268" s="210"/>
      <c r="J268" s="210"/>
      <c r="K268" s="210"/>
      <c r="L268" s="210"/>
      <c r="M268" s="210"/>
      <c r="N268" s="210"/>
      <c r="O268" s="210"/>
      <c r="P268" s="210"/>
      <c r="Q268" s="210"/>
      <c r="R268" s="210"/>
      <c r="S268" s="210"/>
      <c r="T268" s="210"/>
      <c r="U268" s="210"/>
      <c r="V268" s="56" t="s">
        <v>564</v>
      </c>
      <c r="W268" s="56"/>
      <c r="X268" s="56"/>
      <c r="Y268" s="56"/>
      <c r="Z268" s="56"/>
      <c r="AA268" s="56" t="s">
        <v>564</v>
      </c>
      <c r="AB268" s="56"/>
      <c r="AC268" s="56"/>
      <c r="AD268" s="56"/>
      <c r="AE268" s="56"/>
      <c r="AF268" s="56"/>
      <c r="AG268" s="56" t="s">
        <v>564</v>
      </c>
      <c r="AH268" s="56"/>
      <c r="AI268" s="56"/>
      <c r="AJ268" s="56"/>
      <c r="AK268" s="56"/>
      <c r="AL268" s="56"/>
    </row>
    <row r="269" spans="1:78" s="22" customFormat="1" ht="16.2" customHeight="1" x14ac:dyDescent="0.25">
      <c r="A269" s="210" t="s">
        <v>516</v>
      </c>
      <c r="B269" s="210"/>
      <c r="C269" s="210"/>
      <c r="D269" s="210"/>
      <c r="E269" s="210"/>
      <c r="F269" s="210"/>
      <c r="G269" s="210"/>
      <c r="H269" s="210"/>
      <c r="I269" s="210"/>
      <c r="J269" s="210"/>
      <c r="K269" s="210"/>
      <c r="L269" s="210"/>
      <c r="M269" s="210"/>
      <c r="N269" s="210"/>
      <c r="O269" s="210"/>
      <c r="P269" s="210"/>
      <c r="Q269" s="210"/>
      <c r="R269" s="210"/>
      <c r="S269" s="210"/>
      <c r="T269" s="210"/>
      <c r="U269" s="210"/>
      <c r="V269" s="56" t="s">
        <v>564</v>
      </c>
      <c r="W269" s="56"/>
      <c r="X269" s="56"/>
      <c r="Y269" s="56"/>
      <c r="Z269" s="56"/>
      <c r="AA269" s="56" t="s">
        <v>564</v>
      </c>
      <c r="AB269" s="56"/>
      <c r="AC269" s="56"/>
      <c r="AD269" s="56"/>
      <c r="AE269" s="56"/>
      <c r="AF269" s="56"/>
      <c r="AG269" s="56" t="s">
        <v>564</v>
      </c>
      <c r="AH269" s="56"/>
      <c r="AI269" s="56"/>
      <c r="AJ269" s="56"/>
      <c r="AK269" s="56"/>
      <c r="AL269" s="56"/>
    </row>
    <row r="270" spans="1:78" s="22" customFormat="1" ht="13.8" x14ac:dyDescent="0.25"/>
    <row r="271" spans="1:78" s="24" customFormat="1" ht="13.95" customHeight="1" x14ac:dyDescent="0.25">
      <c r="A271" s="209" t="s">
        <v>517</v>
      </c>
      <c r="B271" s="209"/>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s="209"/>
      <c r="AP271" s="209"/>
      <c r="AQ271" s="209"/>
      <c r="AR271" s="209"/>
      <c r="AS271" s="209"/>
      <c r="AT271" s="209"/>
      <c r="AU271" s="209"/>
      <c r="AV271" s="209"/>
      <c r="AW271" s="209"/>
      <c r="AX271" s="209"/>
      <c r="AY271" s="209"/>
      <c r="AZ271" s="209"/>
      <c r="BA271" s="209"/>
      <c r="BB271" s="209"/>
      <c r="BC271" s="209"/>
      <c r="BD271" s="209"/>
      <c r="BE271" s="209"/>
      <c r="BF271" s="209"/>
      <c r="BG271" s="209"/>
      <c r="BH271" s="209"/>
      <c r="BI271" s="209"/>
      <c r="BJ271" s="209"/>
      <c r="BK271" s="209"/>
      <c r="BL271" s="209"/>
      <c r="BM271" s="209"/>
      <c r="BN271" s="209"/>
      <c r="BO271" s="209"/>
      <c r="BP271" s="209"/>
      <c r="BQ271" s="209"/>
      <c r="BR271" s="209"/>
      <c r="BS271" s="209"/>
      <c r="BT271" s="209"/>
      <c r="BU271" s="209"/>
      <c r="BV271" s="209"/>
      <c r="BW271" s="209"/>
      <c r="BX271" s="209"/>
      <c r="BY271" s="209"/>
      <c r="BZ271" s="209"/>
    </row>
    <row r="272" spans="1:78" s="24" customFormat="1" ht="30.6" customHeight="1" x14ac:dyDescent="0.25">
      <c r="A272" s="50" t="s">
        <v>518</v>
      </c>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row>
    <row r="273" spans="1:79" s="22" customFormat="1" ht="13.8" x14ac:dyDescent="0.25"/>
    <row r="274" spans="1:79" ht="14.25" customHeight="1" x14ac:dyDescent="0.25">
      <c r="A274" s="51" t="s">
        <v>519</v>
      </c>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row>
    <row r="275" spans="1:79" s="22" customFormat="1" ht="13.8" x14ac:dyDescent="0.25"/>
    <row r="276" spans="1:79" s="22" customFormat="1" ht="13.95" customHeight="1" x14ac:dyDescent="0.25">
      <c r="A276" s="50" t="s">
        <v>520</v>
      </c>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row>
    <row r="277" spans="1:79" s="22" customFormat="1" ht="13.8" x14ac:dyDescent="0.25"/>
    <row r="278" spans="1:79" ht="24.6" customHeight="1" x14ac:dyDescent="0.25">
      <c r="A278" s="51" t="s">
        <v>521</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row>
    <row r="279" spans="1:79" ht="14.25" customHeight="1" x14ac:dyDescent="0.25">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row>
    <row r="280" spans="1:79" ht="14.25" customHeight="1" x14ac:dyDescent="0.25">
      <c r="A280" s="51" t="s">
        <v>541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row>
    <row r="281" spans="1:79" s="26" customFormat="1" ht="46.95" customHeight="1" x14ac:dyDescent="0.25">
      <c r="A281" s="199" t="s">
        <v>542</v>
      </c>
      <c r="B281" s="199"/>
      <c r="C281" s="199"/>
      <c r="D281" s="199"/>
      <c r="E281" s="199"/>
      <c r="F281" s="199"/>
      <c r="G281" s="199"/>
      <c r="H281" s="199"/>
      <c r="I281" s="199"/>
      <c r="J281" s="199"/>
      <c r="K281" s="199"/>
      <c r="L281" s="199"/>
      <c r="M281" s="199"/>
      <c r="N281" s="199"/>
      <c r="O281" s="199"/>
      <c r="P281" s="200" t="s">
        <v>543</v>
      </c>
      <c r="Q281" s="201"/>
      <c r="R281" s="201"/>
      <c r="S281" s="201"/>
      <c r="T281" s="201"/>
      <c r="U281" s="201"/>
      <c r="V281" s="201"/>
      <c r="W281" s="201"/>
      <c r="X281" s="201"/>
      <c r="Y281" s="202"/>
      <c r="Z281" s="199" t="s">
        <v>544</v>
      </c>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spans="1:79" s="26" customFormat="1" ht="55.2" customHeight="1" x14ac:dyDescent="0.25">
      <c r="A282" s="199"/>
      <c r="B282" s="199"/>
      <c r="C282" s="199"/>
      <c r="D282" s="199"/>
      <c r="E282" s="199"/>
      <c r="F282" s="199"/>
      <c r="G282" s="199"/>
      <c r="H282" s="199"/>
      <c r="I282" s="199"/>
      <c r="J282" s="199"/>
      <c r="K282" s="199"/>
      <c r="L282" s="199"/>
      <c r="M282" s="199"/>
      <c r="N282" s="199"/>
      <c r="O282" s="199"/>
      <c r="P282" s="203" t="s">
        <v>545</v>
      </c>
      <c r="Q282" s="204"/>
      <c r="R282" s="204"/>
      <c r="S282" s="204"/>
      <c r="T282" s="205"/>
      <c r="U282" s="203" t="s">
        <v>546</v>
      </c>
      <c r="V282" s="204"/>
      <c r="W282" s="204"/>
      <c r="X282" s="204"/>
      <c r="Y282" s="205"/>
      <c r="Z282" s="53" t="s">
        <v>547</v>
      </c>
      <c r="AA282" s="53"/>
      <c r="AB282" s="53"/>
      <c r="AC282" s="53"/>
      <c r="AD282" s="53" t="s">
        <v>557</v>
      </c>
      <c r="AE282" s="53"/>
      <c r="AF282" s="53"/>
      <c r="AG282" s="53"/>
      <c r="AH282" s="53" t="s">
        <v>548</v>
      </c>
      <c r="AI282" s="53"/>
      <c r="AJ282" s="53"/>
      <c r="AK282" s="53"/>
      <c r="AL282" s="53"/>
      <c r="AM282" s="53" t="s">
        <v>549</v>
      </c>
      <c r="AN282" s="53"/>
      <c r="AO282" s="53"/>
      <c r="AP282" s="53"/>
      <c r="AQ282" s="53" t="s">
        <v>550</v>
      </c>
      <c r="AR282" s="53"/>
      <c r="AS282" s="53"/>
      <c r="AT282" s="53"/>
      <c r="AU282" s="53"/>
      <c r="AV282" s="53"/>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spans="1:79" s="26" customFormat="1" ht="13.8" x14ac:dyDescent="0.25">
      <c r="A283" s="185">
        <v>1</v>
      </c>
      <c r="B283" s="185"/>
      <c r="C283" s="185"/>
      <c r="D283" s="185"/>
      <c r="E283" s="185"/>
      <c r="F283" s="185"/>
      <c r="G283" s="185"/>
      <c r="H283" s="185"/>
      <c r="I283" s="185"/>
      <c r="J283" s="185"/>
      <c r="K283" s="185"/>
      <c r="L283" s="185"/>
      <c r="M283" s="185"/>
      <c r="N283" s="185"/>
      <c r="O283" s="185"/>
      <c r="P283" s="206">
        <v>2</v>
      </c>
      <c r="Q283" s="207"/>
      <c r="R283" s="207"/>
      <c r="S283" s="207"/>
      <c r="T283" s="207"/>
      <c r="U283" s="207"/>
      <c r="V283" s="207"/>
      <c r="W283" s="207"/>
      <c r="X283" s="207"/>
      <c r="Y283" s="208"/>
      <c r="Z283" s="185">
        <v>3</v>
      </c>
      <c r="AA283" s="185"/>
      <c r="AB283" s="185"/>
      <c r="AC283" s="185"/>
      <c r="AD283" s="185">
        <v>4</v>
      </c>
      <c r="AE283" s="185"/>
      <c r="AF283" s="185"/>
      <c r="AG283" s="185"/>
      <c r="AH283" s="185">
        <v>5</v>
      </c>
      <c r="AI283" s="185"/>
      <c r="AJ283" s="185"/>
      <c r="AK283" s="185"/>
      <c r="AL283" s="185"/>
      <c r="AM283" s="185">
        <v>6</v>
      </c>
      <c r="AN283" s="185"/>
      <c r="AO283" s="185"/>
      <c r="AP283" s="185"/>
      <c r="AQ283" s="185">
        <v>7</v>
      </c>
      <c r="AR283" s="185"/>
      <c r="AS283" s="185"/>
      <c r="AT283" s="185"/>
      <c r="AU283" s="185"/>
      <c r="AV283" s="185"/>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spans="1:79" s="26" customFormat="1" ht="13.95" customHeight="1" x14ac:dyDescent="0.25">
      <c r="A284" s="190" t="s">
        <v>551</v>
      </c>
      <c r="B284" s="191"/>
      <c r="C284" s="191"/>
      <c r="D284" s="191"/>
      <c r="E284" s="191"/>
      <c r="F284" s="191"/>
      <c r="G284" s="191"/>
      <c r="H284" s="191"/>
      <c r="I284" s="191"/>
      <c r="J284" s="191"/>
      <c r="K284" s="191"/>
      <c r="L284" s="191"/>
      <c r="M284" s="191"/>
      <c r="N284" s="191"/>
      <c r="O284" s="192"/>
      <c r="P284" s="196">
        <f>0.4855216*1000</f>
        <v>485.52159999999998</v>
      </c>
      <c r="Q284" s="197"/>
      <c r="R284" s="197"/>
      <c r="S284" s="197"/>
      <c r="T284" s="198"/>
      <c r="U284" s="182">
        <f>1161.13958*1000</f>
        <v>1161139.58</v>
      </c>
      <c r="V284" s="183"/>
      <c r="W284" s="183"/>
      <c r="X284" s="183"/>
      <c r="Y284" s="184"/>
      <c r="Z284" s="196">
        <f>AH284/AD284</f>
        <v>365.85983839559509</v>
      </c>
      <c r="AA284" s="197"/>
      <c r="AB284" s="197"/>
      <c r="AC284" s="198"/>
      <c r="AD284" s="182">
        <v>2233.85</v>
      </c>
      <c r="AE284" s="183"/>
      <c r="AF284" s="183"/>
      <c r="AG284" s="184"/>
      <c r="AH284" s="228">
        <f>BH71</f>
        <v>817276</v>
      </c>
      <c r="AI284" s="183"/>
      <c r="AJ284" s="183"/>
      <c r="AK284" s="183"/>
      <c r="AL284" s="184"/>
      <c r="AM284" s="182"/>
      <c r="AN284" s="183"/>
      <c r="AO284" s="183"/>
      <c r="AP284" s="184"/>
      <c r="AQ284" s="227">
        <f>AH284</f>
        <v>817276</v>
      </c>
      <c r="AR284" s="185"/>
      <c r="AS284" s="185"/>
      <c r="AT284" s="185"/>
      <c r="AU284" s="185"/>
      <c r="AV284" s="185"/>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spans="1:79" s="26" customFormat="1" ht="14.4" customHeight="1" x14ac:dyDescent="0.25">
      <c r="A285" s="190" t="s">
        <v>552</v>
      </c>
      <c r="B285" s="191"/>
      <c r="C285" s="191"/>
      <c r="D285" s="191"/>
      <c r="E285" s="191"/>
      <c r="F285" s="191"/>
      <c r="G285" s="191"/>
      <c r="H285" s="191"/>
      <c r="I285" s="191"/>
      <c r="J285" s="191"/>
      <c r="K285" s="191"/>
      <c r="L285" s="191"/>
      <c r="M285" s="191"/>
      <c r="N285" s="191"/>
      <c r="O285" s="192"/>
      <c r="P285" s="196">
        <v>2.3555100000000002</v>
      </c>
      <c r="Q285" s="197"/>
      <c r="R285" s="197"/>
      <c r="S285" s="197"/>
      <c r="T285" s="198"/>
      <c r="U285" s="182">
        <f>56.44715*1000</f>
        <v>56447.15</v>
      </c>
      <c r="V285" s="183"/>
      <c r="W285" s="183"/>
      <c r="X285" s="183"/>
      <c r="Y285" s="184"/>
      <c r="Z285" s="196">
        <f t="shared" ref="Z285:Z286" si="32">AH285/AD285</f>
        <v>2398.884239888424</v>
      </c>
      <c r="AA285" s="197"/>
      <c r="AB285" s="197"/>
      <c r="AC285" s="198"/>
      <c r="AD285" s="182">
        <v>28.68</v>
      </c>
      <c r="AE285" s="183"/>
      <c r="AF285" s="183"/>
      <c r="AG285" s="184"/>
      <c r="AH285" s="228">
        <f t="shared" ref="AH285:AH286" si="33">BH72</f>
        <v>68800</v>
      </c>
      <c r="AI285" s="183"/>
      <c r="AJ285" s="183"/>
      <c r="AK285" s="183"/>
      <c r="AL285" s="184"/>
      <c r="AM285" s="182"/>
      <c r="AN285" s="183"/>
      <c r="AO285" s="183"/>
      <c r="AP285" s="184"/>
      <c r="AQ285" s="227">
        <f t="shared" ref="AQ285:AQ289" si="34">AH285</f>
        <v>68800</v>
      </c>
      <c r="AR285" s="185"/>
      <c r="AS285" s="185"/>
      <c r="AT285" s="185"/>
      <c r="AU285" s="185"/>
      <c r="AV285" s="185"/>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spans="1:79" s="26" customFormat="1" ht="13.95" customHeight="1" x14ac:dyDescent="0.25">
      <c r="A286" s="190" t="s">
        <v>553</v>
      </c>
      <c r="B286" s="191"/>
      <c r="C286" s="191"/>
      <c r="D286" s="191"/>
      <c r="E286" s="191"/>
      <c r="F286" s="191"/>
      <c r="G286" s="191"/>
      <c r="H286" s="191"/>
      <c r="I286" s="191"/>
      <c r="J286" s="191"/>
      <c r="K286" s="191"/>
      <c r="L286" s="191"/>
      <c r="M286" s="191"/>
      <c r="N286" s="191"/>
      <c r="O286" s="192"/>
      <c r="P286" s="196">
        <f>82.382*1000</f>
        <v>82382</v>
      </c>
      <c r="Q286" s="197"/>
      <c r="R286" s="197"/>
      <c r="S286" s="197"/>
      <c r="T286" s="198"/>
      <c r="U286" s="182">
        <f>263.79809*1000</f>
        <v>263798.09000000003</v>
      </c>
      <c r="V286" s="183"/>
      <c r="W286" s="183"/>
      <c r="X286" s="183"/>
      <c r="Y286" s="184"/>
      <c r="Z286" s="196">
        <f t="shared" si="32"/>
        <v>116513.65516865344</v>
      </c>
      <c r="AA286" s="197"/>
      <c r="AB286" s="197"/>
      <c r="AC286" s="198"/>
      <c r="AD286" s="182">
        <v>2.9344199999999998</v>
      </c>
      <c r="AE286" s="183"/>
      <c r="AF286" s="183"/>
      <c r="AG286" s="184"/>
      <c r="AH286" s="228">
        <f t="shared" si="33"/>
        <v>341900</v>
      </c>
      <c r="AI286" s="183"/>
      <c r="AJ286" s="183"/>
      <c r="AK286" s="183"/>
      <c r="AL286" s="184"/>
      <c r="AM286" s="182"/>
      <c r="AN286" s="183"/>
      <c r="AO286" s="183"/>
      <c r="AP286" s="184"/>
      <c r="AQ286" s="227">
        <f t="shared" si="34"/>
        <v>341900</v>
      </c>
      <c r="AR286" s="185"/>
      <c r="AS286" s="185"/>
      <c r="AT286" s="185"/>
      <c r="AU286" s="185"/>
      <c r="AV286" s="185"/>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spans="1:79" s="26" customFormat="1" ht="16.2" customHeight="1" x14ac:dyDescent="0.25">
      <c r="A287" s="190" t="s">
        <v>554</v>
      </c>
      <c r="B287" s="191"/>
      <c r="C287" s="191"/>
      <c r="D287" s="191"/>
      <c r="E287" s="191"/>
      <c r="F287" s="191"/>
      <c r="G287" s="191"/>
      <c r="H287" s="191"/>
      <c r="I287" s="191"/>
      <c r="J287" s="191"/>
      <c r="K287" s="191"/>
      <c r="L287" s="191"/>
      <c r="M287" s="191"/>
      <c r="N287" s="191"/>
      <c r="O287" s="192"/>
      <c r="P287" s="182"/>
      <c r="Q287" s="183"/>
      <c r="R287" s="183"/>
      <c r="S287" s="183"/>
      <c r="T287" s="184"/>
      <c r="U287" s="182"/>
      <c r="V287" s="183"/>
      <c r="W287" s="183"/>
      <c r="X287" s="183"/>
      <c r="Y287" s="184"/>
      <c r="Z287" s="196"/>
      <c r="AA287" s="197"/>
      <c r="AB287" s="197"/>
      <c r="AC287" s="198"/>
      <c r="AD287" s="182"/>
      <c r="AE287" s="183"/>
      <c r="AF287" s="183"/>
      <c r="AG287" s="184"/>
      <c r="AH287" s="182"/>
      <c r="AI287" s="183"/>
      <c r="AJ287" s="183"/>
      <c r="AK287" s="183"/>
      <c r="AL287" s="184"/>
      <c r="AM287" s="182"/>
      <c r="AN287" s="183"/>
      <c r="AO287" s="183"/>
      <c r="AP287" s="184"/>
      <c r="AQ287" s="227">
        <f t="shared" si="34"/>
        <v>0</v>
      </c>
      <c r="AR287" s="185"/>
      <c r="AS287" s="185"/>
      <c r="AT287" s="185"/>
      <c r="AU287" s="185"/>
      <c r="AV287" s="185"/>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spans="1:79" s="26" customFormat="1" ht="13.95" customHeight="1" x14ac:dyDescent="0.25">
      <c r="A288" s="190" t="s">
        <v>555</v>
      </c>
      <c r="B288" s="191"/>
      <c r="C288" s="191"/>
      <c r="D288" s="191"/>
      <c r="E288" s="191"/>
      <c r="F288" s="191"/>
      <c r="G288" s="191"/>
      <c r="H288" s="191"/>
      <c r="I288" s="191"/>
      <c r="J288" s="191"/>
      <c r="K288" s="191"/>
      <c r="L288" s="191"/>
      <c r="M288" s="191"/>
      <c r="N288" s="191"/>
      <c r="O288" s="192"/>
      <c r="P288" s="182"/>
      <c r="Q288" s="183"/>
      <c r="R288" s="183"/>
      <c r="S288" s="183"/>
      <c r="T288" s="184"/>
      <c r="U288" s="182"/>
      <c r="V288" s="183"/>
      <c r="W288" s="183"/>
      <c r="X288" s="183"/>
      <c r="Y288" s="184"/>
      <c r="Z288" s="196"/>
      <c r="AA288" s="197"/>
      <c r="AB288" s="197"/>
      <c r="AC288" s="198"/>
      <c r="AD288" s="182"/>
      <c r="AE288" s="183"/>
      <c r="AF288" s="183"/>
      <c r="AG288" s="184"/>
      <c r="AH288" s="182"/>
      <c r="AI288" s="183"/>
      <c r="AJ288" s="183"/>
      <c r="AK288" s="183"/>
      <c r="AL288" s="184"/>
      <c r="AM288" s="182"/>
      <c r="AN288" s="183"/>
      <c r="AO288" s="183"/>
      <c r="AP288" s="184"/>
      <c r="AQ288" s="227">
        <f t="shared" si="34"/>
        <v>0</v>
      </c>
      <c r="AR288" s="185"/>
      <c r="AS288" s="185"/>
      <c r="AT288" s="185"/>
      <c r="AU288" s="185"/>
      <c r="AV288" s="185"/>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row>
    <row r="289" spans="1:79" s="26" customFormat="1" ht="28.2" customHeight="1" x14ac:dyDescent="0.25">
      <c r="A289" s="190" t="s">
        <v>556</v>
      </c>
      <c r="B289" s="191"/>
      <c r="C289" s="191"/>
      <c r="D289" s="191"/>
      <c r="E289" s="191"/>
      <c r="F289" s="191"/>
      <c r="G289" s="191"/>
      <c r="H289" s="191"/>
      <c r="I289" s="191"/>
      <c r="J289" s="191"/>
      <c r="K289" s="191"/>
      <c r="L289" s="191"/>
      <c r="M289" s="191"/>
      <c r="N289" s="191"/>
      <c r="O289" s="192"/>
      <c r="P289" s="182"/>
      <c r="Q289" s="183"/>
      <c r="R289" s="183"/>
      <c r="S289" s="183"/>
      <c r="T289" s="184"/>
      <c r="U289" s="182"/>
      <c r="V289" s="183"/>
      <c r="W289" s="183"/>
      <c r="X289" s="183"/>
      <c r="Y289" s="184"/>
      <c r="Z289" s="196">
        <v>333.39</v>
      </c>
      <c r="AA289" s="197"/>
      <c r="AB289" s="197"/>
      <c r="AC289" s="198"/>
      <c r="AD289" s="182"/>
      <c r="AE289" s="183"/>
      <c r="AF289" s="183"/>
      <c r="AG289" s="184"/>
      <c r="AH289" s="228">
        <f>BH75</f>
        <v>748424</v>
      </c>
      <c r="AI289" s="183"/>
      <c r="AJ289" s="183"/>
      <c r="AK289" s="183"/>
      <c r="AL289" s="184"/>
      <c r="AM289" s="182"/>
      <c r="AN289" s="183"/>
      <c r="AO289" s="183"/>
      <c r="AP289" s="184"/>
      <c r="AQ289" s="227">
        <f t="shared" si="34"/>
        <v>748424</v>
      </c>
      <c r="AR289" s="185"/>
      <c r="AS289" s="185"/>
      <c r="AT289" s="185"/>
      <c r="AU289" s="185"/>
      <c r="AV289" s="185"/>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row>
    <row r="290" spans="1:79" s="26" customFormat="1" ht="246.6" customHeight="1" x14ac:dyDescent="0.25">
      <c r="A290" s="229" t="s">
        <v>626</v>
      </c>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row>
    <row r="291" spans="1:79" s="26" customFormat="1" ht="13.8" x14ac:dyDescent="0.25">
      <c r="A291" s="36"/>
      <c r="B291" s="36"/>
      <c r="C291" s="36"/>
      <c r="D291" s="36"/>
      <c r="E291" s="36"/>
      <c r="F291" s="36"/>
      <c r="G291" s="36"/>
      <c r="H291" s="36"/>
      <c r="I291" s="36"/>
      <c r="J291" s="36"/>
      <c r="K291" s="36"/>
      <c r="L291" s="36"/>
      <c r="M291" s="36"/>
      <c r="AO291" s="27"/>
      <c r="AP291" s="27"/>
      <c r="AQ291" s="27"/>
      <c r="AR291" s="27"/>
      <c r="AS291" s="27"/>
      <c r="AT291" s="27"/>
    </row>
    <row r="292" spans="1:79" ht="14.25" customHeight="1" x14ac:dyDescent="0.25">
      <c r="A292" s="51" t="s">
        <v>522</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row>
    <row r="293" spans="1:79" s="22" customFormat="1" ht="13.8" x14ac:dyDescent="0.25"/>
    <row r="294" spans="1:79" ht="14.25" customHeight="1" x14ac:dyDescent="0.25">
      <c r="A294" s="51" t="s">
        <v>523</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row>
    <row r="295" spans="1:79" s="22" customFormat="1" ht="13.8" x14ac:dyDescent="0.25"/>
    <row r="296" spans="1:79" s="22" customFormat="1" ht="54" customHeight="1" x14ac:dyDescent="0.25">
      <c r="A296" s="52"/>
      <c r="B296" s="52"/>
      <c r="C296" s="52"/>
      <c r="D296" s="54" t="s">
        <v>524</v>
      </c>
      <c r="E296" s="54"/>
      <c r="F296" s="54"/>
      <c r="G296" s="54"/>
      <c r="H296" s="54"/>
      <c r="I296" s="54"/>
      <c r="J296" s="54"/>
      <c r="K296" s="54"/>
      <c r="L296" s="54"/>
      <c r="M296" s="54"/>
      <c r="N296" s="54"/>
      <c r="O296" s="54"/>
      <c r="P296" s="54"/>
      <c r="Q296" s="54"/>
      <c r="R296" s="54"/>
      <c r="S296" s="54"/>
      <c r="T296" s="54"/>
      <c r="U296" s="54"/>
      <c r="V296" s="54" t="s">
        <v>525</v>
      </c>
      <c r="W296" s="54"/>
      <c r="X296" s="54"/>
      <c r="Y296" s="54"/>
      <c r="Z296" s="54"/>
      <c r="AA296" s="54"/>
      <c r="AB296" s="54"/>
      <c r="AC296" s="54"/>
      <c r="AD296" s="54"/>
      <c r="AE296" s="54"/>
      <c r="AF296" s="54"/>
      <c r="AG296" s="54"/>
      <c r="AH296" s="54"/>
      <c r="AI296" s="54"/>
      <c r="AJ296" s="54"/>
      <c r="AK296" s="54"/>
      <c r="AL296" s="54"/>
      <c r="AM296" s="54"/>
      <c r="AN296" s="54" t="s">
        <v>526</v>
      </c>
      <c r="AO296" s="54"/>
      <c r="AP296" s="54"/>
      <c r="AQ296" s="54"/>
      <c r="AR296" s="54"/>
      <c r="AS296" s="54"/>
      <c r="AT296" s="54"/>
      <c r="AU296" s="54"/>
      <c r="AV296" s="54"/>
      <c r="AW296" s="54"/>
      <c r="AX296" s="54"/>
      <c r="AY296" s="54"/>
      <c r="AZ296" s="54"/>
      <c r="BA296" s="54"/>
      <c r="BB296" s="54"/>
      <c r="BC296" s="54"/>
      <c r="BD296" s="54"/>
      <c r="BE296" s="54"/>
      <c r="BM296" s="28"/>
      <c r="BN296" s="28"/>
      <c r="BO296" s="55"/>
      <c r="BP296" s="55"/>
      <c r="BQ296" s="55"/>
      <c r="BR296" s="55"/>
      <c r="BS296" s="55"/>
      <c r="BT296" s="55"/>
      <c r="BU296" s="28"/>
    </row>
    <row r="297" spans="1:79" s="22" customFormat="1" ht="58.95" customHeight="1" x14ac:dyDescent="0.25">
      <c r="A297" s="52"/>
      <c r="B297" s="52"/>
      <c r="C297" s="52"/>
      <c r="D297" s="54" t="s">
        <v>527</v>
      </c>
      <c r="E297" s="54"/>
      <c r="F297" s="54"/>
      <c r="G297" s="54" t="s">
        <v>528</v>
      </c>
      <c r="H297" s="54"/>
      <c r="I297" s="54"/>
      <c r="J297" s="54" t="s">
        <v>529</v>
      </c>
      <c r="K297" s="54"/>
      <c r="L297" s="54"/>
      <c r="M297" s="54" t="s">
        <v>530</v>
      </c>
      <c r="N297" s="54"/>
      <c r="O297" s="54"/>
      <c r="P297" s="54" t="s">
        <v>529</v>
      </c>
      <c r="Q297" s="54"/>
      <c r="R297" s="54"/>
      <c r="S297" s="54" t="s">
        <v>531</v>
      </c>
      <c r="T297" s="54"/>
      <c r="U297" s="54"/>
      <c r="V297" s="54" t="s">
        <v>527</v>
      </c>
      <c r="W297" s="54"/>
      <c r="X297" s="54"/>
      <c r="Y297" s="54" t="s">
        <v>528</v>
      </c>
      <c r="Z297" s="54"/>
      <c r="AA297" s="54"/>
      <c r="AB297" s="54" t="s">
        <v>529</v>
      </c>
      <c r="AC297" s="54"/>
      <c r="AD297" s="54"/>
      <c r="AE297" s="54" t="s">
        <v>530</v>
      </c>
      <c r="AF297" s="54"/>
      <c r="AG297" s="54"/>
      <c r="AH297" s="54" t="s">
        <v>529</v>
      </c>
      <c r="AI297" s="54"/>
      <c r="AJ297" s="54"/>
      <c r="AK297" s="54" t="s">
        <v>531</v>
      </c>
      <c r="AL297" s="54"/>
      <c r="AM297" s="54"/>
      <c r="AN297" s="54" t="s">
        <v>527</v>
      </c>
      <c r="AO297" s="54"/>
      <c r="AP297" s="54"/>
      <c r="AQ297" s="54" t="s">
        <v>528</v>
      </c>
      <c r="AR297" s="54"/>
      <c r="AS297" s="54"/>
      <c r="AT297" s="54" t="s">
        <v>529</v>
      </c>
      <c r="AU297" s="54"/>
      <c r="AV297" s="54"/>
      <c r="AW297" s="54" t="s">
        <v>530</v>
      </c>
      <c r="AX297" s="54"/>
      <c r="AY297" s="54"/>
      <c r="AZ297" s="54" t="s">
        <v>529</v>
      </c>
      <c r="BA297" s="54"/>
      <c r="BB297" s="54"/>
      <c r="BC297" s="54" t="s">
        <v>531</v>
      </c>
      <c r="BD297" s="54"/>
      <c r="BE297" s="54"/>
      <c r="BM297" s="28"/>
      <c r="BN297" s="28"/>
      <c r="BO297" s="29"/>
      <c r="BP297" s="29"/>
      <c r="BQ297" s="29"/>
      <c r="BR297" s="29"/>
      <c r="BS297" s="29"/>
      <c r="BT297" s="29"/>
      <c r="BU297" s="28"/>
    </row>
    <row r="298" spans="1:79" s="22" customFormat="1" ht="13.8" x14ac:dyDescent="0.25">
      <c r="A298" s="52" t="s">
        <v>532</v>
      </c>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M298" s="28"/>
      <c r="BN298" s="28"/>
      <c r="BO298" s="28"/>
      <c r="BP298" s="28"/>
      <c r="BQ298" s="28"/>
      <c r="BR298" s="28"/>
      <c r="BS298" s="28"/>
      <c r="BT298" s="28"/>
      <c r="BU298" s="28"/>
    </row>
    <row r="299" spans="1:79" s="22" customFormat="1" ht="13.8" x14ac:dyDescent="0.25">
      <c r="A299" s="52" t="s">
        <v>533</v>
      </c>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M299" s="28"/>
      <c r="BN299" s="28"/>
      <c r="BO299" s="28"/>
      <c r="BP299" s="28"/>
      <c r="BQ299" s="28"/>
      <c r="BR299" s="28"/>
      <c r="BS299" s="28"/>
      <c r="BT299" s="28"/>
      <c r="BU299" s="28"/>
    </row>
    <row r="300" spans="1:79" s="22" customFormat="1" ht="13.8"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M300" s="28"/>
      <c r="BN300" s="28"/>
      <c r="BO300" s="28"/>
      <c r="BP300" s="28"/>
      <c r="BQ300" s="28"/>
      <c r="BR300" s="28"/>
      <c r="BS300" s="28"/>
      <c r="BT300" s="28"/>
      <c r="BU300" s="28"/>
    </row>
    <row r="301" spans="1:79" s="22" customFormat="1" ht="13.8" x14ac:dyDescent="0.25">
      <c r="A301" s="52" t="s">
        <v>534</v>
      </c>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M301" s="28"/>
      <c r="BN301" s="28"/>
      <c r="BO301" s="28"/>
      <c r="BP301" s="28"/>
      <c r="BQ301" s="28"/>
      <c r="BR301" s="28"/>
      <c r="BS301" s="28"/>
      <c r="BT301" s="28"/>
      <c r="BU301" s="28"/>
    </row>
    <row r="302" spans="1:79" s="22" customFormat="1" ht="46.2" customHeight="1" x14ac:dyDescent="0.25">
      <c r="A302" s="52"/>
      <c r="B302" s="52"/>
      <c r="C302" s="52"/>
      <c r="D302" s="54" t="s">
        <v>535</v>
      </c>
      <c r="E302" s="54"/>
      <c r="F302" s="54"/>
      <c r="G302" s="54"/>
      <c r="H302" s="54"/>
      <c r="I302" s="54"/>
      <c r="J302" s="54"/>
      <c r="K302" s="54"/>
      <c r="L302" s="54"/>
      <c r="M302" s="54"/>
      <c r="N302" s="54"/>
      <c r="O302" s="54"/>
      <c r="P302" s="54"/>
      <c r="Q302" s="54"/>
      <c r="R302" s="54"/>
      <c r="S302" s="54"/>
      <c r="T302" s="54"/>
      <c r="U302" s="54"/>
      <c r="V302" s="54" t="s">
        <v>536</v>
      </c>
      <c r="W302" s="54"/>
      <c r="X302" s="54"/>
      <c r="Y302" s="54"/>
      <c r="Z302" s="54"/>
      <c r="AA302" s="54"/>
      <c r="AB302" s="54"/>
      <c r="AC302" s="54"/>
      <c r="AD302" s="54"/>
      <c r="AE302" s="54"/>
      <c r="AF302" s="54"/>
      <c r="AG302" s="54"/>
      <c r="AH302" s="54"/>
      <c r="AI302" s="54"/>
      <c r="AJ302" s="54"/>
      <c r="AK302" s="54"/>
      <c r="AL302" s="54"/>
      <c r="AM302" s="54"/>
      <c r="AN302" s="30"/>
      <c r="AO302" s="30"/>
      <c r="AP302" s="30"/>
      <c r="AQ302" s="30"/>
      <c r="AR302" s="30"/>
      <c r="AS302" s="30"/>
      <c r="AT302" s="30"/>
      <c r="AU302" s="30"/>
      <c r="AV302" s="30"/>
      <c r="AW302" s="30"/>
      <c r="AX302" s="30"/>
      <c r="AY302" s="30"/>
      <c r="AZ302" s="30"/>
      <c r="BA302" s="30"/>
      <c r="BB302" s="30"/>
      <c r="BC302" s="30"/>
      <c r="BD302" s="30"/>
      <c r="BE302" s="30"/>
    </row>
    <row r="303" spans="1:79" s="22" customFormat="1" ht="13.8" x14ac:dyDescent="0.25">
      <c r="A303" s="52"/>
      <c r="B303" s="52"/>
      <c r="C303" s="52"/>
      <c r="D303" s="54" t="s">
        <v>527</v>
      </c>
      <c r="E303" s="54"/>
      <c r="F303" s="54"/>
      <c r="G303" s="54" t="s">
        <v>528</v>
      </c>
      <c r="H303" s="54"/>
      <c r="I303" s="54"/>
      <c r="J303" s="54" t="s">
        <v>529</v>
      </c>
      <c r="K303" s="54"/>
      <c r="L303" s="54"/>
      <c r="M303" s="54" t="s">
        <v>530</v>
      </c>
      <c r="N303" s="54"/>
      <c r="O303" s="54"/>
      <c r="P303" s="54" t="s">
        <v>529</v>
      </c>
      <c r="Q303" s="54"/>
      <c r="R303" s="54"/>
      <c r="S303" s="54" t="s">
        <v>531</v>
      </c>
      <c r="T303" s="54"/>
      <c r="U303" s="54"/>
      <c r="V303" s="54" t="s">
        <v>527</v>
      </c>
      <c r="W303" s="54"/>
      <c r="X303" s="54"/>
      <c r="Y303" s="54" t="s">
        <v>528</v>
      </c>
      <c r="Z303" s="54"/>
      <c r="AA303" s="54"/>
      <c r="AB303" s="54" t="s">
        <v>529</v>
      </c>
      <c r="AC303" s="54"/>
      <c r="AD303" s="54"/>
      <c r="AE303" s="54" t="s">
        <v>530</v>
      </c>
      <c r="AF303" s="54"/>
      <c r="AG303" s="54"/>
      <c r="AH303" s="54" t="s">
        <v>529</v>
      </c>
      <c r="AI303" s="54"/>
      <c r="AJ303" s="54"/>
      <c r="AK303" s="54" t="s">
        <v>531</v>
      </c>
      <c r="AL303" s="54"/>
      <c r="AM303" s="54"/>
      <c r="AN303" s="30"/>
      <c r="AO303" s="30"/>
      <c r="AP303" s="30"/>
      <c r="AQ303" s="30"/>
      <c r="AR303" s="30"/>
      <c r="AS303" s="30"/>
      <c r="AT303" s="30"/>
      <c r="AU303" s="30"/>
      <c r="AV303" s="30"/>
      <c r="AW303" s="30"/>
      <c r="AX303" s="30"/>
      <c r="AY303" s="30"/>
      <c r="AZ303" s="30"/>
      <c r="BA303" s="30"/>
      <c r="BB303" s="30"/>
      <c r="BC303" s="30"/>
      <c r="BD303" s="30"/>
      <c r="BE303" s="30"/>
    </row>
    <row r="304" spans="1:79" s="22" customFormat="1" ht="13.8" x14ac:dyDescent="0.25">
      <c r="A304" s="52" t="s">
        <v>532</v>
      </c>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30"/>
      <c r="AO304" s="30"/>
      <c r="AP304" s="30"/>
      <c r="AQ304" s="30"/>
      <c r="AR304" s="30"/>
      <c r="AS304" s="30"/>
      <c r="AT304" s="30"/>
      <c r="AU304" s="30"/>
      <c r="AV304" s="30"/>
      <c r="AW304" s="30"/>
      <c r="AX304" s="30"/>
      <c r="AY304" s="30"/>
      <c r="AZ304" s="30"/>
      <c r="BA304" s="30"/>
      <c r="BB304" s="30"/>
      <c r="BC304" s="30"/>
      <c r="BD304" s="30"/>
      <c r="BE304" s="30"/>
    </row>
    <row r="305" spans="1:64" s="22" customFormat="1" ht="13.8" x14ac:dyDescent="0.25">
      <c r="A305" s="52" t="s">
        <v>533</v>
      </c>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30"/>
      <c r="AO305" s="30"/>
      <c r="AP305" s="30"/>
      <c r="AQ305" s="30"/>
      <c r="AR305" s="30"/>
      <c r="AS305" s="30"/>
      <c r="AT305" s="30"/>
      <c r="AU305" s="30"/>
      <c r="AV305" s="30"/>
      <c r="AW305" s="30"/>
      <c r="AX305" s="30"/>
      <c r="AY305" s="30"/>
      <c r="AZ305" s="30"/>
      <c r="BA305" s="30"/>
      <c r="BB305" s="30"/>
      <c r="BC305" s="30"/>
      <c r="BD305" s="30"/>
      <c r="BE305" s="30"/>
    </row>
    <row r="306" spans="1:64" s="22" customFormat="1" ht="13.8"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30"/>
      <c r="AO306" s="30"/>
      <c r="AP306" s="30"/>
      <c r="AQ306" s="30"/>
      <c r="AR306" s="30"/>
      <c r="AS306" s="30"/>
      <c r="AT306" s="30"/>
      <c r="AU306" s="30"/>
      <c r="AV306" s="30"/>
      <c r="AW306" s="30"/>
      <c r="AX306" s="30"/>
      <c r="AY306" s="30"/>
      <c r="AZ306" s="30"/>
      <c r="BA306" s="30"/>
      <c r="BB306" s="30"/>
      <c r="BC306" s="30"/>
      <c r="BD306" s="30"/>
      <c r="BE306" s="30"/>
    </row>
    <row r="307" spans="1:64" s="22" customFormat="1" ht="13.8" x14ac:dyDescent="0.25">
      <c r="A307" s="52" t="s">
        <v>534</v>
      </c>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30"/>
      <c r="AO307" s="30"/>
      <c r="AP307" s="30"/>
      <c r="AQ307" s="30"/>
      <c r="AR307" s="30"/>
      <c r="AS307" s="30"/>
      <c r="AT307" s="30"/>
      <c r="AU307" s="30"/>
      <c r="AV307" s="30"/>
      <c r="AW307" s="30"/>
      <c r="AX307" s="30"/>
      <c r="AY307" s="30"/>
      <c r="AZ307" s="30"/>
      <c r="BA307" s="30"/>
      <c r="BB307" s="30"/>
      <c r="BC307" s="30"/>
      <c r="BD307" s="30"/>
      <c r="BE307" s="30"/>
    </row>
    <row r="308" spans="1:64" s="22" customFormat="1" ht="13.8"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row>
    <row r="309" spans="1:64" ht="13.95" customHeight="1" x14ac:dyDescent="0.25">
      <c r="A309" s="51" t="s">
        <v>537</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row>
    <row r="310" spans="1:64" s="22" customFormat="1" ht="13.8" x14ac:dyDescent="0.25"/>
    <row r="311" spans="1:64" s="22" customFormat="1" ht="39.6" customHeight="1" x14ac:dyDescent="0.25">
      <c r="A311" s="53" t="s">
        <v>538</v>
      </c>
      <c r="B311" s="53"/>
      <c r="C311" s="53"/>
      <c r="D311" s="53"/>
      <c r="E311" s="53"/>
      <c r="F311" s="53"/>
      <c r="G311" s="53"/>
      <c r="H311" s="53"/>
      <c r="I311" s="53"/>
      <c r="J311" s="53"/>
      <c r="K311" s="53"/>
      <c r="L311" s="53"/>
      <c r="M311" s="53"/>
      <c r="N311" s="53"/>
      <c r="O311" s="53"/>
      <c r="P311" s="53"/>
      <c r="Q311" s="53" t="s">
        <v>539</v>
      </c>
      <c r="R311" s="53"/>
      <c r="S311" s="53"/>
      <c r="T311" s="53"/>
      <c r="U311" s="53"/>
      <c r="V311" s="53" t="s">
        <v>540</v>
      </c>
      <c r="W311" s="53"/>
      <c r="X311" s="53"/>
      <c r="Y311" s="53"/>
      <c r="Z311" s="53"/>
      <c r="AA311" s="53" t="s">
        <v>529</v>
      </c>
      <c r="AB311" s="53"/>
      <c r="AC311" s="53"/>
      <c r="AD311" s="53"/>
      <c r="AE311" s="53"/>
      <c r="AF311" s="53" t="s">
        <v>481</v>
      </c>
      <c r="AG311" s="53"/>
      <c r="AH311" s="53"/>
      <c r="AI311" s="53"/>
      <c r="AJ311" s="53"/>
    </row>
    <row r="312" spans="1:64" s="22" customFormat="1" ht="13.8" x14ac:dyDescent="0.25">
      <c r="A312" s="53" t="s">
        <v>564</v>
      </c>
      <c r="B312" s="53"/>
      <c r="C312" s="53"/>
      <c r="D312" s="53"/>
      <c r="E312" s="53"/>
      <c r="F312" s="53"/>
      <c r="G312" s="53"/>
      <c r="H312" s="53"/>
      <c r="I312" s="53"/>
      <c r="J312" s="53"/>
      <c r="K312" s="53"/>
      <c r="L312" s="53"/>
      <c r="M312" s="53"/>
      <c r="N312" s="53"/>
      <c r="O312" s="53"/>
      <c r="P312" s="53"/>
      <c r="Q312" s="53" t="s">
        <v>564</v>
      </c>
      <c r="R312" s="53"/>
      <c r="S312" s="53"/>
      <c r="T312" s="53"/>
      <c r="U312" s="53"/>
      <c r="V312" s="53" t="s">
        <v>564</v>
      </c>
      <c r="W312" s="53"/>
      <c r="X312" s="53"/>
      <c r="Y312" s="53"/>
      <c r="Z312" s="53"/>
      <c r="AA312" s="53" t="s">
        <v>564</v>
      </c>
      <c r="AB312" s="53"/>
      <c r="AC312" s="53"/>
      <c r="AD312" s="53"/>
      <c r="AE312" s="53"/>
      <c r="AF312" s="53" t="s">
        <v>564</v>
      </c>
      <c r="AG312" s="53"/>
      <c r="AH312" s="53"/>
      <c r="AI312" s="53"/>
      <c r="AJ312" s="53"/>
    </row>
    <row r="313" spans="1:64" s="22" customFormat="1" ht="13.8" x14ac:dyDescent="0.2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row>
    <row r="314" spans="1:64" ht="14.25" customHeight="1" x14ac:dyDescent="0.25">
      <c r="A314" s="51" t="s">
        <v>122</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row>
    <row r="317" spans="1:64" ht="15" customHeight="1" x14ac:dyDescent="0.25">
      <c r="A317" s="81" t="s">
        <v>6</v>
      </c>
      <c r="B317" s="82"/>
      <c r="C317" s="82"/>
      <c r="D317" s="81" t="s">
        <v>10</v>
      </c>
      <c r="E317" s="82"/>
      <c r="F317" s="82"/>
      <c r="G317" s="82"/>
      <c r="H317" s="82"/>
      <c r="I317" s="82"/>
      <c r="J317" s="82"/>
      <c r="K317" s="82"/>
      <c r="L317" s="82"/>
      <c r="M317" s="82"/>
      <c r="N317" s="82"/>
      <c r="O317" s="82"/>
      <c r="P317" s="82"/>
      <c r="Q317" s="82"/>
      <c r="R317" s="82"/>
      <c r="S317" s="82"/>
      <c r="T317" s="82"/>
      <c r="U317" s="82"/>
      <c r="V317" s="83"/>
      <c r="W317" s="61" t="s">
        <v>193</v>
      </c>
      <c r="X317" s="61"/>
      <c r="Y317" s="61"/>
      <c r="Z317" s="61"/>
      <c r="AA317" s="61"/>
      <c r="AB317" s="61"/>
      <c r="AC317" s="61"/>
      <c r="AD317" s="61"/>
      <c r="AE317" s="61"/>
      <c r="AF317" s="61"/>
      <c r="AG317" s="61"/>
      <c r="AH317" s="61"/>
      <c r="AI317" s="61" t="s">
        <v>196</v>
      </c>
      <c r="AJ317" s="61"/>
      <c r="AK317" s="61"/>
      <c r="AL317" s="61"/>
      <c r="AM317" s="61"/>
      <c r="AN317" s="61"/>
      <c r="AO317" s="61"/>
      <c r="AP317" s="61"/>
      <c r="AQ317" s="61"/>
      <c r="AR317" s="61"/>
      <c r="AS317" s="61"/>
      <c r="AT317" s="61"/>
      <c r="AU317" s="61" t="s">
        <v>201</v>
      </c>
      <c r="AV317" s="61"/>
      <c r="AW317" s="61"/>
      <c r="AX317" s="61"/>
      <c r="AY317" s="61"/>
      <c r="AZ317" s="61"/>
      <c r="BA317" s="61" t="s">
        <v>205</v>
      </c>
      <c r="BB317" s="61"/>
      <c r="BC317" s="61"/>
      <c r="BD317" s="61"/>
      <c r="BE317" s="61"/>
      <c r="BF317" s="61"/>
      <c r="BG317" s="61" t="s">
        <v>209</v>
      </c>
      <c r="BH317" s="61"/>
      <c r="BI317" s="61"/>
      <c r="BJ317" s="61"/>
      <c r="BK317" s="61"/>
      <c r="BL317" s="61"/>
    </row>
    <row r="318" spans="1:64" ht="15" customHeight="1" x14ac:dyDescent="0.25">
      <c r="A318" s="129"/>
      <c r="B318" s="130"/>
      <c r="C318" s="130"/>
      <c r="D318" s="129"/>
      <c r="E318" s="130"/>
      <c r="F318" s="130"/>
      <c r="G318" s="130"/>
      <c r="H318" s="130"/>
      <c r="I318" s="130"/>
      <c r="J318" s="130"/>
      <c r="K318" s="130"/>
      <c r="L318" s="130"/>
      <c r="M318" s="130"/>
      <c r="N318" s="130"/>
      <c r="O318" s="130"/>
      <c r="P318" s="130"/>
      <c r="Q318" s="130"/>
      <c r="R318" s="130"/>
      <c r="S318" s="130"/>
      <c r="T318" s="130"/>
      <c r="U318" s="130"/>
      <c r="V318" s="131"/>
      <c r="W318" s="61" t="s">
        <v>4</v>
      </c>
      <c r="X318" s="61"/>
      <c r="Y318" s="61"/>
      <c r="Z318" s="61"/>
      <c r="AA318" s="61"/>
      <c r="AB318" s="61"/>
      <c r="AC318" s="61" t="s">
        <v>3</v>
      </c>
      <c r="AD318" s="61"/>
      <c r="AE318" s="61"/>
      <c r="AF318" s="61"/>
      <c r="AG318" s="61"/>
      <c r="AH318" s="61"/>
      <c r="AI318" s="61" t="s">
        <v>4</v>
      </c>
      <c r="AJ318" s="61"/>
      <c r="AK318" s="61"/>
      <c r="AL318" s="61"/>
      <c r="AM318" s="61"/>
      <c r="AN318" s="61"/>
      <c r="AO318" s="61" t="s">
        <v>3</v>
      </c>
      <c r="AP318" s="61"/>
      <c r="AQ318" s="61"/>
      <c r="AR318" s="61"/>
      <c r="AS318" s="61"/>
      <c r="AT318" s="61"/>
      <c r="AU318" s="80" t="s">
        <v>4</v>
      </c>
      <c r="AV318" s="80"/>
      <c r="AW318" s="80"/>
      <c r="AX318" s="80" t="s">
        <v>3</v>
      </c>
      <c r="AY318" s="80"/>
      <c r="AZ318" s="80"/>
      <c r="BA318" s="80" t="s">
        <v>4</v>
      </c>
      <c r="BB318" s="80"/>
      <c r="BC318" s="80"/>
      <c r="BD318" s="80" t="s">
        <v>3</v>
      </c>
      <c r="BE318" s="80"/>
      <c r="BF318" s="80"/>
      <c r="BG318" s="80" t="s">
        <v>4</v>
      </c>
      <c r="BH318" s="80"/>
      <c r="BI318" s="80"/>
      <c r="BJ318" s="80" t="s">
        <v>3</v>
      </c>
      <c r="BK318" s="80"/>
      <c r="BL318" s="80"/>
    </row>
    <row r="319" spans="1:64" ht="57" customHeight="1" x14ac:dyDescent="0.25">
      <c r="A319" s="84"/>
      <c r="B319" s="85"/>
      <c r="C319" s="85"/>
      <c r="D319" s="84"/>
      <c r="E319" s="85"/>
      <c r="F319" s="85"/>
      <c r="G319" s="85"/>
      <c r="H319" s="85"/>
      <c r="I319" s="85"/>
      <c r="J319" s="85"/>
      <c r="K319" s="85"/>
      <c r="L319" s="85"/>
      <c r="M319" s="85"/>
      <c r="N319" s="85"/>
      <c r="O319" s="85"/>
      <c r="P319" s="85"/>
      <c r="Q319" s="85"/>
      <c r="R319" s="85"/>
      <c r="S319" s="85"/>
      <c r="T319" s="85"/>
      <c r="U319" s="85"/>
      <c r="V319" s="86"/>
      <c r="W319" s="61" t="s">
        <v>12</v>
      </c>
      <c r="X319" s="61"/>
      <c r="Y319" s="61"/>
      <c r="Z319" s="61" t="s">
        <v>11</v>
      </c>
      <c r="AA319" s="61"/>
      <c r="AB319" s="61"/>
      <c r="AC319" s="61" t="s">
        <v>12</v>
      </c>
      <c r="AD319" s="61"/>
      <c r="AE319" s="61"/>
      <c r="AF319" s="61" t="s">
        <v>11</v>
      </c>
      <c r="AG319" s="61"/>
      <c r="AH319" s="61"/>
      <c r="AI319" s="61" t="s">
        <v>12</v>
      </c>
      <c r="AJ319" s="61"/>
      <c r="AK319" s="61"/>
      <c r="AL319" s="61" t="s">
        <v>11</v>
      </c>
      <c r="AM319" s="61"/>
      <c r="AN319" s="61"/>
      <c r="AO319" s="61" t="s">
        <v>12</v>
      </c>
      <c r="AP319" s="61"/>
      <c r="AQ319" s="61"/>
      <c r="AR319" s="61" t="s">
        <v>11</v>
      </c>
      <c r="AS319" s="61"/>
      <c r="AT319" s="61"/>
      <c r="AU319" s="80"/>
      <c r="AV319" s="80"/>
      <c r="AW319" s="80"/>
      <c r="AX319" s="80"/>
      <c r="AY319" s="80"/>
      <c r="AZ319" s="80"/>
      <c r="BA319" s="80"/>
      <c r="BB319" s="80"/>
      <c r="BC319" s="80"/>
      <c r="BD319" s="80"/>
      <c r="BE319" s="80"/>
      <c r="BF319" s="80"/>
      <c r="BG319" s="80"/>
      <c r="BH319" s="80"/>
      <c r="BI319" s="80"/>
      <c r="BJ319" s="80"/>
      <c r="BK319" s="80"/>
      <c r="BL319" s="80"/>
    </row>
    <row r="320" spans="1:64" ht="15" customHeight="1" x14ac:dyDescent="0.25">
      <c r="A320" s="77">
        <v>1</v>
      </c>
      <c r="B320" s="78"/>
      <c r="C320" s="78"/>
      <c r="D320" s="77">
        <v>2</v>
      </c>
      <c r="E320" s="78"/>
      <c r="F320" s="78"/>
      <c r="G320" s="78"/>
      <c r="H320" s="78"/>
      <c r="I320" s="78"/>
      <c r="J320" s="78"/>
      <c r="K320" s="78"/>
      <c r="L320" s="78"/>
      <c r="M320" s="78"/>
      <c r="N320" s="78"/>
      <c r="O320" s="78"/>
      <c r="P320" s="78"/>
      <c r="Q320" s="78"/>
      <c r="R320" s="78"/>
      <c r="S320" s="78"/>
      <c r="T320" s="78"/>
      <c r="U320" s="78"/>
      <c r="V320" s="79"/>
      <c r="W320" s="61">
        <v>3</v>
      </c>
      <c r="X320" s="61"/>
      <c r="Y320" s="61"/>
      <c r="Z320" s="61">
        <v>4</v>
      </c>
      <c r="AA320" s="61"/>
      <c r="AB320" s="61"/>
      <c r="AC320" s="61">
        <v>5</v>
      </c>
      <c r="AD320" s="61"/>
      <c r="AE320" s="61"/>
      <c r="AF320" s="61">
        <v>6</v>
      </c>
      <c r="AG320" s="61"/>
      <c r="AH320" s="61"/>
      <c r="AI320" s="61">
        <v>7</v>
      </c>
      <c r="AJ320" s="61"/>
      <c r="AK320" s="61"/>
      <c r="AL320" s="61">
        <v>8</v>
      </c>
      <c r="AM320" s="61"/>
      <c r="AN320" s="61"/>
      <c r="AO320" s="61">
        <v>9</v>
      </c>
      <c r="AP320" s="61"/>
      <c r="AQ320" s="61"/>
      <c r="AR320" s="61">
        <v>10</v>
      </c>
      <c r="AS320" s="61"/>
      <c r="AT320" s="61"/>
      <c r="AU320" s="61">
        <v>11</v>
      </c>
      <c r="AV320" s="61"/>
      <c r="AW320" s="61"/>
      <c r="AX320" s="61">
        <v>12</v>
      </c>
      <c r="AY320" s="61"/>
      <c r="AZ320" s="61"/>
      <c r="BA320" s="61">
        <v>13</v>
      </c>
      <c r="BB320" s="61"/>
      <c r="BC320" s="61"/>
      <c r="BD320" s="61">
        <v>14</v>
      </c>
      <c r="BE320" s="61"/>
      <c r="BF320" s="61"/>
      <c r="BG320" s="61">
        <v>15</v>
      </c>
      <c r="BH320" s="61"/>
      <c r="BI320" s="61"/>
      <c r="BJ320" s="61">
        <v>16</v>
      </c>
      <c r="BK320" s="61"/>
      <c r="BL320" s="61"/>
    </row>
    <row r="321" spans="1:79" ht="12.75" hidden="1" customHeight="1" x14ac:dyDescent="0.25">
      <c r="A321" s="62" t="s">
        <v>69</v>
      </c>
      <c r="B321" s="63"/>
      <c r="C321" s="63"/>
      <c r="D321" s="62" t="s">
        <v>57</v>
      </c>
      <c r="E321" s="63"/>
      <c r="F321" s="63"/>
      <c r="G321" s="63"/>
      <c r="H321" s="63"/>
      <c r="I321" s="63"/>
      <c r="J321" s="63"/>
      <c r="K321" s="63"/>
      <c r="L321" s="63"/>
      <c r="M321" s="63"/>
      <c r="N321" s="63"/>
      <c r="O321" s="63"/>
      <c r="P321" s="63"/>
      <c r="Q321" s="63"/>
      <c r="R321" s="63"/>
      <c r="S321" s="63"/>
      <c r="T321" s="63"/>
      <c r="U321" s="63"/>
      <c r="V321" s="64"/>
      <c r="W321" s="80" t="s">
        <v>72</v>
      </c>
      <c r="X321" s="80"/>
      <c r="Y321" s="80"/>
      <c r="Z321" s="80" t="s">
        <v>73</v>
      </c>
      <c r="AA321" s="80"/>
      <c r="AB321" s="80"/>
      <c r="AC321" s="122" t="s">
        <v>74</v>
      </c>
      <c r="AD321" s="122"/>
      <c r="AE321" s="122"/>
      <c r="AF321" s="122" t="s">
        <v>75</v>
      </c>
      <c r="AG321" s="122"/>
      <c r="AH321" s="122"/>
      <c r="AI321" s="80" t="s">
        <v>76</v>
      </c>
      <c r="AJ321" s="80"/>
      <c r="AK321" s="80"/>
      <c r="AL321" s="80" t="s">
        <v>77</v>
      </c>
      <c r="AM321" s="80"/>
      <c r="AN321" s="80"/>
      <c r="AO321" s="122" t="s">
        <v>105</v>
      </c>
      <c r="AP321" s="122"/>
      <c r="AQ321" s="122"/>
      <c r="AR321" s="122" t="s">
        <v>78</v>
      </c>
      <c r="AS321" s="122"/>
      <c r="AT321" s="122"/>
      <c r="AU321" s="80" t="s">
        <v>106</v>
      </c>
      <c r="AV321" s="80"/>
      <c r="AW321" s="80"/>
      <c r="AX321" s="122" t="s">
        <v>107</v>
      </c>
      <c r="AY321" s="122"/>
      <c r="AZ321" s="122"/>
      <c r="BA321" s="80" t="s">
        <v>108</v>
      </c>
      <c r="BB321" s="80"/>
      <c r="BC321" s="80"/>
      <c r="BD321" s="122" t="s">
        <v>109</v>
      </c>
      <c r="BE321" s="122"/>
      <c r="BF321" s="122"/>
      <c r="BG321" s="80" t="s">
        <v>110</v>
      </c>
      <c r="BH321" s="80"/>
      <c r="BI321" s="80"/>
      <c r="BJ321" s="122" t="s">
        <v>111</v>
      </c>
      <c r="BK321" s="122"/>
      <c r="BL321" s="122"/>
      <c r="CA321" s="1" t="s">
        <v>104</v>
      </c>
    </row>
    <row r="322" spans="1:79" s="8" customFormat="1" ht="13.2" customHeight="1" x14ac:dyDescent="0.25">
      <c r="A322" s="62">
        <v>1</v>
      </c>
      <c r="B322" s="63"/>
      <c r="C322" s="63"/>
      <c r="D322" s="92" t="s">
        <v>265</v>
      </c>
      <c r="E322" s="93"/>
      <c r="F322" s="93"/>
      <c r="G322" s="93"/>
      <c r="H322" s="93"/>
      <c r="I322" s="93"/>
      <c r="J322" s="93"/>
      <c r="K322" s="93"/>
      <c r="L322" s="93"/>
      <c r="M322" s="93"/>
      <c r="N322" s="93"/>
      <c r="O322" s="93"/>
      <c r="P322" s="93"/>
      <c r="Q322" s="93"/>
      <c r="R322" s="93"/>
      <c r="S322" s="93"/>
      <c r="T322" s="93"/>
      <c r="U322" s="93"/>
      <c r="V322" s="94"/>
      <c r="W322" s="125">
        <v>27.75</v>
      </c>
      <c r="X322" s="125"/>
      <c r="Y322" s="125"/>
      <c r="Z322" s="125">
        <v>26</v>
      </c>
      <c r="AA322" s="125"/>
      <c r="AB322" s="125"/>
      <c r="AC322" s="125">
        <v>0</v>
      </c>
      <c r="AD322" s="125"/>
      <c r="AE322" s="125"/>
      <c r="AF322" s="125">
        <v>0</v>
      </c>
      <c r="AG322" s="125"/>
      <c r="AH322" s="125"/>
      <c r="AI322" s="125">
        <v>22</v>
      </c>
      <c r="AJ322" s="125"/>
      <c r="AK322" s="125"/>
      <c r="AL322" s="125">
        <v>22</v>
      </c>
      <c r="AM322" s="125"/>
      <c r="AN322" s="125"/>
      <c r="AO322" s="125">
        <v>0</v>
      </c>
      <c r="AP322" s="125"/>
      <c r="AQ322" s="125"/>
      <c r="AR322" s="125">
        <v>0</v>
      </c>
      <c r="AS322" s="125"/>
      <c r="AT322" s="125"/>
      <c r="AU322" s="125">
        <v>22</v>
      </c>
      <c r="AV322" s="125"/>
      <c r="AW322" s="125"/>
      <c r="AX322" s="125">
        <v>0</v>
      </c>
      <c r="AY322" s="125"/>
      <c r="AZ322" s="125"/>
      <c r="BA322" s="125">
        <v>22</v>
      </c>
      <c r="BB322" s="125"/>
      <c r="BC322" s="125"/>
      <c r="BD322" s="125">
        <v>0</v>
      </c>
      <c r="BE322" s="125"/>
      <c r="BF322" s="125"/>
      <c r="BG322" s="125">
        <v>22</v>
      </c>
      <c r="BH322" s="125"/>
      <c r="BI322" s="125"/>
      <c r="BJ322" s="125">
        <v>0</v>
      </c>
      <c r="BK322" s="125"/>
      <c r="BL322" s="125"/>
      <c r="CA322" s="8" t="s">
        <v>43</v>
      </c>
    </row>
    <row r="323" spans="1:79" s="8" customFormat="1" ht="13.2" customHeight="1" x14ac:dyDescent="0.25">
      <c r="A323" s="62">
        <v>2</v>
      </c>
      <c r="B323" s="63"/>
      <c r="C323" s="63"/>
      <c r="D323" s="92" t="s">
        <v>266</v>
      </c>
      <c r="E323" s="93"/>
      <c r="F323" s="93"/>
      <c r="G323" s="93"/>
      <c r="H323" s="93"/>
      <c r="I323" s="93"/>
      <c r="J323" s="93"/>
      <c r="K323" s="93"/>
      <c r="L323" s="93"/>
      <c r="M323" s="93"/>
      <c r="N323" s="93"/>
      <c r="O323" s="93"/>
      <c r="P323" s="93"/>
      <c r="Q323" s="93"/>
      <c r="R323" s="93"/>
      <c r="S323" s="93"/>
      <c r="T323" s="93"/>
      <c r="U323" s="93"/>
      <c r="V323" s="94"/>
      <c r="W323" s="125">
        <v>9.75</v>
      </c>
      <c r="X323" s="125"/>
      <c r="Y323" s="125"/>
      <c r="Z323" s="125">
        <v>8.75</v>
      </c>
      <c r="AA323" s="125"/>
      <c r="AB323" s="125"/>
      <c r="AC323" s="125">
        <v>0</v>
      </c>
      <c r="AD323" s="125"/>
      <c r="AE323" s="125"/>
      <c r="AF323" s="125">
        <v>0</v>
      </c>
      <c r="AG323" s="125"/>
      <c r="AH323" s="125"/>
      <c r="AI323" s="125">
        <v>9.25</v>
      </c>
      <c r="AJ323" s="125"/>
      <c r="AK323" s="125"/>
      <c r="AL323" s="125">
        <v>9.25</v>
      </c>
      <c r="AM323" s="125"/>
      <c r="AN323" s="125"/>
      <c r="AO323" s="125">
        <v>0.5</v>
      </c>
      <c r="AP323" s="125"/>
      <c r="AQ323" s="125"/>
      <c r="AR323" s="125">
        <v>0.5</v>
      </c>
      <c r="AS323" s="125"/>
      <c r="AT323" s="125"/>
      <c r="AU323" s="125">
        <v>9.25</v>
      </c>
      <c r="AV323" s="125"/>
      <c r="AW323" s="125"/>
      <c r="AX323" s="125">
        <v>0.5</v>
      </c>
      <c r="AY323" s="125"/>
      <c r="AZ323" s="125"/>
      <c r="BA323" s="125">
        <v>9.25</v>
      </c>
      <c r="BB323" s="125"/>
      <c r="BC323" s="125"/>
      <c r="BD323" s="125">
        <v>0.5</v>
      </c>
      <c r="BE323" s="125"/>
      <c r="BF323" s="125"/>
      <c r="BG323" s="125">
        <v>9.25</v>
      </c>
      <c r="BH323" s="125"/>
      <c r="BI323" s="125"/>
      <c r="BJ323" s="125">
        <v>0.5</v>
      </c>
      <c r="BK323" s="125"/>
      <c r="BL323" s="125"/>
    </row>
    <row r="324" spans="1:79" s="8" customFormat="1" ht="12.75" customHeight="1" x14ac:dyDescent="0.25">
      <c r="A324" s="62">
        <v>3</v>
      </c>
      <c r="B324" s="63"/>
      <c r="C324" s="63"/>
      <c r="D324" s="92" t="s">
        <v>267</v>
      </c>
      <c r="E324" s="93"/>
      <c r="F324" s="93"/>
      <c r="G324" s="93"/>
      <c r="H324" s="93"/>
      <c r="I324" s="93"/>
      <c r="J324" s="93"/>
      <c r="K324" s="93"/>
      <c r="L324" s="93"/>
      <c r="M324" s="93"/>
      <c r="N324" s="93"/>
      <c r="O324" s="93"/>
      <c r="P324" s="93"/>
      <c r="Q324" s="93"/>
      <c r="R324" s="93"/>
      <c r="S324" s="93"/>
      <c r="T324" s="93"/>
      <c r="U324" s="93"/>
      <c r="V324" s="94"/>
      <c r="W324" s="125">
        <v>19</v>
      </c>
      <c r="X324" s="125"/>
      <c r="Y324" s="125"/>
      <c r="Z324" s="125">
        <v>13</v>
      </c>
      <c r="AA324" s="125"/>
      <c r="AB324" s="125"/>
      <c r="AC324" s="125">
        <v>0</v>
      </c>
      <c r="AD324" s="125"/>
      <c r="AE324" s="125"/>
      <c r="AF324" s="125">
        <v>0</v>
      </c>
      <c r="AG324" s="125"/>
      <c r="AH324" s="125"/>
      <c r="AI324" s="125">
        <v>10</v>
      </c>
      <c r="AJ324" s="125"/>
      <c r="AK324" s="125"/>
      <c r="AL324" s="125">
        <v>8.75</v>
      </c>
      <c r="AM324" s="125"/>
      <c r="AN324" s="125"/>
      <c r="AO324" s="125">
        <v>0</v>
      </c>
      <c r="AP324" s="125"/>
      <c r="AQ324" s="125"/>
      <c r="AR324" s="125">
        <v>0</v>
      </c>
      <c r="AS324" s="125"/>
      <c r="AT324" s="125"/>
      <c r="AU324" s="125">
        <v>10</v>
      </c>
      <c r="AV324" s="125"/>
      <c r="AW324" s="125"/>
      <c r="AX324" s="125">
        <v>0</v>
      </c>
      <c r="AY324" s="125"/>
      <c r="AZ324" s="125"/>
      <c r="BA324" s="125">
        <v>10</v>
      </c>
      <c r="BB324" s="125"/>
      <c r="BC324" s="125"/>
      <c r="BD324" s="125">
        <v>0</v>
      </c>
      <c r="BE324" s="125"/>
      <c r="BF324" s="125"/>
      <c r="BG324" s="125">
        <v>10</v>
      </c>
      <c r="BH324" s="125"/>
      <c r="BI324" s="125"/>
      <c r="BJ324" s="125">
        <v>0</v>
      </c>
      <c r="BK324" s="125"/>
      <c r="BL324" s="125"/>
    </row>
    <row r="325" spans="1:79" s="8" customFormat="1" ht="13.2" customHeight="1" x14ac:dyDescent="0.25">
      <c r="A325" s="62">
        <v>4</v>
      </c>
      <c r="B325" s="63"/>
      <c r="C325" s="63"/>
      <c r="D325" s="92" t="s">
        <v>268</v>
      </c>
      <c r="E325" s="93"/>
      <c r="F325" s="93"/>
      <c r="G325" s="93"/>
      <c r="H325" s="93"/>
      <c r="I325" s="93"/>
      <c r="J325" s="93"/>
      <c r="K325" s="93"/>
      <c r="L325" s="93"/>
      <c r="M325" s="93"/>
      <c r="N325" s="93"/>
      <c r="O325" s="93"/>
      <c r="P325" s="93"/>
      <c r="Q325" s="93"/>
      <c r="R325" s="93"/>
      <c r="S325" s="93"/>
      <c r="T325" s="93"/>
      <c r="U325" s="93"/>
      <c r="V325" s="94"/>
      <c r="W325" s="125">
        <v>36</v>
      </c>
      <c r="X325" s="125"/>
      <c r="Y325" s="125"/>
      <c r="Z325" s="125">
        <v>32.75</v>
      </c>
      <c r="AA325" s="125"/>
      <c r="AB325" s="125"/>
      <c r="AC325" s="125">
        <v>0</v>
      </c>
      <c r="AD325" s="125"/>
      <c r="AE325" s="125"/>
      <c r="AF325" s="125">
        <v>0</v>
      </c>
      <c r="AG325" s="125"/>
      <c r="AH325" s="125"/>
      <c r="AI325" s="125">
        <v>21</v>
      </c>
      <c r="AJ325" s="125"/>
      <c r="AK325" s="125"/>
      <c r="AL325" s="125">
        <v>20.75</v>
      </c>
      <c r="AM325" s="125"/>
      <c r="AN325" s="125"/>
      <c r="AO325" s="125">
        <v>6.25</v>
      </c>
      <c r="AP325" s="125"/>
      <c r="AQ325" s="125"/>
      <c r="AR325" s="125">
        <v>6.25</v>
      </c>
      <c r="AS325" s="125"/>
      <c r="AT325" s="125"/>
      <c r="AU325" s="125">
        <v>21</v>
      </c>
      <c r="AV325" s="125"/>
      <c r="AW325" s="125"/>
      <c r="AX325" s="125">
        <v>6.25</v>
      </c>
      <c r="AY325" s="125"/>
      <c r="AZ325" s="125"/>
      <c r="BA325" s="125">
        <v>21</v>
      </c>
      <c r="BB325" s="125"/>
      <c r="BC325" s="125"/>
      <c r="BD325" s="125">
        <v>6.25</v>
      </c>
      <c r="BE325" s="125"/>
      <c r="BF325" s="125"/>
      <c r="BG325" s="125">
        <v>21</v>
      </c>
      <c r="BH325" s="125"/>
      <c r="BI325" s="125"/>
      <c r="BJ325" s="125">
        <v>6.25</v>
      </c>
      <c r="BK325" s="125"/>
      <c r="BL325" s="125"/>
    </row>
    <row r="326" spans="1:79" s="8" customFormat="1" ht="13.2" customHeight="1" x14ac:dyDescent="0.25">
      <c r="A326" s="62">
        <v>5</v>
      </c>
      <c r="B326" s="63"/>
      <c r="C326" s="63"/>
      <c r="D326" s="92" t="s">
        <v>269</v>
      </c>
      <c r="E326" s="93"/>
      <c r="F326" s="93"/>
      <c r="G326" s="93"/>
      <c r="H326" s="93"/>
      <c r="I326" s="93"/>
      <c r="J326" s="93"/>
      <c r="K326" s="93"/>
      <c r="L326" s="93"/>
      <c r="M326" s="93"/>
      <c r="N326" s="93"/>
      <c r="O326" s="93"/>
      <c r="P326" s="93"/>
      <c r="Q326" s="93"/>
      <c r="R326" s="93"/>
      <c r="S326" s="93"/>
      <c r="T326" s="93"/>
      <c r="U326" s="93"/>
      <c r="V326" s="94"/>
      <c r="W326" s="125">
        <v>23</v>
      </c>
      <c r="X326" s="125"/>
      <c r="Y326" s="125"/>
      <c r="Z326" s="125">
        <v>20.25</v>
      </c>
      <c r="AA326" s="125"/>
      <c r="AB326" s="125"/>
      <c r="AC326" s="125">
        <v>0</v>
      </c>
      <c r="AD326" s="125"/>
      <c r="AE326" s="125"/>
      <c r="AF326" s="125">
        <v>0</v>
      </c>
      <c r="AG326" s="125"/>
      <c r="AH326" s="125"/>
      <c r="AI326" s="125">
        <v>17.5</v>
      </c>
      <c r="AJ326" s="125"/>
      <c r="AK326" s="125"/>
      <c r="AL326" s="125">
        <v>17.5</v>
      </c>
      <c r="AM326" s="125"/>
      <c r="AN326" s="125"/>
      <c r="AO326" s="125">
        <v>0</v>
      </c>
      <c r="AP326" s="125"/>
      <c r="AQ326" s="125"/>
      <c r="AR326" s="125">
        <v>0</v>
      </c>
      <c r="AS326" s="125"/>
      <c r="AT326" s="125"/>
      <c r="AU326" s="125">
        <v>17.5</v>
      </c>
      <c r="AV326" s="125"/>
      <c r="AW326" s="125"/>
      <c r="AX326" s="125">
        <v>0</v>
      </c>
      <c r="AY326" s="125"/>
      <c r="AZ326" s="125"/>
      <c r="BA326" s="125">
        <v>17.5</v>
      </c>
      <c r="BB326" s="125"/>
      <c r="BC326" s="125"/>
      <c r="BD326" s="125">
        <v>0</v>
      </c>
      <c r="BE326" s="125"/>
      <c r="BF326" s="125"/>
      <c r="BG326" s="125">
        <v>17.5</v>
      </c>
      <c r="BH326" s="125"/>
      <c r="BI326" s="125"/>
      <c r="BJ326" s="125">
        <v>0</v>
      </c>
      <c r="BK326" s="125"/>
      <c r="BL326" s="125"/>
    </row>
    <row r="327" spans="1:79" s="9" customFormat="1" ht="13.2" customHeight="1" x14ac:dyDescent="0.25">
      <c r="A327" s="98">
        <v>6</v>
      </c>
      <c r="B327" s="99"/>
      <c r="C327" s="99"/>
      <c r="D327" s="159" t="s">
        <v>187</v>
      </c>
      <c r="E327" s="156"/>
      <c r="F327" s="156"/>
      <c r="G327" s="156"/>
      <c r="H327" s="156"/>
      <c r="I327" s="156"/>
      <c r="J327" s="156"/>
      <c r="K327" s="156"/>
      <c r="L327" s="156"/>
      <c r="M327" s="156"/>
      <c r="N327" s="156"/>
      <c r="O327" s="156"/>
      <c r="P327" s="156"/>
      <c r="Q327" s="156"/>
      <c r="R327" s="156"/>
      <c r="S327" s="156"/>
      <c r="T327" s="156"/>
      <c r="U327" s="156"/>
      <c r="V327" s="157"/>
      <c r="W327" s="128">
        <v>115.5</v>
      </c>
      <c r="X327" s="128"/>
      <c r="Y327" s="128"/>
      <c r="Z327" s="128">
        <v>100.75</v>
      </c>
      <c r="AA327" s="128"/>
      <c r="AB327" s="128"/>
      <c r="AC327" s="128">
        <v>0</v>
      </c>
      <c r="AD327" s="128"/>
      <c r="AE327" s="128"/>
      <c r="AF327" s="128">
        <v>0</v>
      </c>
      <c r="AG327" s="128"/>
      <c r="AH327" s="128"/>
      <c r="AI327" s="128">
        <v>79.75</v>
      </c>
      <c r="AJ327" s="128"/>
      <c r="AK327" s="128"/>
      <c r="AL327" s="128">
        <v>78.25</v>
      </c>
      <c r="AM327" s="128"/>
      <c r="AN327" s="128"/>
      <c r="AO327" s="128">
        <f>AO323+AO325</f>
        <v>6.75</v>
      </c>
      <c r="AP327" s="128"/>
      <c r="AQ327" s="128"/>
      <c r="AR327" s="128">
        <f>AR323+AR325</f>
        <v>6.75</v>
      </c>
      <c r="AS327" s="128"/>
      <c r="AT327" s="128"/>
      <c r="AU327" s="128">
        <v>79.75</v>
      </c>
      <c r="AV327" s="128"/>
      <c r="AW327" s="128"/>
      <c r="AX327" s="128">
        <f>AX323+AX325</f>
        <v>6.75</v>
      </c>
      <c r="AY327" s="128"/>
      <c r="AZ327" s="128"/>
      <c r="BA327" s="128">
        <v>79.75</v>
      </c>
      <c r="BB327" s="128"/>
      <c r="BC327" s="128"/>
      <c r="BD327" s="128">
        <f>BD323+BD325</f>
        <v>6.75</v>
      </c>
      <c r="BE327" s="128"/>
      <c r="BF327" s="128"/>
      <c r="BG327" s="128">
        <v>79.75</v>
      </c>
      <c r="BH327" s="128"/>
      <c r="BI327" s="128"/>
      <c r="BJ327" s="128">
        <f>BJ323+BJ325</f>
        <v>6.75</v>
      </c>
      <c r="BK327" s="128"/>
      <c r="BL327" s="128"/>
    </row>
    <row r="328" spans="1:79" s="8" customFormat="1" ht="26.4" customHeight="1" x14ac:dyDescent="0.25">
      <c r="A328" s="62">
        <v>7</v>
      </c>
      <c r="B328" s="63"/>
      <c r="C328" s="63"/>
      <c r="D328" s="92" t="s">
        <v>188</v>
      </c>
      <c r="E328" s="93"/>
      <c r="F328" s="93"/>
      <c r="G328" s="93"/>
      <c r="H328" s="93"/>
      <c r="I328" s="93"/>
      <c r="J328" s="93"/>
      <c r="K328" s="93"/>
      <c r="L328" s="93"/>
      <c r="M328" s="93"/>
      <c r="N328" s="93"/>
      <c r="O328" s="93"/>
      <c r="P328" s="93"/>
      <c r="Q328" s="93"/>
      <c r="R328" s="93"/>
      <c r="S328" s="93"/>
      <c r="T328" s="93"/>
      <c r="U328" s="93"/>
      <c r="V328" s="94"/>
      <c r="W328" s="125" t="s">
        <v>153</v>
      </c>
      <c r="X328" s="125"/>
      <c r="Y328" s="125"/>
      <c r="Z328" s="125" t="s">
        <v>153</v>
      </c>
      <c r="AA328" s="125"/>
      <c r="AB328" s="125"/>
      <c r="AC328" s="125"/>
      <c r="AD328" s="125"/>
      <c r="AE328" s="125"/>
      <c r="AF328" s="125"/>
      <c r="AG328" s="125"/>
      <c r="AH328" s="125"/>
      <c r="AI328" s="125" t="s">
        <v>153</v>
      </c>
      <c r="AJ328" s="125"/>
      <c r="AK328" s="125"/>
      <c r="AL328" s="125" t="s">
        <v>153</v>
      </c>
      <c r="AM328" s="125"/>
      <c r="AN328" s="125"/>
      <c r="AO328" s="125"/>
      <c r="AP328" s="125"/>
      <c r="AQ328" s="125"/>
      <c r="AR328" s="125"/>
      <c r="AS328" s="125"/>
      <c r="AT328" s="125"/>
      <c r="AU328" s="125" t="s">
        <v>153</v>
      </c>
      <c r="AV328" s="125"/>
      <c r="AW328" s="125"/>
      <c r="AX328" s="125"/>
      <c r="AY328" s="125"/>
      <c r="AZ328" s="125"/>
      <c r="BA328" s="125" t="s">
        <v>153</v>
      </c>
      <c r="BB328" s="125"/>
      <c r="BC328" s="125"/>
      <c r="BD328" s="125"/>
      <c r="BE328" s="125"/>
      <c r="BF328" s="125"/>
      <c r="BG328" s="125" t="s">
        <v>153</v>
      </c>
      <c r="BH328" s="125"/>
      <c r="BI328" s="125"/>
      <c r="BJ328" s="125"/>
      <c r="BK328" s="125"/>
      <c r="BL328" s="125"/>
    </row>
    <row r="330" spans="1:79" ht="14.25" customHeight="1" x14ac:dyDescent="0.25">
      <c r="A330" s="51" t="s">
        <v>148</v>
      </c>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row>
    <row r="332" spans="1:79" ht="14.25" customHeight="1" x14ac:dyDescent="0.25">
      <c r="A332" s="51" t="s">
        <v>420</v>
      </c>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row>
    <row r="333" spans="1:79" ht="7.2" customHeight="1" x14ac:dyDescent="0.25"/>
    <row r="334" spans="1:79" ht="15" customHeight="1" x14ac:dyDescent="0.25">
      <c r="A334" s="59" t="s">
        <v>192</v>
      </c>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row>
    <row r="335" spans="1:79" ht="9" customHeight="1" x14ac:dyDescent="0.25"/>
    <row r="336" spans="1:79" ht="15" customHeight="1" x14ac:dyDescent="0.25">
      <c r="A336" s="61" t="s">
        <v>6</v>
      </c>
      <c r="B336" s="61"/>
      <c r="C336" s="61"/>
      <c r="D336" s="61"/>
      <c r="E336" s="61"/>
      <c r="F336" s="61"/>
      <c r="G336" s="61" t="s">
        <v>123</v>
      </c>
      <c r="H336" s="61"/>
      <c r="I336" s="61"/>
      <c r="J336" s="61"/>
      <c r="K336" s="61"/>
      <c r="L336" s="61"/>
      <c r="M336" s="61"/>
      <c r="N336" s="61"/>
      <c r="O336" s="61"/>
      <c r="P336" s="61"/>
      <c r="Q336" s="61"/>
      <c r="R336" s="61"/>
      <c r="S336" s="61"/>
      <c r="T336" s="61" t="s">
        <v>13</v>
      </c>
      <c r="U336" s="61"/>
      <c r="V336" s="61"/>
      <c r="W336" s="61"/>
      <c r="X336" s="61"/>
      <c r="Y336" s="61"/>
      <c r="Z336" s="61"/>
      <c r="AA336" s="77" t="s">
        <v>193</v>
      </c>
      <c r="AB336" s="136"/>
      <c r="AC336" s="136"/>
      <c r="AD336" s="136"/>
      <c r="AE336" s="136"/>
      <c r="AF336" s="136"/>
      <c r="AG336" s="136"/>
      <c r="AH336" s="136"/>
      <c r="AI336" s="136"/>
      <c r="AJ336" s="136"/>
      <c r="AK336" s="136"/>
      <c r="AL336" s="136"/>
      <c r="AM336" s="136"/>
      <c r="AN336" s="136"/>
      <c r="AO336" s="137"/>
      <c r="AP336" s="77" t="s">
        <v>195</v>
      </c>
      <c r="AQ336" s="78"/>
      <c r="AR336" s="78"/>
      <c r="AS336" s="78"/>
      <c r="AT336" s="78"/>
      <c r="AU336" s="78"/>
      <c r="AV336" s="78"/>
      <c r="AW336" s="78"/>
      <c r="AX336" s="78"/>
      <c r="AY336" s="78"/>
      <c r="AZ336" s="78"/>
      <c r="BA336" s="78"/>
      <c r="BB336" s="78"/>
      <c r="BC336" s="78"/>
      <c r="BD336" s="79"/>
      <c r="BE336" s="77" t="s">
        <v>200</v>
      </c>
      <c r="BF336" s="78"/>
      <c r="BG336" s="78"/>
      <c r="BH336" s="78"/>
      <c r="BI336" s="78"/>
      <c r="BJ336" s="78"/>
      <c r="BK336" s="78"/>
      <c r="BL336" s="78"/>
      <c r="BM336" s="78"/>
      <c r="BN336" s="78"/>
      <c r="BO336" s="78"/>
      <c r="BP336" s="78"/>
      <c r="BQ336" s="78"/>
      <c r="BR336" s="78"/>
      <c r="BS336" s="79"/>
    </row>
    <row r="337" spans="1:79" ht="32.1" customHeight="1" x14ac:dyDescent="0.2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t="s">
        <v>4</v>
      </c>
      <c r="AB337" s="61"/>
      <c r="AC337" s="61"/>
      <c r="AD337" s="61"/>
      <c r="AE337" s="61"/>
      <c r="AF337" s="61" t="s">
        <v>3</v>
      </c>
      <c r="AG337" s="61"/>
      <c r="AH337" s="61"/>
      <c r="AI337" s="61"/>
      <c r="AJ337" s="61"/>
      <c r="AK337" s="61" t="s">
        <v>89</v>
      </c>
      <c r="AL337" s="61"/>
      <c r="AM337" s="61"/>
      <c r="AN337" s="61"/>
      <c r="AO337" s="61"/>
      <c r="AP337" s="61" t="s">
        <v>4</v>
      </c>
      <c r="AQ337" s="61"/>
      <c r="AR337" s="61"/>
      <c r="AS337" s="61"/>
      <c r="AT337" s="61"/>
      <c r="AU337" s="61" t="s">
        <v>3</v>
      </c>
      <c r="AV337" s="61"/>
      <c r="AW337" s="61"/>
      <c r="AX337" s="61"/>
      <c r="AY337" s="61"/>
      <c r="AZ337" s="61" t="s">
        <v>96</v>
      </c>
      <c r="BA337" s="61"/>
      <c r="BB337" s="61"/>
      <c r="BC337" s="61"/>
      <c r="BD337" s="61"/>
      <c r="BE337" s="61" t="s">
        <v>4</v>
      </c>
      <c r="BF337" s="61"/>
      <c r="BG337" s="61"/>
      <c r="BH337" s="61"/>
      <c r="BI337" s="61"/>
      <c r="BJ337" s="61" t="s">
        <v>3</v>
      </c>
      <c r="BK337" s="61"/>
      <c r="BL337" s="61"/>
      <c r="BM337" s="61"/>
      <c r="BN337" s="61"/>
      <c r="BO337" s="61" t="s">
        <v>124</v>
      </c>
      <c r="BP337" s="61"/>
      <c r="BQ337" s="61"/>
      <c r="BR337" s="61"/>
      <c r="BS337" s="61"/>
    </row>
    <row r="338" spans="1:79" ht="15" customHeight="1" x14ac:dyDescent="0.25">
      <c r="A338" s="61">
        <v>1</v>
      </c>
      <c r="B338" s="61"/>
      <c r="C338" s="61"/>
      <c r="D338" s="61"/>
      <c r="E338" s="61"/>
      <c r="F338" s="61"/>
      <c r="G338" s="61">
        <v>2</v>
      </c>
      <c r="H338" s="61"/>
      <c r="I338" s="61"/>
      <c r="J338" s="61"/>
      <c r="K338" s="61"/>
      <c r="L338" s="61"/>
      <c r="M338" s="61"/>
      <c r="N338" s="61"/>
      <c r="O338" s="61"/>
      <c r="P338" s="61"/>
      <c r="Q338" s="61"/>
      <c r="R338" s="61"/>
      <c r="S338" s="61"/>
      <c r="T338" s="61">
        <v>3</v>
      </c>
      <c r="U338" s="61"/>
      <c r="V338" s="61"/>
      <c r="W338" s="61"/>
      <c r="X338" s="61"/>
      <c r="Y338" s="61"/>
      <c r="Z338" s="61"/>
      <c r="AA338" s="61">
        <v>4</v>
      </c>
      <c r="AB338" s="61"/>
      <c r="AC338" s="61"/>
      <c r="AD338" s="61"/>
      <c r="AE338" s="61"/>
      <c r="AF338" s="61">
        <v>5</v>
      </c>
      <c r="AG338" s="61"/>
      <c r="AH338" s="61"/>
      <c r="AI338" s="61"/>
      <c r="AJ338" s="61"/>
      <c r="AK338" s="61">
        <v>6</v>
      </c>
      <c r="AL338" s="61"/>
      <c r="AM338" s="61"/>
      <c r="AN338" s="61"/>
      <c r="AO338" s="61"/>
      <c r="AP338" s="61">
        <v>7</v>
      </c>
      <c r="AQ338" s="61"/>
      <c r="AR338" s="61"/>
      <c r="AS338" s="61"/>
      <c r="AT338" s="61"/>
      <c r="AU338" s="61">
        <v>8</v>
      </c>
      <c r="AV338" s="61"/>
      <c r="AW338" s="61"/>
      <c r="AX338" s="61"/>
      <c r="AY338" s="61"/>
      <c r="AZ338" s="61">
        <v>9</v>
      </c>
      <c r="BA338" s="61"/>
      <c r="BB338" s="61"/>
      <c r="BC338" s="61"/>
      <c r="BD338" s="61"/>
      <c r="BE338" s="61">
        <v>10</v>
      </c>
      <c r="BF338" s="61"/>
      <c r="BG338" s="61"/>
      <c r="BH338" s="61"/>
      <c r="BI338" s="61"/>
      <c r="BJ338" s="61">
        <v>11</v>
      </c>
      <c r="BK338" s="61"/>
      <c r="BL338" s="61"/>
      <c r="BM338" s="61"/>
      <c r="BN338" s="61"/>
      <c r="BO338" s="61">
        <v>12</v>
      </c>
      <c r="BP338" s="61"/>
      <c r="BQ338" s="61"/>
      <c r="BR338" s="61"/>
      <c r="BS338" s="61"/>
    </row>
    <row r="339" spans="1:79" ht="15" hidden="1" customHeight="1" x14ac:dyDescent="0.25">
      <c r="A339" s="80" t="s">
        <v>69</v>
      </c>
      <c r="B339" s="80"/>
      <c r="C339" s="80"/>
      <c r="D339" s="80"/>
      <c r="E339" s="80"/>
      <c r="F339" s="80"/>
      <c r="G339" s="142" t="s">
        <v>57</v>
      </c>
      <c r="H339" s="142"/>
      <c r="I339" s="142"/>
      <c r="J339" s="142"/>
      <c r="K339" s="142"/>
      <c r="L339" s="142"/>
      <c r="M339" s="142"/>
      <c r="N339" s="142"/>
      <c r="O339" s="142"/>
      <c r="P339" s="142"/>
      <c r="Q339" s="142"/>
      <c r="R339" s="142"/>
      <c r="S339" s="142"/>
      <c r="T339" s="142" t="s">
        <v>79</v>
      </c>
      <c r="U339" s="142"/>
      <c r="V339" s="142"/>
      <c r="W339" s="142"/>
      <c r="X339" s="142"/>
      <c r="Y339" s="142"/>
      <c r="Z339" s="142"/>
      <c r="AA339" s="122" t="s">
        <v>65</v>
      </c>
      <c r="AB339" s="122"/>
      <c r="AC339" s="122"/>
      <c r="AD339" s="122"/>
      <c r="AE339" s="122"/>
      <c r="AF339" s="122" t="s">
        <v>66</v>
      </c>
      <c r="AG339" s="122"/>
      <c r="AH339" s="122"/>
      <c r="AI339" s="122"/>
      <c r="AJ339" s="122"/>
      <c r="AK339" s="91" t="s">
        <v>120</v>
      </c>
      <c r="AL339" s="91"/>
      <c r="AM339" s="91"/>
      <c r="AN339" s="91"/>
      <c r="AO339" s="91"/>
      <c r="AP339" s="122" t="s">
        <v>67</v>
      </c>
      <c r="AQ339" s="122"/>
      <c r="AR339" s="122"/>
      <c r="AS339" s="122"/>
      <c r="AT339" s="122"/>
      <c r="AU339" s="122" t="s">
        <v>68</v>
      </c>
      <c r="AV339" s="122"/>
      <c r="AW339" s="122"/>
      <c r="AX339" s="122"/>
      <c r="AY339" s="122"/>
      <c r="AZ339" s="91" t="s">
        <v>120</v>
      </c>
      <c r="BA339" s="91"/>
      <c r="BB339" s="91"/>
      <c r="BC339" s="91"/>
      <c r="BD339" s="91"/>
      <c r="BE339" s="122" t="s">
        <v>58</v>
      </c>
      <c r="BF339" s="122"/>
      <c r="BG339" s="122"/>
      <c r="BH339" s="122"/>
      <c r="BI339" s="122"/>
      <c r="BJ339" s="122" t="s">
        <v>59</v>
      </c>
      <c r="BK339" s="122"/>
      <c r="BL339" s="122"/>
      <c r="BM339" s="122"/>
      <c r="BN339" s="122"/>
      <c r="BO339" s="91" t="s">
        <v>120</v>
      </c>
      <c r="BP339" s="91"/>
      <c r="BQ339" s="91"/>
      <c r="BR339" s="91"/>
      <c r="BS339" s="91"/>
      <c r="CA339" s="1" t="s">
        <v>44</v>
      </c>
    </row>
    <row r="340" spans="1:79" s="8" customFormat="1" ht="30" customHeight="1" x14ac:dyDescent="0.25">
      <c r="A340" s="80">
        <v>1</v>
      </c>
      <c r="B340" s="80"/>
      <c r="C340" s="80"/>
      <c r="D340" s="80"/>
      <c r="E340" s="80"/>
      <c r="F340" s="80"/>
      <c r="G340" s="92" t="s">
        <v>270</v>
      </c>
      <c r="H340" s="93"/>
      <c r="I340" s="93"/>
      <c r="J340" s="93"/>
      <c r="K340" s="93"/>
      <c r="L340" s="93"/>
      <c r="M340" s="93"/>
      <c r="N340" s="93"/>
      <c r="O340" s="93"/>
      <c r="P340" s="93"/>
      <c r="Q340" s="93"/>
      <c r="R340" s="93"/>
      <c r="S340" s="94"/>
      <c r="T340" s="92" t="s">
        <v>291</v>
      </c>
      <c r="U340" s="93"/>
      <c r="V340" s="93"/>
      <c r="W340" s="93"/>
      <c r="X340" s="93"/>
      <c r="Y340" s="93"/>
      <c r="Z340" s="94"/>
      <c r="AA340" s="214">
        <v>0</v>
      </c>
      <c r="AB340" s="214"/>
      <c r="AC340" s="214"/>
      <c r="AD340" s="214"/>
      <c r="AE340" s="214"/>
      <c r="AF340" s="214">
        <v>0</v>
      </c>
      <c r="AG340" s="214"/>
      <c r="AH340" s="214"/>
      <c r="AI340" s="214"/>
      <c r="AJ340" s="214"/>
      <c r="AK340" s="214">
        <f>IF(ISNUMBER(AA340),AA340,0)+IF(ISNUMBER(AF340),AF340,0)</f>
        <v>0</v>
      </c>
      <c r="AL340" s="214"/>
      <c r="AM340" s="214"/>
      <c r="AN340" s="214"/>
      <c r="AO340" s="214"/>
      <c r="AP340" s="214">
        <v>2077046</v>
      </c>
      <c r="AQ340" s="214"/>
      <c r="AR340" s="214"/>
      <c r="AS340" s="214"/>
      <c r="AT340" s="214"/>
      <c r="AU340" s="214">
        <v>0</v>
      </c>
      <c r="AV340" s="214"/>
      <c r="AW340" s="214"/>
      <c r="AX340" s="214"/>
      <c r="AY340" s="214"/>
      <c r="AZ340" s="214">
        <f>IF(ISNUMBER(AP340),AP340,0)+IF(ISNUMBER(AU340),AU340,0)</f>
        <v>2077046</v>
      </c>
      <c r="BA340" s="214"/>
      <c r="BB340" s="214"/>
      <c r="BC340" s="214"/>
      <c r="BD340" s="214"/>
      <c r="BE340" s="214">
        <v>0</v>
      </c>
      <c r="BF340" s="214"/>
      <c r="BG340" s="214"/>
      <c r="BH340" s="214"/>
      <c r="BI340" s="214"/>
      <c r="BJ340" s="214">
        <v>0</v>
      </c>
      <c r="BK340" s="214"/>
      <c r="BL340" s="214"/>
      <c r="BM340" s="214"/>
      <c r="BN340" s="214"/>
      <c r="BO340" s="214">
        <f>IF(ISNUMBER(BE340),BE340,0)+IF(ISNUMBER(BJ340),BJ340,0)</f>
        <v>0</v>
      </c>
      <c r="BP340" s="214"/>
      <c r="BQ340" s="214"/>
      <c r="BR340" s="214"/>
      <c r="BS340" s="214"/>
      <c r="CA340" s="8" t="s">
        <v>45</v>
      </c>
    </row>
    <row r="341" spans="1:79" s="9" customFormat="1" ht="12.75" customHeight="1" x14ac:dyDescent="0.25">
      <c r="A341" s="139"/>
      <c r="B341" s="139"/>
      <c r="C341" s="139"/>
      <c r="D341" s="139"/>
      <c r="E341" s="139"/>
      <c r="F341" s="139"/>
      <c r="G341" s="101" t="s">
        <v>145</v>
      </c>
      <c r="H341" s="102"/>
      <c r="I341" s="102"/>
      <c r="J341" s="102"/>
      <c r="K341" s="102"/>
      <c r="L341" s="102"/>
      <c r="M341" s="102"/>
      <c r="N341" s="102"/>
      <c r="O341" s="102"/>
      <c r="P341" s="102"/>
      <c r="Q341" s="102"/>
      <c r="R341" s="102"/>
      <c r="S341" s="103"/>
      <c r="T341" s="225"/>
      <c r="U341" s="102"/>
      <c r="V341" s="102"/>
      <c r="W341" s="102"/>
      <c r="X341" s="102"/>
      <c r="Y341" s="102"/>
      <c r="Z341" s="103"/>
      <c r="AA341" s="113">
        <v>0</v>
      </c>
      <c r="AB341" s="113"/>
      <c r="AC341" s="113"/>
      <c r="AD341" s="113"/>
      <c r="AE341" s="113"/>
      <c r="AF341" s="113">
        <v>0</v>
      </c>
      <c r="AG341" s="113"/>
      <c r="AH341" s="113"/>
      <c r="AI341" s="113"/>
      <c r="AJ341" s="113"/>
      <c r="AK341" s="113">
        <f>IF(ISNUMBER(AA341),AA341,0)+IF(ISNUMBER(AF341),AF341,0)</f>
        <v>0</v>
      </c>
      <c r="AL341" s="113"/>
      <c r="AM341" s="113"/>
      <c r="AN341" s="113"/>
      <c r="AO341" s="113"/>
      <c r="AP341" s="113">
        <v>2077046</v>
      </c>
      <c r="AQ341" s="113"/>
      <c r="AR341" s="113"/>
      <c r="AS341" s="113"/>
      <c r="AT341" s="113"/>
      <c r="AU341" s="113">
        <v>0</v>
      </c>
      <c r="AV341" s="113"/>
      <c r="AW341" s="113"/>
      <c r="AX341" s="113"/>
      <c r="AY341" s="113"/>
      <c r="AZ341" s="113">
        <f>IF(ISNUMBER(AP341),AP341,0)+IF(ISNUMBER(AU341),AU341,0)</f>
        <v>2077046</v>
      </c>
      <c r="BA341" s="113"/>
      <c r="BB341" s="113"/>
      <c r="BC341" s="113"/>
      <c r="BD341" s="113"/>
      <c r="BE341" s="113">
        <v>0</v>
      </c>
      <c r="BF341" s="113"/>
      <c r="BG341" s="113"/>
      <c r="BH341" s="113"/>
      <c r="BI341" s="113"/>
      <c r="BJ341" s="113">
        <v>0</v>
      </c>
      <c r="BK341" s="113"/>
      <c r="BL341" s="113"/>
      <c r="BM341" s="113"/>
      <c r="BN341" s="113"/>
      <c r="BO341" s="113">
        <f>IF(ISNUMBER(BE341),BE341,0)+IF(ISNUMBER(BJ341),BJ341,0)</f>
        <v>0</v>
      </c>
      <c r="BP341" s="113"/>
      <c r="BQ341" s="113"/>
      <c r="BR341" s="113"/>
      <c r="BS341" s="113"/>
    </row>
    <row r="344" spans="1:79" ht="14.25" customHeight="1" x14ac:dyDescent="0.25">
      <c r="A344" s="51" t="s">
        <v>421</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row>
    <row r="346" spans="1:79" ht="15" customHeight="1" x14ac:dyDescent="0.25">
      <c r="A346" s="59" t="s">
        <v>192</v>
      </c>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row>
    <row r="348" spans="1:79" ht="15" customHeight="1" x14ac:dyDescent="0.25">
      <c r="A348" s="61" t="s">
        <v>6</v>
      </c>
      <c r="B348" s="61"/>
      <c r="C348" s="61"/>
      <c r="D348" s="61"/>
      <c r="E348" s="61"/>
      <c r="F348" s="61"/>
      <c r="G348" s="61" t="s">
        <v>123</v>
      </c>
      <c r="H348" s="61"/>
      <c r="I348" s="61"/>
      <c r="J348" s="61"/>
      <c r="K348" s="61"/>
      <c r="L348" s="61"/>
      <c r="M348" s="61"/>
      <c r="N348" s="61"/>
      <c r="O348" s="61"/>
      <c r="P348" s="61"/>
      <c r="Q348" s="61"/>
      <c r="R348" s="61"/>
      <c r="S348" s="61"/>
      <c r="T348" s="61" t="s">
        <v>13</v>
      </c>
      <c r="U348" s="61"/>
      <c r="V348" s="61"/>
      <c r="W348" s="61"/>
      <c r="X348" s="61"/>
      <c r="Y348" s="61"/>
      <c r="Z348" s="61"/>
      <c r="AA348" s="77" t="s">
        <v>204</v>
      </c>
      <c r="AB348" s="136"/>
      <c r="AC348" s="136"/>
      <c r="AD348" s="136"/>
      <c r="AE348" s="136"/>
      <c r="AF348" s="136"/>
      <c r="AG348" s="136"/>
      <c r="AH348" s="136"/>
      <c r="AI348" s="136"/>
      <c r="AJ348" s="136"/>
      <c r="AK348" s="136"/>
      <c r="AL348" s="136"/>
      <c r="AM348" s="136"/>
      <c r="AN348" s="136"/>
      <c r="AO348" s="137"/>
      <c r="AP348" s="77" t="s">
        <v>208</v>
      </c>
      <c r="AQ348" s="78"/>
      <c r="AR348" s="78"/>
      <c r="AS348" s="78"/>
      <c r="AT348" s="78"/>
      <c r="AU348" s="78"/>
      <c r="AV348" s="78"/>
      <c r="AW348" s="78"/>
      <c r="AX348" s="78"/>
      <c r="AY348" s="78"/>
      <c r="AZ348" s="78"/>
      <c r="BA348" s="78"/>
      <c r="BB348" s="78"/>
      <c r="BC348" s="78"/>
      <c r="BD348" s="79"/>
    </row>
    <row r="349" spans="1:79" ht="30.6" customHeight="1" x14ac:dyDescent="0.2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t="s">
        <v>4</v>
      </c>
      <c r="AB349" s="61"/>
      <c r="AC349" s="61"/>
      <c r="AD349" s="61"/>
      <c r="AE349" s="61"/>
      <c r="AF349" s="61" t="s">
        <v>3</v>
      </c>
      <c r="AG349" s="61"/>
      <c r="AH349" s="61"/>
      <c r="AI349" s="61"/>
      <c r="AJ349" s="61"/>
      <c r="AK349" s="61" t="s">
        <v>89</v>
      </c>
      <c r="AL349" s="61"/>
      <c r="AM349" s="61"/>
      <c r="AN349" s="61"/>
      <c r="AO349" s="61"/>
      <c r="AP349" s="61" t="s">
        <v>4</v>
      </c>
      <c r="AQ349" s="61"/>
      <c r="AR349" s="61"/>
      <c r="AS349" s="61"/>
      <c r="AT349" s="61"/>
      <c r="AU349" s="61" t="s">
        <v>3</v>
      </c>
      <c r="AV349" s="61"/>
      <c r="AW349" s="61"/>
      <c r="AX349" s="61"/>
      <c r="AY349" s="61"/>
      <c r="AZ349" s="61" t="s">
        <v>96</v>
      </c>
      <c r="BA349" s="61"/>
      <c r="BB349" s="61"/>
      <c r="BC349" s="61"/>
      <c r="BD349" s="61"/>
    </row>
    <row r="350" spans="1:79" ht="15" customHeight="1" x14ac:dyDescent="0.25">
      <c r="A350" s="61">
        <v>1</v>
      </c>
      <c r="B350" s="61"/>
      <c r="C350" s="61"/>
      <c r="D350" s="61"/>
      <c r="E350" s="61"/>
      <c r="F350" s="61"/>
      <c r="G350" s="61">
        <v>2</v>
      </c>
      <c r="H350" s="61"/>
      <c r="I350" s="61"/>
      <c r="J350" s="61"/>
      <c r="K350" s="61"/>
      <c r="L350" s="61"/>
      <c r="M350" s="61"/>
      <c r="N350" s="61"/>
      <c r="O350" s="61"/>
      <c r="P350" s="61"/>
      <c r="Q350" s="61"/>
      <c r="R350" s="61"/>
      <c r="S350" s="61"/>
      <c r="T350" s="61">
        <v>3</v>
      </c>
      <c r="U350" s="61"/>
      <c r="V350" s="61"/>
      <c r="W350" s="61"/>
      <c r="X350" s="61"/>
      <c r="Y350" s="61"/>
      <c r="Z350" s="61"/>
      <c r="AA350" s="61">
        <v>4</v>
      </c>
      <c r="AB350" s="61"/>
      <c r="AC350" s="61"/>
      <c r="AD350" s="61"/>
      <c r="AE350" s="61"/>
      <c r="AF350" s="61">
        <v>5</v>
      </c>
      <c r="AG350" s="61"/>
      <c r="AH350" s="61"/>
      <c r="AI350" s="61"/>
      <c r="AJ350" s="61"/>
      <c r="AK350" s="61">
        <v>6</v>
      </c>
      <c r="AL350" s="61"/>
      <c r="AM350" s="61"/>
      <c r="AN350" s="61"/>
      <c r="AO350" s="61"/>
      <c r="AP350" s="61">
        <v>7</v>
      </c>
      <c r="AQ350" s="61"/>
      <c r="AR350" s="61"/>
      <c r="AS350" s="61"/>
      <c r="AT350" s="61"/>
      <c r="AU350" s="61">
        <v>8</v>
      </c>
      <c r="AV350" s="61"/>
      <c r="AW350" s="61"/>
      <c r="AX350" s="61"/>
      <c r="AY350" s="61"/>
      <c r="AZ350" s="61">
        <v>9</v>
      </c>
      <c r="BA350" s="61"/>
      <c r="BB350" s="61"/>
      <c r="BC350" s="61"/>
      <c r="BD350" s="61"/>
    </row>
    <row r="351" spans="1:79" ht="12" hidden="1" customHeight="1" x14ac:dyDescent="0.25">
      <c r="A351" s="80" t="s">
        <v>69</v>
      </c>
      <c r="B351" s="80"/>
      <c r="C351" s="80"/>
      <c r="D351" s="80"/>
      <c r="E351" s="80"/>
      <c r="F351" s="80"/>
      <c r="G351" s="142" t="s">
        <v>57</v>
      </c>
      <c r="H351" s="142"/>
      <c r="I351" s="142"/>
      <c r="J351" s="142"/>
      <c r="K351" s="142"/>
      <c r="L351" s="142"/>
      <c r="M351" s="142"/>
      <c r="N351" s="142"/>
      <c r="O351" s="142"/>
      <c r="P351" s="142"/>
      <c r="Q351" s="142"/>
      <c r="R351" s="142"/>
      <c r="S351" s="142"/>
      <c r="T351" s="142" t="s">
        <v>79</v>
      </c>
      <c r="U351" s="142"/>
      <c r="V351" s="142"/>
      <c r="W351" s="142"/>
      <c r="X351" s="142"/>
      <c r="Y351" s="142"/>
      <c r="Z351" s="142"/>
      <c r="AA351" s="122" t="s">
        <v>60</v>
      </c>
      <c r="AB351" s="122"/>
      <c r="AC351" s="122"/>
      <c r="AD351" s="122"/>
      <c r="AE351" s="122"/>
      <c r="AF351" s="122" t="s">
        <v>61</v>
      </c>
      <c r="AG351" s="122"/>
      <c r="AH351" s="122"/>
      <c r="AI351" s="122"/>
      <c r="AJ351" s="122"/>
      <c r="AK351" s="91" t="s">
        <v>120</v>
      </c>
      <c r="AL351" s="91"/>
      <c r="AM351" s="91"/>
      <c r="AN351" s="91"/>
      <c r="AO351" s="91"/>
      <c r="AP351" s="122" t="s">
        <v>62</v>
      </c>
      <c r="AQ351" s="122"/>
      <c r="AR351" s="122"/>
      <c r="AS351" s="122"/>
      <c r="AT351" s="122"/>
      <c r="AU351" s="122" t="s">
        <v>63</v>
      </c>
      <c r="AV351" s="122"/>
      <c r="AW351" s="122"/>
      <c r="AX351" s="122"/>
      <c r="AY351" s="122"/>
      <c r="AZ351" s="91" t="s">
        <v>120</v>
      </c>
      <c r="BA351" s="91"/>
      <c r="BB351" s="91"/>
      <c r="BC351" s="91"/>
      <c r="BD351" s="91"/>
      <c r="CA351" s="1" t="s">
        <v>46</v>
      </c>
    </row>
    <row r="352" spans="1:79" s="8" customFormat="1" ht="27.6" customHeight="1" x14ac:dyDescent="0.25">
      <c r="A352" s="80">
        <v>1</v>
      </c>
      <c r="B352" s="80"/>
      <c r="C352" s="80"/>
      <c r="D352" s="80"/>
      <c r="E352" s="80"/>
      <c r="F352" s="80"/>
      <c r="G352" s="92" t="s">
        <v>270</v>
      </c>
      <c r="H352" s="93"/>
      <c r="I352" s="93"/>
      <c r="J352" s="93"/>
      <c r="K352" s="93"/>
      <c r="L352" s="93"/>
      <c r="M352" s="93"/>
      <c r="N352" s="93"/>
      <c r="O352" s="93"/>
      <c r="P352" s="93"/>
      <c r="Q352" s="93"/>
      <c r="R352" s="93"/>
      <c r="S352" s="94"/>
      <c r="T352" s="92" t="s">
        <v>291</v>
      </c>
      <c r="U352" s="93"/>
      <c r="V352" s="93"/>
      <c r="W352" s="93"/>
      <c r="X352" s="93"/>
      <c r="Y352" s="93"/>
      <c r="Z352" s="94"/>
      <c r="AA352" s="214">
        <v>0</v>
      </c>
      <c r="AB352" s="214"/>
      <c r="AC352" s="214"/>
      <c r="AD352" s="214"/>
      <c r="AE352" s="214"/>
      <c r="AF352" s="214">
        <v>0</v>
      </c>
      <c r="AG352" s="214"/>
      <c r="AH352" s="214"/>
      <c r="AI352" s="214"/>
      <c r="AJ352" s="214"/>
      <c r="AK352" s="214">
        <f>IF(ISNUMBER(AA352),AA352,0)+IF(ISNUMBER(AF352),AF352,0)</f>
        <v>0</v>
      </c>
      <c r="AL352" s="214"/>
      <c r="AM352" s="214"/>
      <c r="AN352" s="214"/>
      <c r="AO352" s="214"/>
      <c r="AP352" s="214">
        <v>0</v>
      </c>
      <c r="AQ352" s="214"/>
      <c r="AR352" s="214"/>
      <c r="AS352" s="214"/>
      <c r="AT352" s="214"/>
      <c r="AU352" s="214">
        <v>0</v>
      </c>
      <c r="AV352" s="214"/>
      <c r="AW352" s="214"/>
      <c r="AX352" s="214"/>
      <c r="AY352" s="214"/>
      <c r="AZ352" s="214">
        <f>IF(ISNUMBER(AP352),AP352,0)+IF(ISNUMBER(AU352),AU352,0)</f>
        <v>0</v>
      </c>
      <c r="BA352" s="214"/>
      <c r="BB352" s="214"/>
      <c r="BC352" s="214"/>
      <c r="BD352" s="214"/>
      <c r="CA352" s="8" t="s">
        <v>47</v>
      </c>
    </row>
    <row r="353" spans="1:79" s="9" customFormat="1" x14ac:dyDescent="0.25">
      <c r="A353" s="139"/>
      <c r="B353" s="139"/>
      <c r="C353" s="139"/>
      <c r="D353" s="139"/>
      <c r="E353" s="139"/>
      <c r="F353" s="139"/>
      <c r="G353" s="101" t="s">
        <v>145</v>
      </c>
      <c r="H353" s="102"/>
      <c r="I353" s="102"/>
      <c r="J353" s="102"/>
      <c r="K353" s="102"/>
      <c r="L353" s="102"/>
      <c r="M353" s="102"/>
      <c r="N353" s="102"/>
      <c r="O353" s="102"/>
      <c r="P353" s="102"/>
      <c r="Q353" s="102"/>
      <c r="R353" s="102"/>
      <c r="S353" s="103"/>
      <c r="T353" s="225"/>
      <c r="U353" s="102"/>
      <c r="V353" s="102"/>
      <c r="W353" s="102"/>
      <c r="X353" s="102"/>
      <c r="Y353" s="102"/>
      <c r="Z353" s="103"/>
      <c r="AA353" s="113">
        <v>0</v>
      </c>
      <c r="AB353" s="113"/>
      <c r="AC353" s="113"/>
      <c r="AD353" s="113"/>
      <c r="AE353" s="113"/>
      <c r="AF353" s="113">
        <v>0</v>
      </c>
      <c r="AG353" s="113"/>
      <c r="AH353" s="113"/>
      <c r="AI353" s="113"/>
      <c r="AJ353" s="113"/>
      <c r="AK353" s="113">
        <f>IF(ISNUMBER(AA353),AA353,0)+IF(ISNUMBER(AF353),AF353,0)</f>
        <v>0</v>
      </c>
      <c r="AL353" s="113"/>
      <c r="AM353" s="113"/>
      <c r="AN353" s="113"/>
      <c r="AO353" s="113"/>
      <c r="AP353" s="113">
        <v>0</v>
      </c>
      <c r="AQ353" s="113"/>
      <c r="AR353" s="113"/>
      <c r="AS353" s="113"/>
      <c r="AT353" s="113"/>
      <c r="AU353" s="113">
        <v>0</v>
      </c>
      <c r="AV353" s="113"/>
      <c r="AW353" s="113"/>
      <c r="AX353" s="113"/>
      <c r="AY353" s="113"/>
      <c r="AZ353" s="113">
        <f>IF(ISNUMBER(AP353),AP353,0)+IF(ISNUMBER(AU353),AU353,0)</f>
        <v>0</v>
      </c>
      <c r="BA353" s="113"/>
      <c r="BB353" s="113"/>
      <c r="BC353" s="113"/>
      <c r="BD353" s="113"/>
    </row>
    <row r="355" spans="1:79" ht="14.25" customHeight="1" x14ac:dyDescent="0.25">
      <c r="A355" s="51" t="s">
        <v>210</v>
      </c>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row>
    <row r="357" spans="1:79" ht="15" customHeight="1" x14ac:dyDescent="0.25">
      <c r="A357" s="59" t="s">
        <v>192</v>
      </c>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row>
    <row r="359" spans="1:79" ht="23.1" customHeight="1" x14ac:dyDescent="0.25">
      <c r="A359" s="61" t="s">
        <v>125</v>
      </c>
      <c r="B359" s="61"/>
      <c r="C359" s="61"/>
      <c r="D359" s="61"/>
      <c r="E359" s="61"/>
      <c r="F359" s="61"/>
      <c r="G359" s="61"/>
      <c r="H359" s="61"/>
      <c r="I359" s="61"/>
      <c r="J359" s="61"/>
      <c r="K359" s="61"/>
      <c r="L359" s="61"/>
      <c r="M359" s="61"/>
      <c r="N359" s="81" t="s">
        <v>126</v>
      </c>
      <c r="O359" s="82"/>
      <c r="P359" s="82"/>
      <c r="Q359" s="82"/>
      <c r="R359" s="82"/>
      <c r="S359" s="82"/>
      <c r="T359" s="82"/>
      <c r="U359" s="83"/>
      <c r="V359" s="81" t="s">
        <v>127</v>
      </c>
      <c r="W359" s="82"/>
      <c r="X359" s="82"/>
      <c r="Y359" s="83"/>
      <c r="Z359" s="77" t="s">
        <v>193</v>
      </c>
      <c r="AA359" s="78"/>
      <c r="AB359" s="78"/>
      <c r="AC359" s="78"/>
      <c r="AD359" s="78"/>
      <c r="AE359" s="78"/>
      <c r="AF359" s="78"/>
      <c r="AG359" s="79"/>
      <c r="AH359" s="77" t="s">
        <v>195</v>
      </c>
      <c r="AI359" s="78"/>
      <c r="AJ359" s="78"/>
      <c r="AK359" s="78"/>
      <c r="AL359" s="78"/>
      <c r="AM359" s="78"/>
      <c r="AN359" s="78"/>
      <c r="AO359" s="79"/>
      <c r="AP359" s="77" t="s">
        <v>200</v>
      </c>
      <c r="AQ359" s="78"/>
      <c r="AR359" s="78"/>
      <c r="AS359" s="78"/>
      <c r="AT359" s="78"/>
      <c r="AU359" s="78"/>
      <c r="AV359" s="78"/>
      <c r="AW359" s="78"/>
      <c r="AX359" s="77" t="s">
        <v>204</v>
      </c>
      <c r="AY359" s="78"/>
      <c r="AZ359" s="78"/>
      <c r="BA359" s="78"/>
      <c r="BB359" s="78"/>
      <c r="BC359" s="78"/>
      <c r="BD359" s="78"/>
      <c r="BE359" s="79"/>
      <c r="BF359" s="77" t="s">
        <v>208</v>
      </c>
      <c r="BG359" s="78"/>
      <c r="BH359" s="78"/>
      <c r="BI359" s="78"/>
      <c r="BJ359" s="78"/>
      <c r="BK359" s="78"/>
      <c r="BL359" s="78"/>
      <c r="BM359" s="79"/>
    </row>
    <row r="360" spans="1:79" ht="95.25" customHeight="1" x14ac:dyDescent="0.25">
      <c r="A360" s="61"/>
      <c r="B360" s="61"/>
      <c r="C360" s="61"/>
      <c r="D360" s="61"/>
      <c r="E360" s="61"/>
      <c r="F360" s="61"/>
      <c r="G360" s="61"/>
      <c r="H360" s="61"/>
      <c r="I360" s="61"/>
      <c r="J360" s="61"/>
      <c r="K360" s="61"/>
      <c r="L360" s="61"/>
      <c r="M360" s="61"/>
      <c r="N360" s="84"/>
      <c r="O360" s="85"/>
      <c r="P360" s="85"/>
      <c r="Q360" s="85"/>
      <c r="R360" s="85"/>
      <c r="S360" s="85"/>
      <c r="T360" s="85"/>
      <c r="U360" s="86"/>
      <c r="V360" s="84"/>
      <c r="W360" s="85"/>
      <c r="X360" s="85"/>
      <c r="Y360" s="86"/>
      <c r="Z360" s="80" t="s">
        <v>130</v>
      </c>
      <c r="AA360" s="80"/>
      <c r="AB360" s="80"/>
      <c r="AC360" s="80"/>
      <c r="AD360" s="80" t="s">
        <v>131</v>
      </c>
      <c r="AE360" s="80"/>
      <c r="AF360" s="80"/>
      <c r="AG360" s="80"/>
      <c r="AH360" s="80" t="s">
        <v>130</v>
      </c>
      <c r="AI360" s="80"/>
      <c r="AJ360" s="80"/>
      <c r="AK360" s="80"/>
      <c r="AL360" s="80" t="s">
        <v>131</v>
      </c>
      <c r="AM360" s="80"/>
      <c r="AN360" s="80"/>
      <c r="AO360" s="80"/>
      <c r="AP360" s="80" t="s">
        <v>130</v>
      </c>
      <c r="AQ360" s="80"/>
      <c r="AR360" s="80"/>
      <c r="AS360" s="80"/>
      <c r="AT360" s="80" t="s">
        <v>131</v>
      </c>
      <c r="AU360" s="80"/>
      <c r="AV360" s="80"/>
      <c r="AW360" s="80"/>
      <c r="AX360" s="80" t="s">
        <v>130</v>
      </c>
      <c r="AY360" s="80"/>
      <c r="AZ360" s="80"/>
      <c r="BA360" s="80"/>
      <c r="BB360" s="80" t="s">
        <v>131</v>
      </c>
      <c r="BC360" s="80"/>
      <c r="BD360" s="80"/>
      <c r="BE360" s="80"/>
      <c r="BF360" s="80" t="s">
        <v>130</v>
      </c>
      <c r="BG360" s="80"/>
      <c r="BH360" s="80"/>
      <c r="BI360" s="80"/>
      <c r="BJ360" s="80" t="s">
        <v>131</v>
      </c>
      <c r="BK360" s="80"/>
      <c r="BL360" s="80"/>
      <c r="BM360" s="80"/>
    </row>
    <row r="361" spans="1:79" ht="15" customHeight="1" x14ac:dyDescent="0.25">
      <c r="A361" s="61">
        <v>1</v>
      </c>
      <c r="B361" s="61"/>
      <c r="C361" s="61"/>
      <c r="D361" s="61"/>
      <c r="E361" s="61"/>
      <c r="F361" s="61"/>
      <c r="G361" s="61"/>
      <c r="H361" s="61"/>
      <c r="I361" s="61"/>
      <c r="J361" s="61"/>
      <c r="K361" s="61"/>
      <c r="L361" s="61"/>
      <c r="M361" s="61"/>
      <c r="N361" s="77">
        <v>2</v>
      </c>
      <c r="O361" s="78"/>
      <c r="P361" s="78"/>
      <c r="Q361" s="78"/>
      <c r="R361" s="78"/>
      <c r="S361" s="78"/>
      <c r="T361" s="78"/>
      <c r="U361" s="79"/>
      <c r="V361" s="77">
        <v>3</v>
      </c>
      <c r="W361" s="78"/>
      <c r="X361" s="78"/>
      <c r="Y361" s="79"/>
      <c r="Z361" s="61">
        <v>4</v>
      </c>
      <c r="AA361" s="61"/>
      <c r="AB361" s="61"/>
      <c r="AC361" s="61"/>
      <c r="AD361" s="61">
        <v>5</v>
      </c>
      <c r="AE361" s="61"/>
      <c r="AF361" s="61"/>
      <c r="AG361" s="61"/>
      <c r="AH361" s="61">
        <v>6</v>
      </c>
      <c r="AI361" s="61"/>
      <c r="AJ361" s="61"/>
      <c r="AK361" s="61"/>
      <c r="AL361" s="61">
        <v>7</v>
      </c>
      <c r="AM361" s="61"/>
      <c r="AN361" s="61"/>
      <c r="AO361" s="61"/>
      <c r="AP361" s="61">
        <v>8</v>
      </c>
      <c r="AQ361" s="61"/>
      <c r="AR361" s="61"/>
      <c r="AS361" s="61"/>
      <c r="AT361" s="61">
        <v>9</v>
      </c>
      <c r="AU361" s="61"/>
      <c r="AV361" s="61"/>
      <c r="AW361" s="61"/>
      <c r="AX361" s="61">
        <v>10</v>
      </c>
      <c r="AY361" s="61"/>
      <c r="AZ361" s="61"/>
      <c r="BA361" s="61"/>
      <c r="BB361" s="61">
        <v>11</v>
      </c>
      <c r="BC361" s="61"/>
      <c r="BD361" s="61"/>
      <c r="BE361" s="61"/>
      <c r="BF361" s="61">
        <v>12</v>
      </c>
      <c r="BG361" s="61"/>
      <c r="BH361" s="61"/>
      <c r="BI361" s="61"/>
      <c r="BJ361" s="61">
        <v>13</v>
      </c>
      <c r="BK361" s="61"/>
      <c r="BL361" s="61"/>
      <c r="BM361" s="61"/>
    </row>
    <row r="362" spans="1:79" ht="12" hidden="1" customHeight="1" x14ac:dyDescent="0.25">
      <c r="A362" s="142" t="s">
        <v>143</v>
      </c>
      <c r="B362" s="142"/>
      <c r="C362" s="142"/>
      <c r="D362" s="142"/>
      <c r="E362" s="142"/>
      <c r="F362" s="142"/>
      <c r="G362" s="142"/>
      <c r="H362" s="142"/>
      <c r="I362" s="142"/>
      <c r="J362" s="142"/>
      <c r="K362" s="142"/>
      <c r="L362" s="142"/>
      <c r="M362" s="142"/>
      <c r="N362" s="62" t="s">
        <v>128</v>
      </c>
      <c r="O362" s="63"/>
      <c r="P362" s="63"/>
      <c r="Q362" s="63"/>
      <c r="R362" s="63"/>
      <c r="S362" s="63"/>
      <c r="T362" s="63"/>
      <c r="U362" s="64"/>
      <c r="V362" s="62" t="s">
        <v>129</v>
      </c>
      <c r="W362" s="63"/>
      <c r="X362" s="63"/>
      <c r="Y362" s="64"/>
      <c r="Z362" s="122" t="s">
        <v>65</v>
      </c>
      <c r="AA362" s="122"/>
      <c r="AB362" s="122"/>
      <c r="AC362" s="122"/>
      <c r="AD362" s="122" t="s">
        <v>66</v>
      </c>
      <c r="AE362" s="122"/>
      <c r="AF362" s="122"/>
      <c r="AG362" s="122"/>
      <c r="AH362" s="122" t="s">
        <v>67</v>
      </c>
      <c r="AI362" s="122"/>
      <c r="AJ362" s="122"/>
      <c r="AK362" s="122"/>
      <c r="AL362" s="122" t="s">
        <v>68</v>
      </c>
      <c r="AM362" s="122"/>
      <c r="AN362" s="122"/>
      <c r="AO362" s="122"/>
      <c r="AP362" s="122" t="s">
        <v>58</v>
      </c>
      <c r="AQ362" s="122"/>
      <c r="AR362" s="122"/>
      <c r="AS362" s="122"/>
      <c r="AT362" s="122" t="s">
        <v>59</v>
      </c>
      <c r="AU362" s="122"/>
      <c r="AV362" s="122"/>
      <c r="AW362" s="122"/>
      <c r="AX362" s="122" t="s">
        <v>60</v>
      </c>
      <c r="AY362" s="122"/>
      <c r="AZ362" s="122"/>
      <c r="BA362" s="122"/>
      <c r="BB362" s="122" t="s">
        <v>61</v>
      </c>
      <c r="BC362" s="122"/>
      <c r="BD362" s="122"/>
      <c r="BE362" s="122"/>
      <c r="BF362" s="122" t="s">
        <v>62</v>
      </c>
      <c r="BG362" s="122"/>
      <c r="BH362" s="122"/>
      <c r="BI362" s="122"/>
      <c r="BJ362" s="122" t="s">
        <v>63</v>
      </c>
      <c r="BK362" s="122"/>
      <c r="BL362" s="122"/>
      <c r="BM362" s="122"/>
      <c r="CA362" s="1" t="s">
        <v>48</v>
      </c>
    </row>
    <row r="363" spans="1:79" s="9" customFormat="1" ht="12.75" customHeight="1" x14ac:dyDescent="0.25">
      <c r="A363" s="140" t="s">
        <v>145</v>
      </c>
      <c r="B363" s="140"/>
      <c r="C363" s="140"/>
      <c r="D363" s="140"/>
      <c r="E363" s="140"/>
      <c r="F363" s="140"/>
      <c r="G363" s="140"/>
      <c r="H363" s="140"/>
      <c r="I363" s="140"/>
      <c r="J363" s="140"/>
      <c r="K363" s="140"/>
      <c r="L363" s="140"/>
      <c r="M363" s="140"/>
      <c r="N363" s="98"/>
      <c r="O363" s="99"/>
      <c r="P363" s="99"/>
      <c r="Q363" s="99"/>
      <c r="R363" s="99"/>
      <c r="S363" s="99"/>
      <c r="T363" s="99"/>
      <c r="U363" s="100"/>
      <c r="V363" s="143"/>
      <c r="W363" s="144"/>
      <c r="X363" s="144"/>
      <c r="Y363" s="145"/>
      <c r="Z363" s="146"/>
      <c r="AA363" s="146"/>
      <c r="AB363" s="146"/>
      <c r="AC363" s="146"/>
      <c r="AD363" s="146"/>
      <c r="AE363" s="146"/>
      <c r="AF363" s="146"/>
      <c r="AG363" s="146"/>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c r="BI363" s="147"/>
      <c r="BJ363" s="147"/>
      <c r="BK363" s="147"/>
      <c r="BL363" s="147"/>
      <c r="BM363" s="147"/>
      <c r="CA363" s="9" t="s">
        <v>49</v>
      </c>
    </row>
    <row r="366" spans="1:79" ht="35.25" customHeight="1" x14ac:dyDescent="0.25">
      <c r="A366" s="51" t="s">
        <v>211</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row>
    <row r="367" spans="1:79" ht="150" customHeight="1" x14ac:dyDescent="0.25">
      <c r="A367" s="153" t="s">
        <v>600</v>
      </c>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c r="BI367" s="153"/>
      <c r="BJ367" s="153"/>
      <c r="BK367" s="153"/>
      <c r="BL367" s="153"/>
    </row>
    <row r="369" spans="1:79" ht="28.5" customHeight="1" x14ac:dyDescent="0.25">
      <c r="A369" s="148" t="s">
        <v>202</v>
      </c>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row>
    <row r="371" spans="1:79" ht="14.25" customHeight="1" x14ac:dyDescent="0.25">
      <c r="A371" s="51" t="s">
        <v>422</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row>
    <row r="372" spans="1:79" ht="15" customHeight="1" x14ac:dyDescent="0.25">
      <c r="A372" s="59" t="s">
        <v>192</v>
      </c>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row>
    <row r="373" spans="1:79" ht="6.6" customHeight="1" x14ac:dyDescent="0.25"/>
    <row r="374" spans="1:79" ht="42.9" customHeight="1" x14ac:dyDescent="0.25">
      <c r="A374" s="80" t="s">
        <v>132</v>
      </c>
      <c r="B374" s="80"/>
      <c r="C374" s="80"/>
      <c r="D374" s="80"/>
      <c r="E374" s="80"/>
      <c r="F374" s="80"/>
      <c r="G374" s="61" t="s">
        <v>19</v>
      </c>
      <c r="H374" s="61"/>
      <c r="I374" s="61"/>
      <c r="J374" s="61"/>
      <c r="K374" s="61"/>
      <c r="L374" s="61"/>
      <c r="M374" s="61"/>
      <c r="N374" s="61"/>
      <c r="O374" s="61"/>
      <c r="P374" s="61"/>
      <c r="Q374" s="61"/>
      <c r="R374" s="61"/>
      <c r="S374" s="61"/>
      <c r="T374" s="61" t="s">
        <v>15</v>
      </c>
      <c r="U374" s="61"/>
      <c r="V374" s="61"/>
      <c r="W374" s="61"/>
      <c r="X374" s="61"/>
      <c r="Y374" s="61"/>
      <c r="Z374" s="61" t="s">
        <v>14</v>
      </c>
      <c r="AA374" s="61"/>
      <c r="AB374" s="61"/>
      <c r="AC374" s="61"/>
      <c r="AD374" s="61"/>
      <c r="AE374" s="61" t="s">
        <v>133</v>
      </c>
      <c r="AF374" s="61"/>
      <c r="AG374" s="61"/>
      <c r="AH374" s="61"/>
      <c r="AI374" s="61"/>
      <c r="AJ374" s="61"/>
      <c r="AK374" s="61" t="s">
        <v>134</v>
      </c>
      <c r="AL374" s="61"/>
      <c r="AM374" s="61"/>
      <c r="AN374" s="61"/>
      <c r="AO374" s="61"/>
      <c r="AP374" s="61"/>
      <c r="AQ374" s="61" t="s">
        <v>135</v>
      </c>
      <c r="AR374" s="61"/>
      <c r="AS374" s="61"/>
      <c r="AT374" s="61"/>
      <c r="AU374" s="61"/>
      <c r="AV374" s="61"/>
      <c r="AW374" s="61" t="s">
        <v>98</v>
      </c>
      <c r="AX374" s="61"/>
      <c r="AY374" s="61"/>
      <c r="AZ374" s="61"/>
      <c r="BA374" s="61"/>
      <c r="BB374" s="61"/>
      <c r="BC374" s="61"/>
      <c r="BD374" s="61"/>
      <c r="BE374" s="61"/>
      <c r="BF374" s="61"/>
      <c r="BG374" s="61" t="s">
        <v>136</v>
      </c>
      <c r="BH374" s="61"/>
      <c r="BI374" s="61"/>
      <c r="BJ374" s="61"/>
      <c r="BK374" s="61"/>
      <c r="BL374" s="61"/>
    </row>
    <row r="375" spans="1:79" ht="37.950000000000003" customHeight="1" x14ac:dyDescent="0.25">
      <c r="A375" s="80"/>
      <c r="B375" s="80"/>
      <c r="C375" s="80"/>
      <c r="D375" s="80"/>
      <c r="E375" s="80"/>
      <c r="F375" s="80"/>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t="s">
        <v>17</v>
      </c>
      <c r="AX375" s="61"/>
      <c r="AY375" s="61"/>
      <c r="AZ375" s="61"/>
      <c r="BA375" s="61"/>
      <c r="BB375" s="61" t="s">
        <v>16</v>
      </c>
      <c r="BC375" s="61"/>
      <c r="BD375" s="61"/>
      <c r="BE375" s="61"/>
      <c r="BF375" s="61"/>
      <c r="BG375" s="61"/>
      <c r="BH375" s="61"/>
      <c r="BI375" s="61"/>
      <c r="BJ375" s="61"/>
      <c r="BK375" s="61"/>
      <c r="BL375" s="61"/>
    </row>
    <row r="376" spans="1:79" ht="15" customHeight="1" x14ac:dyDescent="0.25">
      <c r="A376" s="61">
        <v>1</v>
      </c>
      <c r="B376" s="61"/>
      <c r="C376" s="61"/>
      <c r="D376" s="61"/>
      <c r="E376" s="61"/>
      <c r="F376" s="61"/>
      <c r="G376" s="61">
        <v>2</v>
      </c>
      <c r="H376" s="61"/>
      <c r="I376" s="61"/>
      <c r="J376" s="61"/>
      <c r="K376" s="61"/>
      <c r="L376" s="61"/>
      <c r="M376" s="61"/>
      <c r="N376" s="61"/>
      <c r="O376" s="61"/>
      <c r="P376" s="61"/>
      <c r="Q376" s="61"/>
      <c r="R376" s="61"/>
      <c r="S376" s="61"/>
      <c r="T376" s="61">
        <v>3</v>
      </c>
      <c r="U376" s="61"/>
      <c r="V376" s="61"/>
      <c r="W376" s="61"/>
      <c r="X376" s="61"/>
      <c r="Y376" s="61"/>
      <c r="Z376" s="61">
        <v>4</v>
      </c>
      <c r="AA376" s="61"/>
      <c r="AB376" s="61"/>
      <c r="AC376" s="61"/>
      <c r="AD376" s="61"/>
      <c r="AE376" s="61">
        <v>5</v>
      </c>
      <c r="AF376" s="61"/>
      <c r="AG376" s="61"/>
      <c r="AH376" s="61"/>
      <c r="AI376" s="61"/>
      <c r="AJ376" s="61"/>
      <c r="AK376" s="61">
        <v>6</v>
      </c>
      <c r="AL376" s="61"/>
      <c r="AM376" s="61"/>
      <c r="AN376" s="61"/>
      <c r="AO376" s="61"/>
      <c r="AP376" s="61"/>
      <c r="AQ376" s="61">
        <v>7</v>
      </c>
      <c r="AR376" s="61"/>
      <c r="AS376" s="61"/>
      <c r="AT376" s="61"/>
      <c r="AU376" s="61"/>
      <c r="AV376" s="61"/>
      <c r="AW376" s="61">
        <v>8</v>
      </c>
      <c r="AX376" s="61"/>
      <c r="AY376" s="61"/>
      <c r="AZ376" s="61"/>
      <c r="BA376" s="61"/>
      <c r="BB376" s="61">
        <v>9</v>
      </c>
      <c r="BC376" s="61"/>
      <c r="BD376" s="61"/>
      <c r="BE376" s="61"/>
      <c r="BF376" s="61"/>
      <c r="BG376" s="61">
        <v>10</v>
      </c>
      <c r="BH376" s="61"/>
      <c r="BI376" s="61"/>
      <c r="BJ376" s="61"/>
      <c r="BK376" s="61"/>
      <c r="BL376" s="61"/>
    </row>
    <row r="377" spans="1:79" ht="12" hidden="1" customHeight="1" x14ac:dyDescent="0.25">
      <c r="A377" s="80" t="s">
        <v>64</v>
      </c>
      <c r="B377" s="80"/>
      <c r="C377" s="80"/>
      <c r="D377" s="80"/>
      <c r="E377" s="80"/>
      <c r="F377" s="80"/>
      <c r="G377" s="142" t="s">
        <v>57</v>
      </c>
      <c r="H377" s="142"/>
      <c r="I377" s="142"/>
      <c r="J377" s="142"/>
      <c r="K377" s="142"/>
      <c r="L377" s="142"/>
      <c r="M377" s="142"/>
      <c r="N377" s="142"/>
      <c r="O377" s="142"/>
      <c r="P377" s="142"/>
      <c r="Q377" s="142"/>
      <c r="R377" s="142"/>
      <c r="S377" s="142"/>
      <c r="T377" s="122" t="s">
        <v>80</v>
      </c>
      <c r="U377" s="122"/>
      <c r="V377" s="122"/>
      <c r="W377" s="122"/>
      <c r="X377" s="122"/>
      <c r="Y377" s="122"/>
      <c r="Z377" s="122" t="s">
        <v>81</v>
      </c>
      <c r="AA377" s="122"/>
      <c r="AB377" s="122"/>
      <c r="AC377" s="122"/>
      <c r="AD377" s="122"/>
      <c r="AE377" s="122" t="s">
        <v>82</v>
      </c>
      <c r="AF377" s="122"/>
      <c r="AG377" s="122"/>
      <c r="AH377" s="122"/>
      <c r="AI377" s="122"/>
      <c r="AJ377" s="122"/>
      <c r="AK377" s="122" t="s">
        <v>83</v>
      </c>
      <c r="AL377" s="122"/>
      <c r="AM377" s="122"/>
      <c r="AN377" s="122"/>
      <c r="AO377" s="122"/>
      <c r="AP377" s="122"/>
      <c r="AQ377" s="125" t="s">
        <v>100</v>
      </c>
      <c r="AR377" s="122"/>
      <c r="AS377" s="122"/>
      <c r="AT377" s="122"/>
      <c r="AU377" s="122"/>
      <c r="AV377" s="122"/>
      <c r="AW377" s="122" t="s">
        <v>84</v>
      </c>
      <c r="AX377" s="122"/>
      <c r="AY377" s="122"/>
      <c r="AZ377" s="122"/>
      <c r="BA377" s="122"/>
      <c r="BB377" s="122" t="s">
        <v>85</v>
      </c>
      <c r="BC377" s="122"/>
      <c r="BD377" s="122"/>
      <c r="BE377" s="122"/>
      <c r="BF377" s="122"/>
      <c r="BG377" s="125" t="s">
        <v>101</v>
      </c>
      <c r="BH377" s="122"/>
      <c r="BI377" s="122"/>
      <c r="BJ377" s="122"/>
      <c r="BK377" s="122"/>
      <c r="BL377" s="122"/>
      <c r="CA377" s="1" t="s">
        <v>50</v>
      </c>
    </row>
    <row r="378" spans="1:79" s="8" customFormat="1" ht="13.2" customHeight="1" x14ac:dyDescent="0.25">
      <c r="A378" s="80">
        <v>2111</v>
      </c>
      <c r="B378" s="80"/>
      <c r="C378" s="80"/>
      <c r="D378" s="80"/>
      <c r="E378" s="80"/>
      <c r="F378" s="80"/>
      <c r="G378" s="92" t="s">
        <v>154</v>
      </c>
      <c r="H378" s="93"/>
      <c r="I378" s="93"/>
      <c r="J378" s="93"/>
      <c r="K378" s="93"/>
      <c r="L378" s="93"/>
      <c r="M378" s="93"/>
      <c r="N378" s="93"/>
      <c r="O378" s="93"/>
      <c r="P378" s="93"/>
      <c r="Q378" s="93"/>
      <c r="R378" s="93"/>
      <c r="S378" s="94"/>
      <c r="T378" s="87">
        <v>5935641</v>
      </c>
      <c r="U378" s="87"/>
      <c r="V378" s="87"/>
      <c r="W378" s="87"/>
      <c r="X378" s="87"/>
      <c r="Y378" s="87"/>
      <c r="Z378" s="87">
        <v>5935641</v>
      </c>
      <c r="AA378" s="87"/>
      <c r="AB378" s="87"/>
      <c r="AC378" s="87"/>
      <c r="AD378" s="87"/>
      <c r="AE378" s="87">
        <v>0</v>
      </c>
      <c r="AF378" s="87"/>
      <c r="AG378" s="87"/>
      <c r="AH378" s="87"/>
      <c r="AI378" s="87"/>
      <c r="AJ378" s="87"/>
      <c r="AK378" s="87">
        <v>0</v>
      </c>
      <c r="AL378" s="87"/>
      <c r="AM378" s="87"/>
      <c r="AN378" s="87"/>
      <c r="AO378" s="87"/>
      <c r="AP378" s="87"/>
      <c r="AQ378" s="87">
        <f t="shared" ref="AQ378:AQ384" si="35">IF(ISNUMBER(AK378),AK378,0)-IF(ISNUMBER(AE378),AE378,0)</f>
        <v>0</v>
      </c>
      <c r="AR378" s="87"/>
      <c r="AS378" s="87"/>
      <c r="AT378" s="87"/>
      <c r="AU378" s="87"/>
      <c r="AV378" s="87"/>
      <c r="AW378" s="87">
        <v>0</v>
      </c>
      <c r="AX378" s="87"/>
      <c r="AY378" s="87"/>
      <c r="AZ378" s="87"/>
      <c r="BA378" s="87"/>
      <c r="BB378" s="87">
        <v>0</v>
      </c>
      <c r="BC378" s="87"/>
      <c r="BD378" s="87"/>
      <c r="BE378" s="87"/>
      <c r="BF378" s="87"/>
      <c r="BG378" s="87">
        <f t="shared" ref="BG378:BG384" si="36">IF(ISNUMBER(Z378),Z378,0)+IF(ISNUMBER(AK378),AK378,0)</f>
        <v>5935641</v>
      </c>
      <c r="BH378" s="87"/>
      <c r="BI378" s="87"/>
      <c r="BJ378" s="87"/>
      <c r="BK378" s="87"/>
      <c r="BL378" s="87"/>
      <c r="CA378" s="8" t="s">
        <v>51</v>
      </c>
    </row>
    <row r="379" spans="1:79" s="8" customFormat="1" ht="13.2" customHeight="1" x14ac:dyDescent="0.25">
      <c r="A379" s="80">
        <v>2120</v>
      </c>
      <c r="B379" s="80"/>
      <c r="C379" s="80"/>
      <c r="D379" s="80"/>
      <c r="E379" s="80"/>
      <c r="F379" s="80"/>
      <c r="G379" s="92" t="s">
        <v>155</v>
      </c>
      <c r="H379" s="93"/>
      <c r="I379" s="93"/>
      <c r="J379" s="93"/>
      <c r="K379" s="93"/>
      <c r="L379" s="93"/>
      <c r="M379" s="93"/>
      <c r="N379" s="93"/>
      <c r="O379" s="93"/>
      <c r="P379" s="93"/>
      <c r="Q379" s="93"/>
      <c r="R379" s="93"/>
      <c r="S379" s="94"/>
      <c r="T379" s="87">
        <v>1329159</v>
      </c>
      <c r="U379" s="87"/>
      <c r="V379" s="87"/>
      <c r="W379" s="87"/>
      <c r="X379" s="87"/>
      <c r="Y379" s="87"/>
      <c r="Z379" s="87">
        <v>1329159</v>
      </c>
      <c r="AA379" s="87"/>
      <c r="AB379" s="87"/>
      <c r="AC379" s="87"/>
      <c r="AD379" s="87"/>
      <c r="AE379" s="87">
        <v>0</v>
      </c>
      <c r="AF379" s="87"/>
      <c r="AG379" s="87"/>
      <c r="AH379" s="87"/>
      <c r="AI379" s="87"/>
      <c r="AJ379" s="87"/>
      <c r="AK379" s="87">
        <v>0</v>
      </c>
      <c r="AL379" s="87"/>
      <c r="AM379" s="87"/>
      <c r="AN379" s="87"/>
      <c r="AO379" s="87"/>
      <c r="AP379" s="87"/>
      <c r="AQ379" s="87">
        <f t="shared" si="35"/>
        <v>0</v>
      </c>
      <c r="AR379" s="87"/>
      <c r="AS379" s="87"/>
      <c r="AT379" s="87"/>
      <c r="AU379" s="87"/>
      <c r="AV379" s="87"/>
      <c r="AW379" s="87">
        <v>0</v>
      </c>
      <c r="AX379" s="87"/>
      <c r="AY379" s="87"/>
      <c r="AZ379" s="87"/>
      <c r="BA379" s="87"/>
      <c r="BB379" s="87">
        <v>0</v>
      </c>
      <c r="BC379" s="87"/>
      <c r="BD379" s="87"/>
      <c r="BE379" s="87"/>
      <c r="BF379" s="87"/>
      <c r="BG379" s="87">
        <f t="shared" si="36"/>
        <v>1329159</v>
      </c>
      <c r="BH379" s="87"/>
      <c r="BI379" s="87"/>
      <c r="BJ379" s="87"/>
      <c r="BK379" s="87"/>
      <c r="BL379" s="87"/>
    </row>
    <row r="380" spans="1:79" s="8" customFormat="1" ht="13.2" customHeight="1" x14ac:dyDescent="0.25">
      <c r="A380" s="80">
        <v>2271</v>
      </c>
      <c r="B380" s="80"/>
      <c r="C380" s="80"/>
      <c r="D380" s="80"/>
      <c r="E380" s="80"/>
      <c r="F380" s="80"/>
      <c r="G380" s="92" t="s">
        <v>158</v>
      </c>
      <c r="H380" s="93"/>
      <c r="I380" s="93"/>
      <c r="J380" s="93"/>
      <c r="K380" s="93"/>
      <c r="L380" s="93"/>
      <c r="M380" s="93"/>
      <c r="N380" s="93"/>
      <c r="O380" s="93"/>
      <c r="P380" s="93"/>
      <c r="Q380" s="93"/>
      <c r="R380" s="93"/>
      <c r="S380" s="94"/>
      <c r="T380" s="87">
        <v>2067790</v>
      </c>
      <c r="U380" s="87"/>
      <c r="V380" s="87"/>
      <c r="W380" s="87"/>
      <c r="X380" s="87"/>
      <c r="Y380" s="87"/>
      <c r="Z380" s="87">
        <v>2061072</v>
      </c>
      <c r="AA380" s="87"/>
      <c r="AB380" s="87"/>
      <c r="AC380" s="87"/>
      <c r="AD380" s="87"/>
      <c r="AE380" s="87">
        <v>0</v>
      </c>
      <c r="AF380" s="87"/>
      <c r="AG380" s="87"/>
      <c r="AH380" s="87"/>
      <c r="AI380" s="87"/>
      <c r="AJ380" s="87"/>
      <c r="AK380" s="87">
        <v>0</v>
      </c>
      <c r="AL380" s="87"/>
      <c r="AM380" s="87"/>
      <c r="AN380" s="87"/>
      <c r="AO380" s="87"/>
      <c r="AP380" s="87"/>
      <c r="AQ380" s="87">
        <f t="shared" si="35"/>
        <v>0</v>
      </c>
      <c r="AR380" s="87"/>
      <c r="AS380" s="87"/>
      <c r="AT380" s="87"/>
      <c r="AU380" s="87"/>
      <c r="AV380" s="87"/>
      <c r="AW380" s="87">
        <v>0</v>
      </c>
      <c r="AX380" s="87"/>
      <c r="AY380" s="87"/>
      <c r="AZ380" s="87"/>
      <c r="BA380" s="87"/>
      <c r="BB380" s="87">
        <v>0</v>
      </c>
      <c r="BC380" s="87"/>
      <c r="BD380" s="87"/>
      <c r="BE380" s="87"/>
      <c r="BF380" s="87"/>
      <c r="BG380" s="87">
        <f t="shared" si="36"/>
        <v>2061072</v>
      </c>
      <c r="BH380" s="87"/>
      <c r="BI380" s="87"/>
      <c r="BJ380" s="87"/>
      <c r="BK380" s="87"/>
      <c r="BL380" s="87"/>
    </row>
    <row r="381" spans="1:79" s="8" customFormat="1" ht="13.95" customHeight="1" x14ac:dyDescent="0.25">
      <c r="A381" s="80">
        <v>2272</v>
      </c>
      <c r="B381" s="80"/>
      <c r="C381" s="80"/>
      <c r="D381" s="80"/>
      <c r="E381" s="80"/>
      <c r="F381" s="80"/>
      <c r="G381" s="92" t="s">
        <v>159</v>
      </c>
      <c r="H381" s="93"/>
      <c r="I381" s="93"/>
      <c r="J381" s="93"/>
      <c r="K381" s="93"/>
      <c r="L381" s="93"/>
      <c r="M381" s="93"/>
      <c r="N381" s="93"/>
      <c r="O381" s="93"/>
      <c r="P381" s="93"/>
      <c r="Q381" s="93"/>
      <c r="R381" s="93"/>
      <c r="S381" s="94"/>
      <c r="T381" s="87">
        <v>21300</v>
      </c>
      <c r="U381" s="87"/>
      <c r="V381" s="87"/>
      <c r="W381" s="87"/>
      <c r="X381" s="87"/>
      <c r="Y381" s="87"/>
      <c r="Z381" s="87">
        <v>20922</v>
      </c>
      <c r="AA381" s="87"/>
      <c r="AB381" s="87"/>
      <c r="AC381" s="87"/>
      <c r="AD381" s="87"/>
      <c r="AE381" s="87">
        <v>0</v>
      </c>
      <c r="AF381" s="87"/>
      <c r="AG381" s="87"/>
      <c r="AH381" s="87"/>
      <c r="AI381" s="87"/>
      <c r="AJ381" s="87"/>
      <c r="AK381" s="87">
        <v>0</v>
      </c>
      <c r="AL381" s="87"/>
      <c r="AM381" s="87"/>
      <c r="AN381" s="87"/>
      <c r="AO381" s="87"/>
      <c r="AP381" s="87"/>
      <c r="AQ381" s="87">
        <f t="shared" si="35"/>
        <v>0</v>
      </c>
      <c r="AR381" s="87"/>
      <c r="AS381" s="87"/>
      <c r="AT381" s="87"/>
      <c r="AU381" s="87"/>
      <c r="AV381" s="87"/>
      <c r="AW381" s="87">
        <v>0</v>
      </c>
      <c r="AX381" s="87"/>
      <c r="AY381" s="87"/>
      <c r="AZ381" s="87"/>
      <c r="BA381" s="87"/>
      <c r="BB381" s="87">
        <v>0</v>
      </c>
      <c r="BC381" s="87"/>
      <c r="BD381" s="87"/>
      <c r="BE381" s="87"/>
      <c r="BF381" s="87"/>
      <c r="BG381" s="87">
        <f t="shared" si="36"/>
        <v>20922</v>
      </c>
      <c r="BH381" s="87"/>
      <c r="BI381" s="87"/>
      <c r="BJ381" s="87"/>
      <c r="BK381" s="87"/>
      <c r="BL381" s="87"/>
    </row>
    <row r="382" spans="1:79" s="8" customFormat="1" ht="13.2" customHeight="1" x14ac:dyDescent="0.25">
      <c r="A382" s="80">
        <v>2273</v>
      </c>
      <c r="B382" s="80"/>
      <c r="C382" s="80"/>
      <c r="D382" s="80"/>
      <c r="E382" s="80"/>
      <c r="F382" s="80"/>
      <c r="G382" s="92" t="s">
        <v>160</v>
      </c>
      <c r="H382" s="93"/>
      <c r="I382" s="93"/>
      <c r="J382" s="93"/>
      <c r="K382" s="93"/>
      <c r="L382" s="93"/>
      <c r="M382" s="93"/>
      <c r="N382" s="93"/>
      <c r="O382" s="93"/>
      <c r="P382" s="93"/>
      <c r="Q382" s="93"/>
      <c r="R382" s="93"/>
      <c r="S382" s="94"/>
      <c r="T382" s="87">
        <v>132900</v>
      </c>
      <c r="U382" s="87"/>
      <c r="V382" s="87"/>
      <c r="W382" s="87"/>
      <c r="X382" s="87"/>
      <c r="Y382" s="87"/>
      <c r="Z382" s="87">
        <v>127530</v>
      </c>
      <c r="AA382" s="87"/>
      <c r="AB382" s="87"/>
      <c r="AC382" s="87"/>
      <c r="AD382" s="87"/>
      <c r="AE382" s="87">
        <v>0</v>
      </c>
      <c r="AF382" s="87"/>
      <c r="AG382" s="87"/>
      <c r="AH382" s="87"/>
      <c r="AI382" s="87"/>
      <c r="AJ382" s="87"/>
      <c r="AK382" s="87">
        <v>0</v>
      </c>
      <c r="AL382" s="87"/>
      <c r="AM382" s="87"/>
      <c r="AN382" s="87"/>
      <c r="AO382" s="87"/>
      <c r="AP382" s="87"/>
      <c r="AQ382" s="87">
        <f t="shared" si="35"/>
        <v>0</v>
      </c>
      <c r="AR382" s="87"/>
      <c r="AS382" s="87"/>
      <c r="AT382" s="87"/>
      <c r="AU382" s="87"/>
      <c r="AV382" s="87"/>
      <c r="AW382" s="87">
        <v>0</v>
      </c>
      <c r="AX382" s="87"/>
      <c r="AY382" s="87"/>
      <c r="AZ382" s="87"/>
      <c r="BA382" s="87"/>
      <c r="BB382" s="87">
        <v>0</v>
      </c>
      <c r="BC382" s="87"/>
      <c r="BD382" s="87"/>
      <c r="BE382" s="87"/>
      <c r="BF382" s="87"/>
      <c r="BG382" s="87">
        <f t="shared" si="36"/>
        <v>127530</v>
      </c>
      <c r="BH382" s="87"/>
      <c r="BI382" s="87"/>
      <c r="BJ382" s="87"/>
      <c r="BK382" s="87"/>
      <c r="BL382" s="87"/>
    </row>
    <row r="383" spans="1:79" s="8" customFormat="1" ht="39.6" customHeight="1" x14ac:dyDescent="0.25">
      <c r="A383" s="80">
        <v>2282</v>
      </c>
      <c r="B383" s="80"/>
      <c r="C383" s="80"/>
      <c r="D383" s="80"/>
      <c r="E383" s="80"/>
      <c r="F383" s="80"/>
      <c r="G383" s="92" t="s">
        <v>227</v>
      </c>
      <c r="H383" s="93"/>
      <c r="I383" s="93"/>
      <c r="J383" s="93"/>
      <c r="K383" s="93"/>
      <c r="L383" s="93"/>
      <c r="M383" s="93"/>
      <c r="N383" s="93"/>
      <c r="O383" s="93"/>
      <c r="P383" s="93"/>
      <c r="Q383" s="93"/>
      <c r="R383" s="93"/>
      <c r="S383" s="94"/>
      <c r="T383" s="87">
        <v>0</v>
      </c>
      <c r="U383" s="87"/>
      <c r="V383" s="87"/>
      <c r="W383" s="87"/>
      <c r="X383" s="87"/>
      <c r="Y383" s="87"/>
      <c r="Z383" s="87">
        <v>0</v>
      </c>
      <c r="AA383" s="87"/>
      <c r="AB383" s="87"/>
      <c r="AC383" s="87"/>
      <c r="AD383" s="87"/>
      <c r="AE383" s="87">
        <v>0</v>
      </c>
      <c r="AF383" s="87"/>
      <c r="AG383" s="87"/>
      <c r="AH383" s="87"/>
      <c r="AI383" s="87"/>
      <c r="AJ383" s="87"/>
      <c r="AK383" s="87">
        <v>0</v>
      </c>
      <c r="AL383" s="87"/>
      <c r="AM383" s="87"/>
      <c r="AN383" s="87"/>
      <c r="AO383" s="87"/>
      <c r="AP383" s="87"/>
      <c r="AQ383" s="87">
        <f t="shared" si="35"/>
        <v>0</v>
      </c>
      <c r="AR383" s="87"/>
      <c r="AS383" s="87"/>
      <c r="AT383" s="87"/>
      <c r="AU383" s="87"/>
      <c r="AV383" s="87"/>
      <c r="AW383" s="87">
        <v>0</v>
      </c>
      <c r="AX383" s="87"/>
      <c r="AY383" s="87"/>
      <c r="AZ383" s="87"/>
      <c r="BA383" s="87"/>
      <c r="BB383" s="87">
        <v>0</v>
      </c>
      <c r="BC383" s="87"/>
      <c r="BD383" s="87"/>
      <c r="BE383" s="87"/>
      <c r="BF383" s="87"/>
      <c r="BG383" s="87">
        <f t="shared" si="36"/>
        <v>0</v>
      </c>
      <c r="BH383" s="87"/>
      <c r="BI383" s="87"/>
      <c r="BJ383" s="87"/>
      <c r="BK383" s="87"/>
      <c r="BL383" s="87"/>
    </row>
    <row r="384" spans="1:79" s="9" customFormat="1" ht="12.75" customHeight="1" x14ac:dyDescent="0.25">
      <c r="A384" s="139"/>
      <c r="B384" s="139"/>
      <c r="C384" s="139"/>
      <c r="D384" s="139"/>
      <c r="E384" s="139"/>
      <c r="F384" s="139"/>
      <c r="G384" s="101" t="s">
        <v>145</v>
      </c>
      <c r="H384" s="102"/>
      <c r="I384" s="102"/>
      <c r="J384" s="102"/>
      <c r="K384" s="102"/>
      <c r="L384" s="102"/>
      <c r="M384" s="102"/>
      <c r="N384" s="102"/>
      <c r="O384" s="102"/>
      <c r="P384" s="102"/>
      <c r="Q384" s="102"/>
      <c r="R384" s="102"/>
      <c r="S384" s="103"/>
      <c r="T384" s="120">
        <v>9486790</v>
      </c>
      <c r="U384" s="120"/>
      <c r="V384" s="120"/>
      <c r="W384" s="120"/>
      <c r="X384" s="120"/>
      <c r="Y384" s="120"/>
      <c r="Z384" s="120">
        <v>9474324</v>
      </c>
      <c r="AA384" s="120"/>
      <c r="AB384" s="120"/>
      <c r="AC384" s="120"/>
      <c r="AD384" s="120"/>
      <c r="AE384" s="120">
        <v>0</v>
      </c>
      <c r="AF384" s="120"/>
      <c r="AG384" s="120"/>
      <c r="AH384" s="120"/>
      <c r="AI384" s="120"/>
      <c r="AJ384" s="120"/>
      <c r="AK384" s="120">
        <v>0</v>
      </c>
      <c r="AL384" s="120"/>
      <c r="AM384" s="120"/>
      <c r="AN384" s="120"/>
      <c r="AO384" s="120"/>
      <c r="AP384" s="120"/>
      <c r="AQ384" s="120">
        <f t="shared" si="35"/>
        <v>0</v>
      </c>
      <c r="AR384" s="120"/>
      <c r="AS384" s="120"/>
      <c r="AT384" s="120"/>
      <c r="AU384" s="120"/>
      <c r="AV384" s="120"/>
      <c r="AW384" s="120">
        <v>0</v>
      </c>
      <c r="AX384" s="120"/>
      <c r="AY384" s="120"/>
      <c r="AZ384" s="120"/>
      <c r="BA384" s="120"/>
      <c r="BB384" s="120">
        <v>0</v>
      </c>
      <c r="BC384" s="120"/>
      <c r="BD384" s="120"/>
      <c r="BE384" s="120"/>
      <c r="BF384" s="120"/>
      <c r="BG384" s="120">
        <f t="shared" si="36"/>
        <v>9474324</v>
      </c>
      <c r="BH384" s="120"/>
      <c r="BI384" s="120"/>
      <c r="BJ384" s="120"/>
      <c r="BK384" s="120"/>
      <c r="BL384" s="120"/>
    </row>
    <row r="386" spans="1:79" ht="14.25" customHeight="1" x14ac:dyDescent="0.25">
      <c r="A386" s="51" t="s">
        <v>423</v>
      </c>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row>
    <row r="387" spans="1:79" ht="15" customHeight="1" x14ac:dyDescent="0.25">
      <c r="A387" s="59" t="s">
        <v>192</v>
      </c>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row>
    <row r="388" spans="1:79" ht="5.4" customHeight="1" x14ac:dyDescent="0.25"/>
    <row r="389" spans="1:79" ht="18" customHeight="1" x14ac:dyDescent="0.25">
      <c r="A389" s="61" t="s">
        <v>132</v>
      </c>
      <c r="B389" s="61"/>
      <c r="C389" s="61"/>
      <c r="D389" s="61"/>
      <c r="E389" s="61"/>
      <c r="F389" s="61"/>
      <c r="G389" s="61" t="s">
        <v>19</v>
      </c>
      <c r="H389" s="61"/>
      <c r="I389" s="61"/>
      <c r="J389" s="61"/>
      <c r="K389" s="61"/>
      <c r="L389" s="61"/>
      <c r="M389" s="61"/>
      <c r="N389" s="61"/>
      <c r="O389" s="61"/>
      <c r="P389" s="61"/>
      <c r="Q389" s="61" t="s">
        <v>197</v>
      </c>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t="s">
        <v>201</v>
      </c>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row>
    <row r="390" spans="1:79" ht="42.9" customHeight="1" x14ac:dyDescent="0.25">
      <c r="A390" s="61"/>
      <c r="B390" s="61"/>
      <c r="C390" s="61"/>
      <c r="D390" s="61"/>
      <c r="E390" s="61"/>
      <c r="F390" s="61"/>
      <c r="G390" s="61"/>
      <c r="H390" s="61"/>
      <c r="I390" s="61"/>
      <c r="J390" s="61"/>
      <c r="K390" s="61"/>
      <c r="L390" s="61"/>
      <c r="M390" s="61"/>
      <c r="N390" s="61"/>
      <c r="O390" s="61"/>
      <c r="P390" s="61"/>
      <c r="Q390" s="61" t="s">
        <v>137</v>
      </c>
      <c r="R390" s="61"/>
      <c r="S390" s="61"/>
      <c r="T390" s="61"/>
      <c r="U390" s="61"/>
      <c r="V390" s="80" t="s">
        <v>138</v>
      </c>
      <c r="W390" s="80"/>
      <c r="X390" s="80"/>
      <c r="Y390" s="80"/>
      <c r="Z390" s="61" t="s">
        <v>139</v>
      </c>
      <c r="AA390" s="61"/>
      <c r="AB390" s="61"/>
      <c r="AC390" s="61"/>
      <c r="AD390" s="61"/>
      <c r="AE390" s="61"/>
      <c r="AF390" s="61"/>
      <c r="AG390" s="61"/>
      <c r="AH390" s="61"/>
      <c r="AI390" s="61"/>
      <c r="AJ390" s="61" t="s">
        <v>140</v>
      </c>
      <c r="AK390" s="61"/>
      <c r="AL390" s="61"/>
      <c r="AM390" s="61"/>
      <c r="AN390" s="61"/>
      <c r="AO390" s="61" t="s">
        <v>20</v>
      </c>
      <c r="AP390" s="61"/>
      <c r="AQ390" s="61"/>
      <c r="AR390" s="61"/>
      <c r="AS390" s="61"/>
      <c r="AT390" s="80" t="s">
        <v>141</v>
      </c>
      <c r="AU390" s="80"/>
      <c r="AV390" s="80"/>
      <c r="AW390" s="80"/>
      <c r="AX390" s="61" t="s">
        <v>139</v>
      </c>
      <c r="AY390" s="61"/>
      <c r="AZ390" s="61"/>
      <c r="BA390" s="61"/>
      <c r="BB390" s="61"/>
      <c r="BC390" s="61"/>
      <c r="BD390" s="61"/>
      <c r="BE390" s="61"/>
      <c r="BF390" s="61"/>
      <c r="BG390" s="61"/>
      <c r="BH390" s="61" t="s">
        <v>142</v>
      </c>
      <c r="BI390" s="61"/>
      <c r="BJ390" s="61"/>
      <c r="BK390" s="61"/>
      <c r="BL390" s="61"/>
    </row>
    <row r="391" spans="1:79" ht="63" customHeight="1" x14ac:dyDescent="0.25">
      <c r="A391" s="61"/>
      <c r="B391" s="61"/>
      <c r="C391" s="61"/>
      <c r="D391" s="61"/>
      <c r="E391" s="61"/>
      <c r="F391" s="61"/>
      <c r="G391" s="61"/>
      <c r="H391" s="61"/>
      <c r="I391" s="61"/>
      <c r="J391" s="61"/>
      <c r="K391" s="61"/>
      <c r="L391" s="61"/>
      <c r="M391" s="61"/>
      <c r="N391" s="61"/>
      <c r="O391" s="61"/>
      <c r="P391" s="61"/>
      <c r="Q391" s="61"/>
      <c r="R391" s="61"/>
      <c r="S391" s="61"/>
      <c r="T391" s="61"/>
      <c r="U391" s="61"/>
      <c r="V391" s="80"/>
      <c r="W391" s="80"/>
      <c r="X391" s="80"/>
      <c r="Y391" s="80"/>
      <c r="Z391" s="61" t="s">
        <v>17</v>
      </c>
      <c r="AA391" s="61"/>
      <c r="AB391" s="61"/>
      <c r="AC391" s="61"/>
      <c r="AD391" s="61"/>
      <c r="AE391" s="61" t="s">
        <v>16</v>
      </c>
      <c r="AF391" s="61"/>
      <c r="AG391" s="61"/>
      <c r="AH391" s="61"/>
      <c r="AI391" s="61"/>
      <c r="AJ391" s="61"/>
      <c r="AK391" s="61"/>
      <c r="AL391" s="61"/>
      <c r="AM391" s="61"/>
      <c r="AN391" s="61"/>
      <c r="AO391" s="61"/>
      <c r="AP391" s="61"/>
      <c r="AQ391" s="61"/>
      <c r="AR391" s="61"/>
      <c r="AS391" s="61"/>
      <c r="AT391" s="80"/>
      <c r="AU391" s="80"/>
      <c r="AV391" s="80"/>
      <c r="AW391" s="80"/>
      <c r="AX391" s="61" t="s">
        <v>17</v>
      </c>
      <c r="AY391" s="61"/>
      <c r="AZ391" s="61"/>
      <c r="BA391" s="61"/>
      <c r="BB391" s="61"/>
      <c r="BC391" s="61" t="s">
        <v>16</v>
      </c>
      <c r="BD391" s="61"/>
      <c r="BE391" s="61"/>
      <c r="BF391" s="61"/>
      <c r="BG391" s="61"/>
      <c r="BH391" s="61"/>
      <c r="BI391" s="61"/>
      <c r="BJ391" s="61"/>
      <c r="BK391" s="61"/>
      <c r="BL391" s="61"/>
    </row>
    <row r="392" spans="1:79" ht="15" customHeight="1" x14ac:dyDescent="0.25">
      <c r="A392" s="61">
        <v>1</v>
      </c>
      <c r="B392" s="61"/>
      <c r="C392" s="61"/>
      <c r="D392" s="61"/>
      <c r="E392" s="61"/>
      <c r="F392" s="61"/>
      <c r="G392" s="61">
        <v>2</v>
      </c>
      <c r="H392" s="61"/>
      <c r="I392" s="61"/>
      <c r="J392" s="61"/>
      <c r="K392" s="61"/>
      <c r="L392" s="61"/>
      <c r="M392" s="61"/>
      <c r="N392" s="61"/>
      <c r="O392" s="61"/>
      <c r="P392" s="61"/>
      <c r="Q392" s="61">
        <v>3</v>
      </c>
      <c r="R392" s="61"/>
      <c r="S392" s="61"/>
      <c r="T392" s="61"/>
      <c r="U392" s="61"/>
      <c r="V392" s="61">
        <v>4</v>
      </c>
      <c r="W392" s="61"/>
      <c r="X392" s="61"/>
      <c r="Y392" s="61"/>
      <c r="Z392" s="61">
        <v>5</v>
      </c>
      <c r="AA392" s="61"/>
      <c r="AB392" s="61"/>
      <c r="AC392" s="61"/>
      <c r="AD392" s="61"/>
      <c r="AE392" s="61">
        <v>6</v>
      </c>
      <c r="AF392" s="61"/>
      <c r="AG392" s="61"/>
      <c r="AH392" s="61"/>
      <c r="AI392" s="61"/>
      <c r="AJ392" s="61">
        <v>7</v>
      </c>
      <c r="AK392" s="61"/>
      <c r="AL392" s="61"/>
      <c r="AM392" s="61"/>
      <c r="AN392" s="61"/>
      <c r="AO392" s="61">
        <v>8</v>
      </c>
      <c r="AP392" s="61"/>
      <c r="AQ392" s="61"/>
      <c r="AR392" s="61"/>
      <c r="AS392" s="61"/>
      <c r="AT392" s="61">
        <v>9</v>
      </c>
      <c r="AU392" s="61"/>
      <c r="AV392" s="61"/>
      <c r="AW392" s="61"/>
      <c r="AX392" s="61">
        <v>10</v>
      </c>
      <c r="AY392" s="61"/>
      <c r="AZ392" s="61"/>
      <c r="BA392" s="61"/>
      <c r="BB392" s="61"/>
      <c r="BC392" s="61">
        <v>11</v>
      </c>
      <c r="BD392" s="61"/>
      <c r="BE392" s="61"/>
      <c r="BF392" s="61"/>
      <c r="BG392" s="61"/>
      <c r="BH392" s="61">
        <v>12</v>
      </c>
      <c r="BI392" s="61"/>
      <c r="BJ392" s="61"/>
      <c r="BK392" s="61"/>
      <c r="BL392" s="61"/>
    </row>
    <row r="393" spans="1:79" ht="12" hidden="1" customHeight="1" x14ac:dyDescent="0.25">
      <c r="A393" s="80" t="s">
        <v>64</v>
      </c>
      <c r="B393" s="80"/>
      <c r="C393" s="80"/>
      <c r="D393" s="80"/>
      <c r="E393" s="80"/>
      <c r="F393" s="80"/>
      <c r="G393" s="142" t="s">
        <v>57</v>
      </c>
      <c r="H393" s="142"/>
      <c r="I393" s="142"/>
      <c r="J393" s="142"/>
      <c r="K393" s="142"/>
      <c r="L393" s="142"/>
      <c r="M393" s="142"/>
      <c r="N393" s="142"/>
      <c r="O393" s="142"/>
      <c r="P393" s="142"/>
      <c r="Q393" s="122" t="s">
        <v>80</v>
      </c>
      <c r="R393" s="122"/>
      <c r="S393" s="122"/>
      <c r="T393" s="122"/>
      <c r="U393" s="122"/>
      <c r="V393" s="122" t="s">
        <v>81</v>
      </c>
      <c r="W393" s="122"/>
      <c r="X393" s="122"/>
      <c r="Y393" s="122"/>
      <c r="Z393" s="122" t="s">
        <v>82</v>
      </c>
      <c r="AA393" s="122"/>
      <c r="AB393" s="122"/>
      <c r="AC393" s="122"/>
      <c r="AD393" s="122"/>
      <c r="AE393" s="122" t="s">
        <v>83</v>
      </c>
      <c r="AF393" s="122"/>
      <c r="AG393" s="122"/>
      <c r="AH393" s="122"/>
      <c r="AI393" s="122"/>
      <c r="AJ393" s="125" t="s">
        <v>102</v>
      </c>
      <c r="AK393" s="122"/>
      <c r="AL393" s="122"/>
      <c r="AM393" s="122"/>
      <c r="AN393" s="122"/>
      <c r="AO393" s="122" t="s">
        <v>84</v>
      </c>
      <c r="AP393" s="122"/>
      <c r="AQ393" s="122"/>
      <c r="AR393" s="122"/>
      <c r="AS393" s="122"/>
      <c r="AT393" s="125" t="s">
        <v>103</v>
      </c>
      <c r="AU393" s="122"/>
      <c r="AV393" s="122"/>
      <c r="AW393" s="122"/>
      <c r="AX393" s="122" t="s">
        <v>85</v>
      </c>
      <c r="AY393" s="122"/>
      <c r="AZ393" s="122"/>
      <c r="BA393" s="122"/>
      <c r="BB393" s="122"/>
      <c r="BC393" s="122" t="s">
        <v>86</v>
      </c>
      <c r="BD393" s="122"/>
      <c r="BE393" s="122"/>
      <c r="BF393" s="122"/>
      <c r="BG393" s="122"/>
      <c r="BH393" s="125" t="s">
        <v>102</v>
      </c>
      <c r="BI393" s="122"/>
      <c r="BJ393" s="122"/>
      <c r="BK393" s="122"/>
      <c r="BL393" s="122"/>
      <c r="CA393" s="1" t="s">
        <v>52</v>
      </c>
    </row>
    <row r="394" spans="1:79" s="8" customFormat="1" ht="13.2" customHeight="1" x14ac:dyDescent="0.25">
      <c r="A394" s="80">
        <v>2111</v>
      </c>
      <c r="B394" s="80"/>
      <c r="C394" s="80"/>
      <c r="D394" s="80"/>
      <c r="E394" s="80"/>
      <c r="F394" s="80"/>
      <c r="G394" s="92" t="s">
        <v>154</v>
      </c>
      <c r="H394" s="93"/>
      <c r="I394" s="93"/>
      <c r="J394" s="93"/>
      <c r="K394" s="93"/>
      <c r="L394" s="93"/>
      <c r="M394" s="93"/>
      <c r="N394" s="93"/>
      <c r="O394" s="93"/>
      <c r="P394" s="94"/>
      <c r="Q394" s="87">
        <v>4402522</v>
      </c>
      <c r="R394" s="87"/>
      <c r="S394" s="87"/>
      <c r="T394" s="87"/>
      <c r="U394" s="87"/>
      <c r="V394" s="87">
        <v>0</v>
      </c>
      <c r="W394" s="87"/>
      <c r="X394" s="87"/>
      <c r="Y394" s="87"/>
      <c r="Z394" s="87">
        <v>0</v>
      </c>
      <c r="AA394" s="87"/>
      <c r="AB394" s="87"/>
      <c r="AC394" s="87"/>
      <c r="AD394" s="87"/>
      <c r="AE394" s="87">
        <v>0</v>
      </c>
      <c r="AF394" s="87"/>
      <c r="AG394" s="87"/>
      <c r="AH394" s="87"/>
      <c r="AI394" s="87"/>
      <c r="AJ394" s="87">
        <f t="shared" ref="AJ394:AJ401" si="37">IF(ISNUMBER(Q394),Q394,0)-IF(ISNUMBER(Z394),Z394,0)</f>
        <v>4402522</v>
      </c>
      <c r="AK394" s="87"/>
      <c r="AL394" s="87"/>
      <c r="AM394" s="87"/>
      <c r="AN394" s="87"/>
      <c r="AO394" s="87">
        <v>958200</v>
      </c>
      <c r="AP394" s="87"/>
      <c r="AQ394" s="87"/>
      <c r="AR394" s="87"/>
      <c r="AS394" s="87"/>
      <c r="AT394" s="87">
        <f t="shared" ref="AT394:AT401" si="38">IF(ISNUMBER(V394),V394,0)-IF(ISNUMBER(Z394),Z394,0)-IF(ISNUMBER(AE394),AE394,0)</f>
        <v>0</v>
      </c>
      <c r="AU394" s="87"/>
      <c r="AV394" s="87"/>
      <c r="AW394" s="87"/>
      <c r="AX394" s="87">
        <v>0</v>
      </c>
      <c r="AY394" s="87"/>
      <c r="AZ394" s="87"/>
      <c r="BA394" s="87"/>
      <c r="BB394" s="87"/>
      <c r="BC394" s="87">
        <v>0</v>
      </c>
      <c r="BD394" s="87"/>
      <c r="BE394" s="87"/>
      <c r="BF394" s="87"/>
      <c r="BG394" s="87"/>
      <c r="BH394" s="87">
        <f t="shared" ref="BH394:BH401" si="39">IF(ISNUMBER(AO394),AO394,0)-IF(ISNUMBER(AX394),AX394,0)</f>
        <v>958200</v>
      </c>
      <c r="BI394" s="87"/>
      <c r="BJ394" s="87"/>
      <c r="BK394" s="87"/>
      <c r="BL394" s="87"/>
      <c r="CA394" s="8" t="s">
        <v>53</v>
      </c>
    </row>
    <row r="395" spans="1:79" s="8" customFormat="1" ht="13.2" customHeight="1" x14ac:dyDescent="0.25">
      <c r="A395" s="80">
        <v>2120</v>
      </c>
      <c r="B395" s="80"/>
      <c r="C395" s="80"/>
      <c r="D395" s="80"/>
      <c r="E395" s="80"/>
      <c r="F395" s="80"/>
      <c r="G395" s="92" t="s">
        <v>155</v>
      </c>
      <c r="H395" s="93"/>
      <c r="I395" s="93"/>
      <c r="J395" s="93"/>
      <c r="K395" s="93"/>
      <c r="L395" s="93"/>
      <c r="M395" s="93"/>
      <c r="N395" s="93"/>
      <c r="O395" s="93"/>
      <c r="P395" s="94"/>
      <c r="Q395" s="87">
        <v>969946</v>
      </c>
      <c r="R395" s="87"/>
      <c r="S395" s="87"/>
      <c r="T395" s="87"/>
      <c r="U395" s="87"/>
      <c r="V395" s="87">
        <v>0</v>
      </c>
      <c r="W395" s="87"/>
      <c r="X395" s="87"/>
      <c r="Y395" s="87"/>
      <c r="Z395" s="87">
        <v>0</v>
      </c>
      <c r="AA395" s="87"/>
      <c r="AB395" s="87"/>
      <c r="AC395" s="87"/>
      <c r="AD395" s="87"/>
      <c r="AE395" s="87">
        <v>0</v>
      </c>
      <c r="AF395" s="87"/>
      <c r="AG395" s="87"/>
      <c r="AH395" s="87"/>
      <c r="AI395" s="87"/>
      <c r="AJ395" s="87">
        <f t="shared" si="37"/>
        <v>969946</v>
      </c>
      <c r="AK395" s="87"/>
      <c r="AL395" s="87"/>
      <c r="AM395" s="87"/>
      <c r="AN395" s="87"/>
      <c r="AO395" s="87">
        <v>210800</v>
      </c>
      <c r="AP395" s="87"/>
      <c r="AQ395" s="87"/>
      <c r="AR395" s="87"/>
      <c r="AS395" s="87"/>
      <c r="AT395" s="87">
        <f t="shared" si="38"/>
        <v>0</v>
      </c>
      <c r="AU395" s="87"/>
      <c r="AV395" s="87"/>
      <c r="AW395" s="87"/>
      <c r="AX395" s="87">
        <v>0</v>
      </c>
      <c r="AY395" s="87"/>
      <c r="AZ395" s="87"/>
      <c r="BA395" s="87"/>
      <c r="BB395" s="87"/>
      <c r="BC395" s="87">
        <v>0</v>
      </c>
      <c r="BD395" s="87"/>
      <c r="BE395" s="87"/>
      <c r="BF395" s="87"/>
      <c r="BG395" s="87"/>
      <c r="BH395" s="87">
        <f t="shared" si="39"/>
        <v>210800</v>
      </c>
      <c r="BI395" s="87"/>
      <c r="BJ395" s="87"/>
      <c r="BK395" s="87"/>
      <c r="BL395" s="87"/>
    </row>
    <row r="396" spans="1:79" s="8" customFormat="1" ht="26.4" customHeight="1" x14ac:dyDescent="0.25">
      <c r="A396" s="80">
        <v>2210</v>
      </c>
      <c r="B396" s="80"/>
      <c r="C396" s="80"/>
      <c r="D396" s="80"/>
      <c r="E396" s="80"/>
      <c r="F396" s="80"/>
      <c r="G396" s="92" t="s">
        <v>156</v>
      </c>
      <c r="H396" s="93"/>
      <c r="I396" s="93"/>
      <c r="J396" s="93"/>
      <c r="K396" s="93"/>
      <c r="L396" s="93"/>
      <c r="M396" s="93"/>
      <c r="N396" s="93"/>
      <c r="O396" s="93"/>
      <c r="P396" s="94"/>
      <c r="Q396" s="87">
        <v>150000</v>
      </c>
      <c r="R396" s="87"/>
      <c r="S396" s="87"/>
      <c r="T396" s="87"/>
      <c r="U396" s="87"/>
      <c r="V396" s="87">
        <v>0</v>
      </c>
      <c r="W396" s="87"/>
      <c r="X396" s="87"/>
      <c r="Y396" s="87"/>
      <c r="Z396" s="87">
        <v>0</v>
      </c>
      <c r="AA396" s="87"/>
      <c r="AB396" s="87"/>
      <c r="AC396" s="87"/>
      <c r="AD396" s="87"/>
      <c r="AE396" s="87">
        <v>0</v>
      </c>
      <c r="AF396" s="87"/>
      <c r="AG396" s="87"/>
      <c r="AH396" s="87"/>
      <c r="AI396" s="87"/>
      <c r="AJ396" s="87">
        <f t="shared" si="37"/>
        <v>150000</v>
      </c>
      <c r="AK396" s="87"/>
      <c r="AL396" s="87"/>
      <c r="AM396" s="87"/>
      <c r="AN396" s="87"/>
      <c r="AO396" s="87">
        <v>0</v>
      </c>
      <c r="AP396" s="87"/>
      <c r="AQ396" s="87"/>
      <c r="AR396" s="87"/>
      <c r="AS396" s="87"/>
      <c r="AT396" s="87">
        <f t="shared" si="38"/>
        <v>0</v>
      </c>
      <c r="AU396" s="87"/>
      <c r="AV396" s="87"/>
      <c r="AW396" s="87"/>
      <c r="AX396" s="87">
        <v>0</v>
      </c>
      <c r="AY396" s="87"/>
      <c r="AZ396" s="87"/>
      <c r="BA396" s="87"/>
      <c r="BB396" s="87"/>
      <c r="BC396" s="87">
        <v>0</v>
      </c>
      <c r="BD396" s="87"/>
      <c r="BE396" s="87"/>
      <c r="BF396" s="87"/>
      <c r="BG396" s="87"/>
      <c r="BH396" s="87">
        <f t="shared" si="39"/>
        <v>0</v>
      </c>
      <c r="BI396" s="87"/>
      <c r="BJ396" s="87"/>
      <c r="BK396" s="87"/>
      <c r="BL396" s="87"/>
    </row>
    <row r="397" spans="1:79" s="8" customFormat="1" ht="13.2" customHeight="1" x14ac:dyDescent="0.25">
      <c r="A397" s="80">
        <v>2271</v>
      </c>
      <c r="B397" s="80"/>
      <c r="C397" s="80"/>
      <c r="D397" s="80"/>
      <c r="E397" s="80"/>
      <c r="F397" s="80"/>
      <c r="G397" s="92" t="s">
        <v>158</v>
      </c>
      <c r="H397" s="93"/>
      <c r="I397" s="93"/>
      <c r="J397" s="93"/>
      <c r="K397" s="93"/>
      <c r="L397" s="93"/>
      <c r="M397" s="93"/>
      <c r="N397" s="93"/>
      <c r="O397" s="93"/>
      <c r="P397" s="94"/>
      <c r="Q397" s="87">
        <v>1179760</v>
      </c>
      <c r="R397" s="87"/>
      <c r="S397" s="87"/>
      <c r="T397" s="87"/>
      <c r="U397" s="87"/>
      <c r="V397" s="87">
        <v>0</v>
      </c>
      <c r="W397" s="87"/>
      <c r="X397" s="87"/>
      <c r="Y397" s="87"/>
      <c r="Z397" s="87">
        <v>0</v>
      </c>
      <c r="AA397" s="87"/>
      <c r="AB397" s="87"/>
      <c r="AC397" s="87"/>
      <c r="AD397" s="87"/>
      <c r="AE397" s="87">
        <v>0</v>
      </c>
      <c r="AF397" s="87"/>
      <c r="AG397" s="87"/>
      <c r="AH397" s="87"/>
      <c r="AI397" s="87"/>
      <c r="AJ397" s="87">
        <f t="shared" si="37"/>
        <v>1179760</v>
      </c>
      <c r="AK397" s="87"/>
      <c r="AL397" s="87"/>
      <c r="AM397" s="87"/>
      <c r="AN397" s="87"/>
      <c r="AO397" s="87">
        <v>817276</v>
      </c>
      <c r="AP397" s="87"/>
      <c r="AQ397" s="87"/>
      <c r="AR397" s="87"/>
      <c r="AS397" s="87"/>
      <c r="AT397" s="87">
        <f t="shared" si="38"/>
        <v>0</v>
      </c>
      <c r="AU397" s="87"/>
      <c r="AV397" s="87"/>
      <c r="AW397" s="87"/>
      <c r="AX397" s="87">
        <v>0</v>
      </c>
      <c r="AY397" s="87"/>
      <c r="AZ397" s="87"/>
      <c r="BA397" s="87"/>
      <c r="BB397" s="87"/>
      <c r="BC397" s="87">
        <v>0</v>
      </c>
      <c r="BD397" s="87"/>
      <c r="BE397" s="87"/>
      <c r="BF397" s="87"/>
      <c r="BG397" s="87"/>
      <c r="BH397" s="87">
        <f t="shared" si="39"/>
        <v>817276</v>
      </c>
      <c r="BI397" s="87"/>
      <c r="BJ397" s="87"/>
      <c r="BK397" s="87"/>
      <c r="BL397" s="87"/>
    </row>
    <row r="398" spans="1:79" s="8" customFormat="1" ht="26.4" customHeight="1" x14ac:dyDescent="0.25">
      <c r="A398" s="80">
        <v>2272</v>
      </c>
      <c r="B398" s="80"/>
      <c r="C398" s="80"/>
      <c r="D398" s="80"/>
      <c r="E398" s="80"/>
      <c r="F398" s="80"/>
      <c r="G398" s="92" t="s">
        <v>159</v>
      </c>
      <c r="H398" s="93"/>
      <c r="I398" s="93"/>
      <c r="J398" s="93"/>
      <c r="K398" s="93"/>
      <c r="L398" s="93"/>
      <c r="M398" s="93"/>
      <c r="N398" s="93"/>
      <c r="O398" s="93"/>
      <c r="P398" s="94"/>
      <c r="Q398" s="87">
        <v>73409</v>
      </c>
      <c r="R398" s="87"/>
      <c r="S398" s="87"/>
      <c r="T398" s="87"/>
      <c r="U398" s="87"/>
      <c r="V398" s="87">
        <v>0</v>
      </c>
      <c r="W398" s="87"/>
      <c r="X398" s="87"/>
      <c r="Y398" s="87"/>
      <c r="Z398" s="87">
        <v>0</v>
      </c>
      <c r="AA398" s="87"/>
      <c r="AB398" s="87"/>
      <c r="AC398" s="87"/>
      <c r="AD398" s="87"/>
      <c r="AE398" s="87">
        <v>0</v>
      </c>
      <c r="AF398" s="87"/>
      <c r="AG398" s="87"/>
      <c r="AH398" s="87"/>
      <c r="AI398" s="87"/>
      <c r="AJ398" s="87">
        <f t="shared" si="37"/>
        <v>73409</v>
      </c>
      <c r="AK398" s="87"/>
      <c r="AL398" s="87"/>
      <c r="AM398" s="87"/>
      <c r="AN398" s="87"/>
      <c r="AO398" s="87">
        <v>68800</v>
      </c>
      <c r="AP398" s="87"/>
      <c r="AQ398" s="87"/>
      <c r="AR398" s="87"/>
      <c r="AS398" s="87"/>
      <c r="AT398" s="87">
        <f t="shared" si="38"/>
        <v>0</v>
      </c>
      <c r="AU398" s="87"/>
      <c r="AV398" s="87"/>
      <c r="AW398" s="87"/>
      <c r="AX398" s="87">
        <v>0</v>
      </c>
      <c r="AY398" s="87"/>
      <c r="AZ398" s="87"/>
      <c r="BA398" s="87"/>
      <c r="BB398" s="87"/>
      <c r="BC398" s="87">
        <v>0</v>
      </c>
      <c r="BD398" s="87"/>
      <c r="BE398" s="87"/>
      <c r="BF398" s="87"/>
      <c r="BG398" s="87"/>
      <c r="BH398" s="87">
        <f t="shared" si="39"/>
        <v>68800</v>
      </c>
      <c r="BI398" s="87"/>
      <c r="BJ398" s="87"/>
      <c r="BK398" s="87"/>
      <c r="BL398" s="87"/>
    </row>
    <row r="399" spans="1:79" s="8" customFormat="1" ht="13.2" customHeight="1" x14ac:dyDescent="0.25">
      <c r="A399" s="80">
        <v>2273</v>
      </c>
      <c r="B399" s="80"/>
      <c r="C399" s="80"/>
      <c r="D399" s="80"/>
      <c r="E399" s="80"/>
      <c r="F399" s="80"/>
      <c r="G399" s="92" t="s">
        <v>160</v>
      </c>
      <c r="H399" s="93"/>
      <c r="I399" s="93"/>
      <c r="J399" s="93"/>
      <c r="K399" s="93"/>
      <c r="L399" s="93"/>
      <c r="M399" s="93"/>
      <c r="N399" s="93"/>
      <c r="O399" s="93"/>
      <c r="P399" s="94"/>
      <c r="Q399" s="87">
        <v>359965</v>
      </c>
      <c r="R399" s="87"/>
      <c r="S399" s="87"/>
      <c r="T399" s="87"/>
      <c r="U399" s="87"/>
      <c r="V399" s="87">
        <v>0</v>
      </c>
      <c r="W399" s="87"/>
      <c r="X399" s="87"/>
      <c r="Y399" s="87"/>
      <c r="Z399" s="87">
        <v>0</v>
      </c>
      <c r="AA399" s="87"/>
      <c r="AB399" s="87"/>
      <c r="AC399" s="87"/>
      <c r="AD399" s="87"/>
      <c r="AE399" s="87">
        <v>0</v>
      </c>
      <c r="AF399" s="87"/>
      <c r="AG399" s="87"/>
      <c r="AH399" s="87"/>
      <c r="AI399" s="87"/>
      <c r="AJ399" s="87">
        <f t="shared" si="37"/>
        <v>359965</v>
      </c>
      <c r="AK399" s="87"/>
      <c r="AL399" s="87"/>
      <c r="AM399" s="87"/>
      <c r="AN399" s="87"/>
      <c r="AO399" s="87">
        <v>341900</v>
      </c>
      <c r="AP399" s="87"/>
      <c r="AQ399" s="87"/>
      <c r="AR399" s="87"/>
      <c r="AS399" s="87"/>
      <c r="AT399" s="87">
        <f t="shared" si="38"/>
        <v>0</v>
      </c>
      <c r="AU399" s="87"/>
      <c r="AV399" s="87"/>
      <c r="AW399" s="87"/>
      <c r="AX399" s="87">
        <v>0</v>
      </c>
      <c r="AY399" s="87"/>
      <c r="AZ399" s="87"/>
      <c r="BA399" s="87"/>
      <c r="BB399" s="87"/>
      <c r="BC399" s="87">
        <v>0</v>
      </c>
      <c r="BD399" s="87"/>
      <c r="BE399" s="87"/>
      <c r="BF399" s="87"/>
      <c r="BG399" s="87"/>
      <c r="BH399" s="87">
        <f t="shared" si="39"/>
        <v>341900</v>
      </c>
      <c r="BI399" s="87"/>
      <c r="BJ399" s="87"/>
      <c r="BK399" s="87"/>
      <c r="BL399" s="87"/>
    </row>
    <row r="400" spans="1:79" s="8" customFormat="1" ht="13.2" customHeight="1" x14ac:dyDescent="0.25">
      <c r="A400" s="80">
        <v>2276</v>
      </c>
      <c r="B400" s="80"/>
      <c r="C400" s="80"/>
      <c r="D400" s="80"/>
      <c r="E400" s="80"/>
      <c r="F400" s="80"/>
      <c r="G400" s="92" t="s">
        <v>288</v>
      </c>
      <c r="H400" s="93"/>
      <c r="I400" s="93"/>
      <c r="J400" s="93"/>
      <c r="K400" s="93"/>
      <c r="L400" s="93"/>
      <c r="M400" s="93"/>
      <c r="N400" s="93"/>
      <c r="O400" s="93"/>
      <c r="P400" s="94"/>
      <c r="Q400" s="87">
        <v>0</v>
      </c>
      <c r="R400" s="87"/>
      <c r="S400" s="87"/>
      <c r="T400" s="87"/>
      <c r="U400" s="87"/>
      <c r="V400" s="87">
        <v>0</v>
      </c>
      <c r="W400" s="87"/>
      <c r="X400" s="87"/>
      <c r="Y400" s="87"/>
      <c r="Z400" s="87">
        <v>0</v>
      </c>
      <c r="AA400" s="87"/>
      <c r="AB400" s="87"/>
      <c r="AC400" s="87"/>
      <c r="AD400" s="87"/>
      <c r="AE400" s="87">
        <v>0</v>
      </c>
      <c r="AF400" s="87"/>
      <c r="AG400" s="87"/>
      <c r="AH400" s="87"/>
      <c r="AI400" s="87"/>
      <c r="AJ400" s="87">
        <f t="shared" si="37"/>
        <v>0</v>
      </c>
      <c r="AK400" s="87"/>
      <c r="AL400" s="87"/>
      <c r="AM400" s="87"/>
      <c r="AN400" s="87"/>
      <c r="AO400" s="87">
        <v>748424</v>
      </c>
      <c r="AP400" s="87"/>
      <c r="AQ400" s="87"/>
      <c r="AR400" s="87"/>
      <c r="AS400" s="87"/>
      <c r="AT400" s="87">
        <f t="shared" si="38"/>
        <v>0</v>
      </c>
      <c r="AU400" s="87"/>
      <c r="AV400" s="87"/>
      <c r="AW400" s="87"/>
      <c r="AX400" s="87">
        <v>0</v>
      </c>
      <c r="AY400" s="87"/>
      <c r="AZ400" s="87"/>
      <c r="BA400" s="87"/>
      <c r="BB400" s="87"/>
      <c r="BC400" s="87">
        <v>0</v>
      </c>
      <c r="BD400" s="87"/>
      <c r="BE400" s="87"/>
      <c r="BF400" s="87"/>
      <c r="BG400" s="87"/>
      <c r="BH400" s="87">
        <f t="shared" si="39"/>
        <v>748424</v>
      </c>
      <c r="BI400" s="87"/>
      <c r="BJ400" s="87"/>
      <c r="BK400" s="87"/>
      <c r="BL400" s="87"/>
    </row>
    <row r="401" spans="1:79" s="9" customFormat="1" ht="12.75" customHeight="1" x14ac:dyDescent="0.25">
      <c r="A401" s="139"/>
      <c r="B401" s="139"/>
      <c r="C401" s="139"/>
      <c r="D401" s="139"/>
      <c r="E401" s="139"/>
      <c r="F401" s="139"/>
      <c r="G401" s="101" t="s">
        <v>145</v>
      </c>
      <c r="H401" s="102"/>
      <c r="I401" s="102"/>
      <c r="J401" s="102"/>
      <c r="K401" s="102"/>
      <c r="L401" s="102"/>
      <c r="M401" s="102"/>
      <c r="N401" s="102"/>
      <c r="O401" s="102"/>
      <c r="P401" s="103"/>
      <c r="Q401" s="120">
        <v>7135602</v>
      </c>
      <c r="R401" s="120"/>
      <c r="S401" s="120"/>
      <c r="T401" s="120"/>
      <c r="U401" s="120"/>
      <c r="V401" s="120">
        <v>0</v>
      </c>
      <c r="W401" s="120"/>
      <c r="X401" s="120"/>
      <c r="Y401" s="120"/>
      <c r="Z401" s="120">
        <v>0</v>
      </c>
      <c r="AA401" s="120"/>
      <c r="AB401" s="120"/>
      <c r="AC401" s="120"/>
      <c r="AD401" s="120"/>
      <c r="AE401" s="120">
        <v>0</v>
      </c>
      <c r="AF401" s="120"/>
      <c r="AG401" s="120"/>
      <c r="AH401" s="120"/>
      <c r="AI401" s="120"/>
      <c r="AJ401" s="120">
        <f t="shared" si="37"/>
        <v>7135602</v>
      </c>
      <c r="AK401" s="120"/>
      <c r="AL401" s="120"/>
      <c r="AM401" s="120"/>
      <c r="AN401" s="120"/>
      <c r="AO401" s="120">
        <v>3145400</v>
      </c>
      <c r="AP401" s="120"/>
      <c r="AQ401" s="120"/>
      <c r="AR401" s="120"/>
      <c r="AS401" s="120"/>
      <c r="AT401" s="120">
        <f t="shared" si="38"/>
        <v>0</v>
      </c>
      <c r="AU401" s="120"/>
      <c r="AV401" s="120"/>
      <c r="AW401" s="120"/>
      <c r="AX401" s="120">
        <v>0</v>
      </c>
      <c r="AY401" s="120"/>
      <c r="AZ401" s="120"/>
      <c r="BA401" s="120"/>
      <c r="BB401" s="120"/>
      <c r="BC401" s="120">
        <v>0</v>
      </c>
      <c r="BD401" s="120"/>
      <c r="BE401" s="120"/>
      <c r="BF401" s="120"/>
      <c r="BG401" s="120"/>
      <c r="BH401" s="120">
        <f t="shared" si="39"/>
        <v>3145400</v>
      </c>
      <c r="BI401" s="120"/>
      <c r="BJ401" s="120"/>
      <c r="BK401" s="120"/>
      <c r="BL401" s="120"/>
    </row>
    <row r="403" spans="1:79" ht="14.25" customHeight="1" x14ac:dyDescent="0.25">
      <c r="A403" s="51" t="s">
        <v>424</v>
      </c>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row>
    <row r="404" spans="1:79" ht="15" customHeight="1" x14ac:dyDescent="0.25">
      <c r="A404" s="59" t="s">
        <v>192</v>
      </c>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row>
    <row r="405" spans="1:79" ht="4.95" customHeight="1" x14ac:dyDescent="0.25"/>
    <row r="406" spans="1:79" ht="42.9" customHeight="1" x14ac:dyDescent="0.25">
      <c r="A406" s="80" t="s">
        <v>132</v>
      </c>
      <c r="B406" s="80"/>
      <c r="C406" s="80"/>
      <c r="D406" s="80"/>
      <c r="E406" s="80"/>
      <c r="F406" s="80"/>
      <c r="G406" s="61" t="s">
        <v>19</v>
      </c>
      <c r="H406" s="61"/>
      <c r="I406" s="61"/>
      <c r="J406" s="61"/>
      <c r="K406" s="61"/>
      <c r="L406" s="61"/>
      <c r="M406" s="61"/>
      <c r="N406" s="61"/>
      <c r="O406" s="61"/>
      <c r="P406" s="61"/>
      <c r="Q406" s="61"/>
      <c r="R406" s="61"/>
      <c r="S406" s="61"/>
      <c r="T406" s="61" t="s">
        <v>15</v>
      </c>
      <c r="U406" s="61"/>
      <c r="V406" s="61"/>
      <c r="W406" s="61"/>
      <c r="X406" s="61"/>
      <c r="Y406" s="61"/>
      <c r="Z406" s="61" t="s">
        <v>14</v>
      </c>
      <c r="AA406" s="61"/>
      <c r="AB406" s="61"/>
      <c r="AC406" s="61"/>
      <c r="AD406" s="61"/>
      <c r="AE406" s="61" t="s">
        <v>194</v>
      </c>
      <c r="AF406" s="61"/>
      <c r="AG406" s="61"/>
      <c r="AH406" s="61"/>
      <c r="AI406" s="61"/>
      <c r="AJ406" s="61"/>
      <c r="AK406" s="61" t="s">
        <v>198</v>
      </c>
      <c r="AL406" s="61"/>
      <c r="AM406" s="61"/>
      <c r="AN406" s="61"/>
      <c r="AO406" s="61"/>
      <c r="AP406" s="61"/>
      <c r="AQ406" s="61" t="s">
        <v>203</v>
      </c>
      <c r="AR406" s="61"/>
      <c r="AS406" s="61"/>
      <c r="AT406" s="61"/>
      <c r="AU406" s="61"/>
      <c r="AV406" s="61"/>
      <c r="AW406" s="61" t="s">
        <v>18</v>
      </c>
      <c r="AX406" s="61"/>
      <c r="AY406" s="61"/>
      <c r="AZ406" s="61"/>
      <c r="BA406" s="61"/>
      <c r="BB406" s="61"/>
      <c r="BC406" s="61"/>
      <c r="BD406" s="61"/>
      <c r="BE406" s="61" t="s">
        <v>151</v>
      </c>
      <c r="BF406" s="61"/>
      <c r="BG406" s="61"/>
      <c r="BH406" s="61"/>
      <c r="BI406" s="61"/>
      <c r="BJ406" s="61"/>
      <c r="BK406" s="61"/>
      <c r="BL406" s="61"/>
    </row>
    <row r="407" spans="1:79" ht="21.75" customHeight="1" x14ac:dyDescent="0.25">
      <c r="A407" s="80"/>
      <c r="B407" s="80"/>
      <c r="C407" s="80"/>
      <c r="D407" s="80"/>
      <c r="E407" s="80"/>
      <c r="F407" s="80"/>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row>
    <row r="408" spans="1:79" ht="15" customHeight="1" x14ac:dyDescent="0.25">
      <c r="A408" s="61">
        <v>1</v>
      </c>
      <c r="B408" s="61"/>
      <c r="C408" s="61"/>
      <c r="D408" s="61"/>
      <c r="E408" s="61"/>
      <c r="F408" s="61"/>
      <c r="G408" s="61">
        <v>2</v>
      </c>
      <c r="H408" s="61"/>
      <c r="I408" s="61"/>
      <c r="J408" s="61"/>
      <c r="K408" s="61"/>
      <c r="L408" s="61"/>
      <c r="M408" s="61"/>
      <c r="N408" s="61"/>
      <c r="O408" s="61"/>
      <c r="P408" s="61"/>
      <c r="Q408" s="61"/>
      <c r="R408" s="61"/>
      <c r="S408" s="61"/>
      <c r="T408" s="61">
        <v>3</v>
      </c>
      <c r="U408" s="61"/>
      <c r="V408" s="61"/>
      <c r="W408" s="61"/>
      <c r="X408" s="61"/>
      <c r="Y408" s="61"/>
      <c r="Z408" s="61">
        <v>4</v>
      </c>
      <c r="AA408" s="61"/>
      <c r="AB408" s="61"/>
      <c r="AC408" s="61"/>
      <c r="AD408" s="61"/>
      <c r="AE408" s="61">
        <v>5</v>
      </c>
      <c r="AF408" s="61"/>
      <c r="AG408" s="61"/>
      <c r="AH408" s="61"/>
      <c r="AI408" s="61"/>
      <c r="AJ408" s="61"/>
      <c r="AK408" s="61">
        <v>6</v>
      </c>
      <c r="AL408" s="61"/>
      <c r="AM408" s="61"/>
      <c r="AN408" s="61"/>
      <c r="AO408" s="61"/>
      <c r="AP408" s="61"/>
      <c r="AQ408" s="61">
        <v>7</v>
      </c>
      <c r="AR408" s="61"/>
      <c r="AS408" s="61"/>
      <c r="AT408" s="61"/>
      <c r="AU408" s="61"/>
      <c r="AV408" s="61"/>
      <c r="AW408" s="80">
        <v>8</v>
      </c>
      <c r="AX408" s="80"/>
      <c r="AY408" s="80"/>
      <c r="AZ408" s="80"/>
      <c r="BA408" s="80"/>
      <c r="BB408" s="80"/>
      <c r="BC408" s="80"/>
      <c r="BD408" s="80"/>
      <c r="BE408" s="80">
        <v>9</v>
      </c>
      <c r="BF408" s="80"/>
      <c r="BG408" s="80"/>
      <c r="BH408" s="80"/>
      <c r="BI408" s="80"/>
      <c r="BJ408" s="80"/>
      <c r="BK408" s="80"/>
      <c r="BL408" s="80"/>
    </row>
    <row r="409" spans="1:79" ht="18.75" hidden="1" customHeight="1" x14ac:dyDescent="0.25">
      <c r="A409" s="80" t="s">
        <v>64</v>
      </c>
      <c r="B409" s="80"/>
      <c r="C409" s="80"/>
      <c r="D409" s="80"/>
      <c r="E409" s="80"/>
      <c r="F409" s="80"/>
      <c r="G409" s="142" t="s">
        <v>57</v>
      </c>
      <c r="H409" s="142"/>
      <c r="I409" s="142"/>
      <c r="J409" s="142"/>
      <c r="K409" s="142"/>
      <c r="L409" s="142"/>
      <c r="M409" s="142"/>
      <c r="N409" s="142"/>
      <c r="O409" s="142"/>
      <c r="P409" s="142"/>
      <c r="Q409" s="142"/>
      <c r="R409" s="142"/>
      <c r="S409" s="142"/>
      <c r="T409" s="122" t="s">
        <v>80</v>
      </c>
      <c r="U409" s="122"/>
      <c r="V409" s="122"/>
      <c r="W409" s="122"/>
      <c r="X409" s="122"/>
      <c r="Y409" s="122"/>
      <c r="Z409" s="122" t="s">
        <v>81</v>
      </c>
      <c r="AA409" s="122"/>
      <c r="AB409" s="122"/>
      <c r="AC409" s="122"/>
      <c r="AD409" s="122"/>
      <c r="AE409" s="122" t="s">
        <v>82</v>
      </c>
      <c r="AF409" s="122"/>
      <c r="AG409" s="122"/>
      <c r="AH409" s="122"/>
      <c r="AI409" s="122"/>
      <c r="AJ409" s="122"/>
      <c r="AK409" s="122" t="s">
        <v>83</v>
      </c>
      <c r="AL409" s="122"/>
      <c r="AM409" s="122"/>
      <c r="AN409" s="122"/>
      <c r="AO409" s="122"/>
      <c r="AP409" s="122"/>
      <c r="AQ409" s="122" t="s">
        <v>84</v>
      </c>
      <c r="AR409" s="122"/>
      <c r="AS409" s="122"/>
      <c r="AT409" s="122"/>
      <c r="AU409" s="122"/>
      <c r="AV409" s="122"/>
      <c r="AW409" s="142" t="s">
        <v>87</v>
      </c>
      <c r="AX409" s="142"/>
      <c r="AY409" s="142"/>
      <c r="AZ409" s="142"/>
      <c r="BA409" s="142"/>
      <c r="BB409" s="142"/>
      <c r="BC409" s="142"/>
      <c r="BD409" s="142"/>
      <c r="BE409" s="142" t="s">
        <v>88</v>
      </c>
      <c r="BF409" s="142"/>
      <c r="BG409" s="142"/>
      <c r="BH409" s="142"/>
      <c r="BI409" s="142"/>
      <c r="BJ409" s="142"/>
      <c r="BK409" s="142"/>
      <c r="BL409" s="142"/>
      <c r="CA409" s="1" t="s">
        <v>54</v>
      </c>
    </row>
    <row r="410" spans="1:79" s="8" customFormat="1" ht="13.2" customHeight="1" x14ac:dyDescent="0.25">
      <c r="A410" s="80">
        <v>2111</v>
      </c>
      <c r="B410" s="80"/>
      <c r="C410" s="80"/>
      <c r="D410" s="80"/>
      <c r="E410" s="80"/>
      <c r="F410" s="80"/>
      <c r="G410" s="92" t="s">
        <v>154</v>
      </c>
      <c r="H410" s="93"/>
      <c r="I410" s="93"/>
      <c r="J410" s="93"/>
      <c r="K410" s="93"/>
      <c r="L410" s="93"/>
      <c r="M410" s="93"/>
      <c r="N410" s="93"/>
      <c r="O410" s="93"/>
      <c r="P410" s="93"/>
      <c r="Q410" s="93"/>
      <c r="R410" s="93"/>
      <c r="S410" s="94"/>
      <c r="T410" s="87">
        <v>5935641</v>
      </c>
      <c r="U410" s="87"/>
      <c r="V410" s="87"/>
      <c r="W410" s="87"/>
      <c r="X410" s="87"/>
      <c r="Y410" s="87"/>
      <c r="Z410" s="87">
        <v>5935641</v>
      </c>
      <c r="AA410" s="87"/>
      <c r="AB410" s="87"/>
      <c r="AC410" s="87"/>
      <c r="AD410" s="87"/>
      <c r="AE410" s="87">
        <v>0</v>
      </c>
      <c r="AF410" s="87"/>
      <c r="AG410" s="87"/>
      <c r="AH410" s="87"/>
      <c r="AI410" s="87"/>
      <c r="AJ410" s="87"/>
      <c r="AK410" s="87">
        <v>0</v>
      </c>
      <c r="AL410" s="87"/>
      <c r="AM410" s="87"/>
      <c r="AN410" s="87"/>
      <c r="AO410" s="87"/>
      <c r="AP410" s="87"/>
      <c r="AQ410" s="87">
        <v>0</v>
      </c>
      <c r="AR410" s="87"/>
      <c r="AS410" s="87"/>
      <c r="AT410" s="87"/>
      <c r="AU410" s="87"/>
      <c r="AV410" s="87"/>
      <c r="AW410" s="80"/>
      <c r="AX410" s="80"/>
      <c r="AY410" s="80"/>
      <c r="AZ410" s="80"/>
      <c r="BA410" s="80"/>
      <c r="BB410" s="80"/>
      <c r="BC410" s="80"/>
      <c r="BD410" s="80"/>
      <c r="BE410" s="80"/>
      <c r="BF410" s="80"/>
      <c r="BG410" s="80"/>
      <c r="BH410" s="80"/>
      <c r="BI410" s="80"/>
      <c r="BJ410" s="80"/>
      <c r="BK410" s="80"/>
      <c r="BL410" s="80"/>
      <c r="CA410" s="8" t="s">
        <v>55</v>
      </c>
    </row>
    <row r="411" spans="1:79" s="8" customFormat="1" ht="13.2" customHeight="1" x14ac:dyDescent="0.25">
      <c r="A411" s="80">
        <v>2120</v>
      </c>
      <c r="B411" s="80"/>
      <c r="C411" s="80"/>
      <c r="D411" s="80"/>
      <c r="E411" s="80"/>
      <c r="F411" s="80"/>
      <c r="G411" s="92" t="s">
        <v>155</v>
      </c>
      <c r="H411" s="93"/>
      <c r="I411" s="93"/>
      <c r="J411" s="93"/>
      <c r="K411" s="93"/>
      <c r="L411" s="93"/>
      <c r="M411" s="93"/>
      <c r="N411" s="93"/>
      <c r="O411" s="93"/>
      <c r="P411" s="93"/>
      <c r="Q411" s="93"/>
      <c r="R411" s="93"/>
      <c r="S411" s="94"/>
      <c r="T411" s="87">
        <v>1329159</v>
      </c>
      <c r="U411" s="87"/>
      <c r="V411" s="87"/>
      <c r="W411" s="87"/>
      <c r="X411" s="87"/>
      <c r="Y411" s="87"/>
      <c r="Z411" s="87">
        <v>1329159</v>
      </c>
      <c r="AA411" s="87"/>
      <c r="AB411" s="87"/>
      <c r="AC411" s="87"/>
      <c r="AD411" s="87"/>
      <c r="AE411" s="87">
        <v>0</v>
      </c>
      <c r="AF411" s="87"/>
      <c r="AG411" s="87"/>
      <c r="AH411" s="87"/>
      <c r="AI411" s="87"/>
      <c r="AJ411" s="87"/>
      <c r="AK411" s="87">
        <v>0</v>
      </c>
      <c r="AL411" s="87"/>
      <c r="AM411" s="87"/>
      <c r="AN411" s="87"/>
      <c r="AO411" s="87"/>
      <c r="AP411" s="87"/>
      <c r="AQ411" s="87">
        <v>0</v>
      </c>
      <c r="AR411" s="87"/>
      <c r="AS411" s="87"/>
      <c r="AT411" s="87"/>
      <c r="AU411" s="87"/>
      <c r="AV411" s="87"/>
      <c r="AW411" s="80"/>
      <c r="AX411" s="80"/>
      <c r="AY411" s="80"/>
      <c r="AZ411" s="80"/>
      <c r="BA411" s="80"/>
      <c r="BB411" s="80"/>
      <c r="BC411" s="80"/>
      <c r="BD411" s="80"/>
      <c r="BE411" s="80"/>
      <c r="BF411" s="80"/>
      <c r="BG411" s="80"/>
      <c r="BH411" s="80"/>
      <c r="BI411" s="80"/>
      <c r="BJ411" s="80"/>
      <c r="BK411" s="80"/>
      <c r="BL411" s="80"/>
    </row>
    <row r="412" spans="1:79" s="8" customFormat="1" ht="13.2" customHeight="1" x14ac:dyDescent="0.25">
      <c r="A412" s="80">
        <v>2271</v>
      </c>
      <c r="B412" s="80"/>
      <c r="C412" s="80"/>
      <c r="D412" s="80"/>
      <c r="E412" s="80"/>
      <c r="F412" s="80"/>
      <c r="G412" s="92" t="s">
        <v>158</v>
      </c>
      <c r="H412" s="93"/>
      <c r="I412" s="93"/>
      <c r="J412" s="93"/>
      <c r="K412" s="93"/>
      <c r="L412" s="93"/>
      <c r="M412" s="93"/>
      <c r="N412" s="93"/>
      <c r="O412" s="93"/>
      <c r="P412" s="93"/>
      <c r="Q412" s="93"/>
      <c r="R412" s="93"/>
      <c r="S412" s="94"/>
      <c r="T412" s="87">
        <v>2067790</v>
      </c>
      <c r="U412" s="87"/>
      <c r="V412" s="87"/>
      <c r="W412" s="87"/>
      <c r="X412" s="87"/>
      <c r="Y412" s="87"/>
      <c r="Z412" s="87">
        <v>2061072</v>
      </c>
      <c r="AA412" s="87"/>
      <c r="AB412" s="87"/>
      <c r="AC412" s="87"/>
      <c r="AD412" s="87"/>
      <c r="AE412" s="87">
        <v>0</v>
      </c>
      <c r="AF412" s="87"/>
      <c r="AG412" s="87"/>
      <c r="AH412" s="87"/>
      <c r="AI412" s="87"/>
      <c r="AJ412" s="87"/>
      <c r="AK412" s="87">
        <v>0</v>
      </c>
      <c r="AL412" s="87"/>
      <c r="AM412" s="87"/>
      <c r="AN412" s="87"/>
      <c r="AO412" s="87"/>
      <c r="AP412" s="87"/>
      <c r="AQ412" s="87">
        <v>0</v>
      </c>
      <c r="AR412" s="87"/>
      <c r="AS412" s="87"/>
      <c r="AT412" s="87"/>
      <c r="AU412" s="87"/>
      <c r="AV412" s="87"/>
      <c r="AW412" s="80"/>
      <c r="AX412" s="80"/>
      <c r="AY412" s="80"/>
      <c r="AZ412" s="80"/>
      <c r="BA412" s="80"/>
      <c r="BB412" s="80"/>
      <c r="BC412" s="80"/>
      <c r="BD412" s="80"/>
      <c r="BE412" s="80"/>
      <c r="BF412" s="80"/>
      <c r="BG412" s="80"/>
      <c r="BH412" s="80"/>
      <c r="BI412" s="80"/>
      <c r="BJ412" s="80"/>
      <c r="BK412" s="80"/>
      <c r="BL412" s="80"/>
    </row>
    <row r="413" spans="1:79" s="8" customFormat="1" ht="13.2" customHeight="1" x14ac:dyDescent="0.25">
      <c r="A413" s="80">
        <v>2272</v>
      </c>
      <c r="B413" s="80"/>
      <c r="C413" s="80"/>
      <c r="D413" s="80"/>
      <c r="E413" s="80"/>
      <c r="F413" s="80"/>
      <c r="G413" s="92" t="s">
        <v>159</v>
      </c>
      <c r="H413" s="93"/>
      <c r="I413" s="93"/>
      <c r="J413" s="93"/>
      <c r="K413" s="93"/>
      <c r="L413" s="93"/>
      <c r="M413" s="93"/>
      <c r="N413" s="93"/>
      <c r="O413" s="93"/>
      <c r="P413" s="93"/>
      <c r="Q413" s="93"/>
      <c r="R413" s="93"/>
      <c r="S413" s="94"/>
      <c r="T413" s="87">
        <v>21300</v>
      </c>
      <c r="U413" s="87"/>
      <c r="V413" s="87"/>
      <c r="W413" s="87"/>
      <c r="X413" s="87"/>
      <c r="Y413" s="87"/>
      <c r="Z413" s="87">
        <v>20922</v>
      </c>
      <c r="AA413" s="87"/>
      <c r="AB413" s="87"/>
      <c r="AC413" s="87"/>
      <c r="AD413" s="87"/>
      <c r="AE413" s="87">
        <v>0</v>
      </c>
      <c r="AF413" s="87"/>
      <c r="AG413" s="87"/>
      <c r="AH413" s="87"/>
      <c r="AI413" s="87"/>
      <c r="AJ413" s="87"/>
      <c r="AK413" s="87">
        <v>0</v>
      </c>
      <c r="AL413" s="87"/>
      <c r="AM413" s="87"/>
      <c r="AN413" s="87"/>
      <c r="AO413" s="87"/>
      <c r="AP413" s="87"/>
      <c r="AQ413" s="87">
        <v>0</v>
      </c>
      <c r="AR413" s="87"/>
      <c r="AS413" s="87"/>
      <c r="AT413" s="87"/>
      <c r="AU413" s="87"/>
      <c r="AV413" s="87"/>
      <c r="AW413" s="80"/>
      <c r="AX413" s="80"/>
      <c r="AY413" s="80"/>
      <c r="AZ413" s="80"/>
      <c r="BA413" s="80"/>
      <c r="BB413" s="80"/>
      <c r="BC413" s="80"/>
      <c r="BD413" s="80"/>
      <c r="BE413" s="80"/>
      <c r="BF413" s="80"/>
      <c r="BG413" s="80"/>
      <c r="BH413" s="80"/>
      <c r="BI413" s="80"/>
      <c r="BJ413" s="80"/>
      <c r="BK413" s="80"/>
      <c r="BL413" s="80"/>
    </row>
    <row r="414" spans="1:79" s="8" customFormat="1" ht="13.2" customHeight="1" x14ac:dyDescent="0.25">
      <c r="A414" s="80">
        <v>2273</v>
      </c>
      <c r="B414" s="80"/>
      <c r="C414" s="80"/>
      <c r="D414" s="80"/>
      <c r="E414" s="80"/>
      <c r="F414" s="80"/>
      <c r="G414" s="92" t="s">
        <v>160</v>
      </c>
      <c r="H414" s="93"/>
      <c r="I414" s="93"/>
      <c r="J414" s="93"/>
      <c r="K414" s="93"/>
      <c r="L414" s="93"/>
      <c r="M414" s="93"/>
      <c r="N414" s="93"/>
      <c r="O414" s="93"/>
      <c r="P414" s="93"/>
      <c r="Q414" s="93"/>
      <c r="R414" s="93"/>
      <c r="S414" s="94"/>
      <c r="T414" s="87">
        <v>132900</v>
      </c>
      <c r="U414" s="87"/>
      <c r="V414" s="87"/>
      <c r="W414" s="87"/>
      <c r="X414" s="87"/>
      <c r="Y414" s="87"/>
      <c r="Z414" s="87">
        <v>127530</v>
      </c>
      <c r="AA414" s="87"/>
      <c r="AB414" s="87"/>
      <c r="AC414" s="87"/>
      <c r="AD414" s="87"/>
      <c r="AE414" s="87">
        <v>0</v>
      </c>
      <c r="AF414" s="87"/>
      <c r="AG414" s="87"/>
      <c r="AH414" s="87"/>
      <c r="AI414" s="87"/>
      <c r="AJ414" s="87"/>
      <c r="AK414" s="87">
        <v>0</v>
      </c>
      <c r="AL414" s="87"/>
      <c r="AM414" s="87"/>
      <c r="AN414" s="87"/>
      <c r="AO414" s="87"/>
      <c r="AP414" s="87"/>
      <c r="AQ414" s="87">
        <v>0</v>
      </c>
      <c r="AR414" s="87"/>
      <c r="AS414" s="87"/>
      <c r="AT414" s="87"/>
      <c r="AU414" s="87"/>
      <c r="AV414" s="87"/>
      <c r="AW414" s="80"/>
      <c r="AX414" s="80"/>
      <c r="AY414" s="80"/>
      <c r="AZ414" s="80"/>
      <c r="BA414" s="80"/>
      <c r="BB414" s="80"/>
      <c r="BC414" s="80"/>
      <c r="BD414" s="80"/>
      <c r="BE414" s="80"/>
      <c r="BF414" s="80"/>
      <c r="BG414" s="80"/>
      <c r="BH414" s="80"/>
      <c r="BI414" s="80"/>
      <c r="BJ414" s="80"/>
      <c r="BK414" s="80"/>
      <c r="BL414" s="80"/>
    </row>
    <row r="415" spans="1:79" s="9" customFormat="1" ht="12.75" customHeight="1" x14ac:dyDescent="0.25">
      <c r="A415" s="139"/>
      <c r="B415" s="139"/>
      <c r="C415" s="139"/>
      <c r="D415" s="139"/>
      <c r="E415" s="139"/>
      <c r="F415" s="139"/>
      <c r="G415" s="101" t="s">
        <v>145</v>
      </c>
      <c r="H415" s="102"/>
      <c r="I415" s="102"/>
      <c r="J415" s="102"/>
      <c r="K415" s="102"/>
      <c r="L415" s="102"/>
      <c r="M415" s="102"/>
      <c r="N415" s="102"/>
      <c r="O415" s="102"/>
      <c r="P415" s="102"/>
      <c r="Q415" s="102"/>
      <c r="R415" s="102"/>
      <c r="S415" s="103"/>
      <c r="T415" s="120">
        <v>9486790</v>
      </c>
      <c r="U415" s="120"/>
      <c r="V415" s="120"/>
      <c r="W415" s="120"/>
      <c r="X415" s="120"/>
      <c r="Y415" s="120"/>
      <c r="Z415" s="120">
        <v>9474324</v>
      </c>
      <c r="AA415" s="120"/>
      <c r="AB415" s="120"/>
      <c r="AC415" s="120"/>
      <c r="AD415" s="120"/>
      <c r="AE415" s="120">
        <v>0</v>
      </c>
      <c r="AF415" s="120"/>
      <c r="AG415" s="120"/>
      <c r="AH415" s="120"/>
      <c r="AI415" s="120"/>
      <c r="AJ415" s="120"/>
      <c r="AK415" s="120">
        <v>0</v>
      </c>
      <c r="AL415" s="120"/>
      <c r="AM415" s="120"/>
      <c r="AN415" s="120"/>
      <c r="AO415" s="120"/>
      <c r="AP415" s="120"/>
      <c r="AQ415" s="120">
        <v>0</v>
      </c>
      <c r="AR415" s="120"/>
      <c r="AS415" s="120"/>
      <c r="AT415" s="120"/>
      <c r="AU415" s="120"/>
      <c r="AV415" s="120"/>
      <c r="AW415" s="139"/>
      <c r="AX415" s="139"/>
      <c r="AY415" s="139"/>
      <c r="AZ415" s="139"/>
      <c r="BA415" s="139"/>
      <c r="BB415" s="139"/>
      <c r="BC415" s="139"/>
      <c r="BD415" s="139"/>
      <c r="BE415" s="139"/>
      <c r="BF415" s="139"/>
      <c r="BG415" s="139"/>
      <c r="BH415" s="139"/>
      <c r="BI415" s="139"/>
      <c r="BJ415" s="139"/>
      <c r="BK415" s="139"/>
      <c r="BL415" s="139"/>
    </row>
    <row r="416" spans="1:79" ht="9" customHeight="1" x14ac:dyDescent="0.25"/>
    <row r="417" spans="1:69" ht="13.95" customHeight="1" x14ac:dyDescent="0.25">
      <c r="A417" s="51" t="s">
        <v>558</v>
      </c>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row>
    <row r="418" spans="1:69" ht="9" customHeight="1" x14ac:dyDescent="0.25"/>
    <row r="419" spans="1:69" ht="51" customHeight="1" x14ac:dyDescent="0.25">
      <c r="A419" s="80" t="s">
        <v>6</v>
      </c>
      <c r="B419" s="80"/>
      <c r="C419" s="80"/>
      <c r="D419" s="80"/>
      <c r="E419" s="80"/>
      <c r="F419" s="80"/>
      <c r="G419" s="80"/>
      <c r="H419" s="80"/>
      <c r="I419" s="80" t="s">
        <v>19</v>
      </c>
      <c r="J419" s="80"/>
      <c r="K419" s="80"/>
      <c r="L419" s="80"/>
      <c r="M419" s="80"/>
      <c r="N419" s="80"/>
      <c r="O419" s="80"/>
      <c r="P419" s="80"/>
      <c r="Q419" s="80"/>
      <c r="R419" s="80"/>
      <c r="S419" s="80"/>
      <c r="T419" s="80"/>
      <c r="U419" s="80"/>
      <c r="V419" s="80" t="s">
        <v>559</v>
      </c>
      <c r="W419" s="80"/>
      <c r="X419" s="80"/>
      <c r="Y419" s="80"/>
      <c r="Z419" s="80"/>
      <c r="AA419" s="80"/>
      <c r="AB419" s="80"/>
      <c r="AC419" s="80" t="s">
        <v>621</v>
      </c>
      <c r="AD419" s="80"/>
      <c r="AE419" s="80"/>
      <c r="AF419" s="80"/>
      <c r="AG419" s="80"/>
      <c r="AH419" s="80"/>
      <c r="AI419" s="80"/>
      <c r="AJ419" s="80"/>
      <c r="AK419" s="80"/>
      <c r="AL419" s="80" t="s">
        <v>622</v>
      </c>
      <c r="AM419" s="80"/>
      <c r="AN419" s="80"/>
      <c r="AO419" s="80"/>
      <c r="AP419" s="80"/>
      <c r="AQ419" s="80"/>
      <c r="AR419" s="80"/>
      <c r="AS419" s="80"/>
      <c r="AT419" s="80"/>
      <c r="AU419" s="80" t="s">
        <v>623</v>
      </c>
      <c r="AV419" s="80"/>
      <c r="AW419" s="80"/>
      <c r="AX419" s="80"/>
      <c r="AY419" s="80"/>
      <c r="AZ419" s="80"/>
      <c r="BA419" s="80"/>
      <c r="BB419" s="80"/>
      <c r="BC419" s="80"/>
      <c r="BD419" s="80" t="s">
        <v>560</v>
      </c>
      <c r="BE419" s="80"/>
      <c r="BF419" s="80"/>
      <c r="BG419" s="80"/>
      <c r="BH419" s="80"/>
      <c r="BI419" s="80"/>
      <c r="BJ419" s="80"/>
      <c r="BK419" s="80"/>
      <c r="BL419" s="80"/>
      <c r="BM419" s="80"/>
      <c r="BN419" s="80"/>
      <c r="BO419" s="80"/>
      <c r="BP419" s="80"/>
      <c r="BQ419" s="80"/>
    </row>
    <row r="420" spans="1:69" x14ac:dyDescent="0.25">
      <c r="A420" s="170">
        <v>1</v>
      </c>
      <c r="B420" s="171"/>
      <c r="C420" s="171"/>
      <c r="D420" s="171"/>
      <c r="E420" s="171"/>
      <c r="F420" s="171"/>
      <c r="G420" s="171"/>
      <c r="H420" s="172"/>
      <c r="I420" s="173">
        <v>2</v>
      </c>
      <c r="J420" s="174"/>
      <c r="K420" s="174"/>
      <c r="L420" s="174"/>
      <c r="M420" s="174"/>
      <c r="N420" s="174"/>
      <c r="O420" s="174"/>
      <c r="P420" s="174"/>
      <c r="Q420" s="174"/>
      <c r="R420" s="174"/>
      <c r="S420" s="174"/>
      <c r="T420" s="174"/>
      <c r="U420" s="175"/>
      <c r="V420" s="173">
        <v>3</v>
      </c>
      <c r="W420" s="174"/>
      <c r="X420" s="174"/>
      <c r="Y420" s="174"/>
      <c r="Z420" s="174"/>
      <c r="AA420" s="174"/>
      <c r="AB420" s="175"/>
      <c r="AC420" s="173">
        <v>4</v>
      </c>
      <c r="AD420" s="174"/>
      <c r="AE420" s="174"/>
      <c r="AF420" s="174"/>
      <c r="AG420" s="174"/>
      <c r="AH420" s="174"/>
      <c r="AI420" s="174"/>
      <c r="AJ420" s="174"/>
      <c r="AK420" s="175"/>
      <c r="AL420" s="173">
        <v>5</v>
      </c>
      <c r="AM420" s="174"/>
      <c r="AN420" s="174"/>
      <c r="AO420" s="174"/>
      <c r="AP420" s="174"/>
      <c r="AQ420" s="174"/>
      <c r="AR420" s="174"/>
      <c r="AS420" s="174"/>
      <c r="AT420" s="175"/>
      <c r="AU420" s="173">
        <v>6</v>
      </c>
      <c r="AV420" s="174"/>
      <c r="AW420" s="174"/>
      <c r="AX420" s="174"/>
      <c r="AY420" s="174"/>
      <c r="AZ420" s="174"/>
      <c r="BA420" s="174"/>
      <c r="BB420" s="174"/>
      <c r="BC420" s="175"/>
      <c r="BD420" s="173">
        <v>7</v>
      </c>
      <c r="BE420" s="174"/>
      <c r="BF420" s="174"/>
      <c r="BG420" s="174"/>
      <c r="BH420" s="174"/>
      <c r="BI420" s="174"/>
      <c r="BJ420" s="174"/>
      <c r="BK420" s="174"/>
      <c r="BL420" s="174"/>
      <c r="BM420" s="174"/>
      <c r="BN420" s="174"/>
      <c r="BO420" s="174"/>
      <c r="BP420" s="174"/>
      <c r="BQ420" s="175"/>
    </row>
    <row r="421" spans="1:69" ht="14.4" customHeight="1" x14ac:dyDescent="0.25">
      <c r="A421" s="170">
        <v>1</v>
      </c>
      <c r="B421" s="171"/>
      <c r="C421" s="171"/>
      <c r="D421" s="171"/>
      <c r="E421" s="171"/>
      <c r="F421" s="171"/>
      <c r="G421" s="171"/>
      <c r="H421" s="172"/>
      <c r="I421" s="186" t="s">
        <v>588</v>
      </c>
      <c r="J421" s="187"/>
      <c r="K421" s="187"/>
      <c r="L421" s="187"/>
      <c r="M421" s="187"/>
      <c r="N421" s="187"/>
      <c r="O421" s="187"/>
      <c r="P421" s="187"/>
      <c r="Q421" s="187"/>
      <c r="R421" s="187"/>
      <c r="S421" s="187"/>
      <c r="T421" s="187"/>
      <c r="U421" s="188"/>
      <c r="V421" s="173" t="s">
        <v>564</v>
      </c>
      <c r="W421" s="174"/>
      <c r="X421" s="174"/>
      <c r="Y421" s="174"/>
      <c r="Z421" s="174"/>
      <c r="AA421" s="174"/>
      <c r="AB421" s="175"/>
      <c r="AC421" s="173">
        <f>AL421+AU421</f>
        <v>1433500</v>
      </c>
      <c r="AD421" s="174"/>
      <c r="AE421" s="174"/>
      <c r="AF421" s="174"/>
      <c r="AG421" s="174"/>
      <c r="AH421" s="174"/>
      <c r="AI421" s="174"/>
      <c r="AJ421" s="174"/>
      <c r="AK421" s="175"/>
      <c r="AL421" s="173">
        <v>958200</v>
      </c>
      <c r="AM421" s="174"/>
      <c r="AN421" s="174"/>
      <c r="AO421" s="174"/>
      <c r="AP421" s="174"/>
      <c r="AQ421" s="174"/>
      <c r="AR421" s="174"/>
      <c r="AS421" s="174"/>
      <c r="AT421" s="175"/>
      <c r="AU421" s="173">
        <v>475300</v>
      </c>
      <c r="AV421" s="174"/>
      <c r="AW421" s="174"/>
      <c r="AX421" s="174"/>
      <c r="AY421" s="174"/>
      <c r="AZ421" s="174"/>
      <c r="BA421" s="174"/>
      <c r="BB421" s="174"/>
      <c r="BC421" s="175"/>
      <c r="BD421" s="173" t="s">
        <v>564</v>
      </c>
      <c r="BE421" s="174"/>
      <c r="BF421" s="174"/>
      <c r="BG421" s="174"/>
      <c r="BH421" s="174"/>
      <c r="BI421" s="174"/>
      <c r="BJ421" s="174"/>
      <c r="BK421" s="174"/>
      <c r="BL421" s="174"/>
      <c r="BM421" s="174"/>
      <c r="BN421" s="174"/>
      <c r="BO421" s="174"/>
      <c r="BP421" s="174"/>
      <c r="BQ421" s="175"/>
    </row>
    <row r="422" spans="1:69" ht="40.950000000000003" customHeight="1" x14ac:dyDescent="0.25">
      <c r="A422" s="170">
        <v>2</v>
      </c>
      <c r="B422" s="171"/>
      <c r="C422" s="171"/>
      <c r="D422" s="171"/>
      <c r="E422" s="171"/>
      <c r="F422" s="171"/>
      <c r="G422" s="171"/>
      <c r="H422" s="172"/>
      <c r="I422" s="176" t="s">
        <v>591</v>
      </c>
      <c r="J422" s="177"/>
      <c r="K422" s="177"/>
      <c r="L422" s="177"/>
      <c r="M422" s="177"/>
      <c r="N422" s="177"/>
      <c r="O422" s="177"/>
      <c r="P422" s="177"/>
      <c r="Q422" s="177"/>
      <c r="R422" s="177"/>
      <c r="S422" s="177"/>
      <c r="T422" s="177"/>
      <c r="U422" s="178"/>
      <c r="V422" s="170" t="s">
        <v>592</v>
      </c>
      <c r="W422" s="171"/>
      <c r="X422" s="171"/>
      <c r="Y422" s="171"/>
      <c r="Z422" s="171"/>
      <c r="AA422" s="171"/>
      <c r="AB422" s="172"/>
      <c r="AC422" s="170">
        <f>AL422+AU422</f>
        <v>315500</v>
      </c>
      <c r="AD422" s="171"/>
      <c r="AE422" s="171"/>
      <c r="AF422" s="171"/>
      <c r="AG422" s="171"/>
      <c r="AH422" s="171"/>
      <c r="AI422" s="171"/>
      <c r="AJ422" s="171"/>
      <c r="AK422" s="172"/>
      <c r="AL422" s="170">
        <v>210800</v>
      </c>
      <c r="AM422" s="171"/>
      <c r="AN422" s="171"/>
      <c r="AO422" s="171"/>
      <c r="AP422" s="171"/>
      <c r="AQ422" s="171"/>
      <c r="AR422" s="171"/>
      <c r="AS422" s="171"/>
      <c r="AT422" s="172"/>
      <c r="AU422" s="170">
        <v>104700</v>
      </c>
      <c r="AV422" s="171"/>
      <c r="AW422" s="171"/>
      <c r="AX422" s="171"/>
      <c r="AY422" s="171"/>
      <c r="AZ422" s="171"/>
      <c r="BA422" s="171"/>
      <c r="BB422" s="171"/>
      <c r="BC422" s="172"/>
      <c r="BD422" s="173" t="s">
        <v>564</v>
      </c>
      <c r="BE422" s="174"/>
      <c r="BF422" s="174"/>
      <c r="BG422" s="174"/>
      <c r="BH422" s="174"/>
      <c r="BI422" s="174"/>
      <c r="BJ422" s="174"/>
      <c r="BK422" s="174"/>
      <c r="BL422" s="174"/>
      <c r="BM422" s="174"/>
      <c r="BN422" s="174"/>
      <c r="BO422" s="174"/>
      <c r="BP422" s="174"/>
      <c r="BQ422" s="175"/>
    </row>
    <row r="423" spans="1:69" ht="25.95" customHeight="1" x14ac:dyDescent="0.25">
      <c r="A423" s="170">
        <v>3</v>
      </c>
      <c r="B423" s="171"/>
      <c r="C423" s="171"/>
      <c r="D423" s="171"/>
      <c r="E423" s="171"/>
      <c r="F423" s="171"/>
      <c r="G423" s="171"/>
      <c r="H423" s="172"/>
      <c r="I423" s="176" t="s">
        <v>604</v>
      </c>
      <c r="J423" s="177"/>
      <c r="K423" s="177"/>
      <c r="L423" s="177"/>
      <c r="M423" s="177"/>
      <c r="N423" s="177"/>
      <c r="O423" s="177"/>
      <c r="P423" s="177"/>
      <c r="Q423" s="177"/>
      <c r="R423" s="177"/>
      <c r="S423" s="177"/>
      <c r="T423" s="177"/>
      <c r="U423" s="178"/>
      <c r="V423" s="170" t="s">
        <v>564</v>
      </c>
      <c r="W423" s="171"/>
      <c r="X423" s="171"/>
      <c r="Y423" s="171"/>
      <c r="Z423" s="171"/>
      <c r="AA423" s="171"/>
      <c r="AB423" s="172"/>
      <c r="AC423" s="170">
        <f>AL423+AU423</f>
        <v>129391</v>
      </c>
      <c r="AD423" s="171"/>
      <c r="AE423" s="171"/>
      <c r="AF423" s="171"/>
      <c r="AG423" s="171"/>
      <c r="AH423" s="171"/>
      <c r="AI423" s="171"/>
      <c r="AJ423" s="171"/>
      <c r="AK423" s="172"/>
      <c r="AL423" s="170">
        <v>0</v>
      </c>
      <c r="AM423" s="171"/>
      <c r="AN423" s="171"/>
      <c r="AO423" s="171"/>
      <c r="AP423" s="171"/>
      <c r="AQ423" s="171"/>
      <c r="AR423" s="171"/>
      <c r="AS423" s="171"/>
      <c r="AT423" s="172"/>
      <c r="AU423" s="170">
        <v>129391</v>
      </c>
      <c r="AV423" s="171"/>
      <c r="AW423" s="171"/>
      <c r="AX423" s="171"/>
      <c r="AY423" s="171"/>
      <c r="AZ423" s="171"/>
      <c r="BA423" s="171"/>
      <c r="BB423" s="171"/>
      <c r="BC423" s="172"/>
      <c r="BD423" s="173" t="s">
        <v>564</v>
      </c>
      <c r="BE423" s="174"/>
      <c r="BF423" s="174"/>
      <c r="BG423" s="174"/>
      <c r="BH423" s="174"/>
      <c r="BI423" s="174"/>
      <c r="BJ423" s="174"/>
      <c r="BK423" s="174"/>
      <c r="BL423" s="174"/>
      <c r="BM423" s="174"/>
      <c r="BN423" s="174"/>
      <c r="BO423" s="174"/>
      <c r="BP423" s="174"/>
      <c r="BQ423" s="175"/>
    </row>
    <row r="424" spans="1:69" ht="25.95" customHeight="1" x14ac:dyDescent="0.25">
      <c r="A424" s="170">
        <v>4</v>
      </c>
      <c r="B424" s="171"/>
      <c r="C424" s="171"/>
      <c r="D424" s="171"/>
      <c r="E424" s="171"/>
      <c r="F424" s="171"/>
      <c r="G424" s="171"/>
      <c r="H424" s="172"/>
      <c r="I424" s="176" t="s">
        <v>594</v>
      </c>
      <c r="J424" s="177"/>
      <c r="K424" s="177"/>
      <c r="L424" s="177"/>
      <c r="M424" s="177"/>
      <c r="N424" s="177"/>
      <c r="O424" s="177"/>
      <c r="P424" s="177"/>
      <c r="Q424" s="177"/>
      <c r="R424" s="177"/>
      <c r="S424" s="177"/>
      <c r="T424" s="177"/>
      <c r="U424" s="178"/>
      <c r="V424" s="62" t="s">
        <v>595</v>
      </c>
      <c r="W424" s="63"/>
      <c r="X424" s="63"/>
      <c r="Y424" s="63"/>
      <c r="Z424" s="63"/>
      <c r="AA424" s="63"/>
      <c r="AB424" s="64"/>
      <c r="AC424" s="170">
        <f>AL424+AU424</f>
        <v>17895</v>
      </c>
      <c r="AD424" s="171"/>
      <c r="AE424" s="171"/>
      <c r="AF424" s="171"/>
      <c r="AG424" s="171"/>
      <c r="AH424" s="171"/>
      <c r="AI424" s="171"/>
      <c r="AJ424" s="171"/>
      <c r="AK424" s="172"/>
      <c r="AL424" s="170">
        <v>0</v>
      </c>
      <c r="AM424" s="171"/>
      <c r="AN424" s="171"/>
      <c r="AO424" s="171"/>
      <c r="AP424" s="171"/>
      <c r="AQ424" s="171"/>
      <c r="AR424" s="171"/>
      <c r="AS424" s="171"/>
      <c r="AT424" s="172"/>
      <c r="AU424" s="170">
        <v>17895</v>
      </c>
      <c r="AV424" s="171"/>
      <c r="AW424" s="171"/>
      <c r="AX424" s="171"/>
      <c r="AY424" s="171"/>
      <c r="AZ424" s="171"/>
      <c r="BA424" s="171"/>
      <c r="BB424" s="171"/>
      <c r="BC424" s="172"/>
      <c r="BD424" s="173" t="s">
        <v>564</v>
      </c>
      <c r="BE424" s="174"/>
      <c r="BF424" s="174"/>
      <c r="BG424" s="174"/>
      <c r="BH424" s="174"/>
      <c r="BI424" s="174"/>
      <c r="BJ424" s="174"/>
      <c r="BK424" s="174"/>
      <c r="BL424" s="174"/>
      <c r="BM424" s="174"/>
      <c r="BN424" s="174"/>
      <c r="BO424" s="174"/>
      <c r="BP424" s="174"/>
      <c r="BQ424" s="175"/>
    </row>
    <row r="425" spans="1:69" ht="24" customHeight="1" x14ac:dyDescent="0.25">
      <c r="A425" s="170">
        <v>5</v>
      </c>
      <c r="B425" s="171"/>
      <c r="C425" s="171"/>
      <c r="D425" s="171"/>
      <c r="E425" s="171"/>
      <c r="F425" s="171"/>
      <c r="G425" s="171"/>
      <c r="H425" s="172"/>
      <c r="I425" s="176" t="s">
        <v>598</v>
      </c>
      <c r="J425" s="177"/>
      <c r="K425" s="177"/>
      <c r="L425" s="177"/>
      <c r="M425" s="177"/>
      <c r="N425" s="177"/>
      <c r="O425" s="177"/>
      <c r="P425" s="177"/>
      <c r="Q425" s="177"/>
      <c r="R425" s="177"/>
      <c r="S425" s="177"/>
      <c r="T425" s="177"/>
      <c r="U425" s="178"/>
      <c r="V425" s="62" t="s">
        <v>597</v>
      </c>
      <c r="W425" s="63"/>
      <c r="X425" s="63"/>
      <c r="Y425" s="63"/>
      <c r="Z425" s="63"/>
      <c r="AA425" s="63"/>
      <c r="AB425" s="64"/>
      <c r="AC425" s="179">
        <f>AL425+AU425</f>
        <v>2875</v>
      </c>
      <c r="AD425" s="180"/>
      <c r="AE425" s="180"/>
      <c r="AF425" s="180"/>
      <c r="AG425" s="180"/>
      <c r="AH425" s="180"/>
      <c r="AI425" s="180"/>
      <c r="AJ425" s="180"/>
      <c r="AK425" s="181"/>
      <c r="AL425" s="179">
        <v>0</v>
      </c>
      <c r="AM425" s="180"/>
      <c r="AN425" s="180"/>
      <c r="AO425" s="180"/>
      <c r="AP425" s="180"/>
      <c r="AQ425" s="180"/>
      <c r="AR425" s="180"/>
      <c r="AS425" s="180"/>
      <c r="AT425" s="181"/>
      <c r="AU425" s="179">
        <v>2875</v>
      </c>
      <c r="AV425" s="180"/>
      <c r="AW425" s="180"/>
      <c r="AX425" s="180"/>
      <c r="AY425" s="180"/>
      <c r="AZ425" s="180"/>
      <c r="BA425" s="180"/>
      <c r="BB425" s="180"/>
      <c r="BC425" s="181"/>
      <c r="BD425" s="173" t="s">
        <v>564</v>
      </c>
      <c r="BE425" s="174"/>
      <c r="BF425" s="174"/>
      <c r="BG425" s="174"/>
      <c r="BH425" s="174"/>
      <c r="BI425" s="174"/>
      <c r="BJ425" s="174"/>
      <c r="BK425" s="174"/>
      <c r="BL425" s="174"/>
      <c r="BM425" s="174"/>
      <c r="BN425" s="174"/>
      <c r="BO425" s="174"/>
      <c r="BP425" s="174"/>
      <c r="BQ425" s="175"/>
    </row>
    <row r="426" spans="1:69" ht="26.4" customHeight="1" x14ac:dyDescent="0.25">
      <c r="A426" s="170">
        <v>6</v>
      </c>
      <c r="B426" s="171"/>
      <c r="C426" s="171"/>
      <c r="D426" s="171"/>
      <c r="E426" s="171"/>
      <c r="F426" s="171"/>
      <c r="G426" s="171"/>
      <c r="H426" s="172"/>
      <c r="I426" s="176" t="s">
        <v>607</v>
      </c>
      <c r="J426" s="177"/>
      <c r="K426" s="177"/>
      <c r="L426" s="177"/>
      <c r="M426" s="177"/>
      <c r="N426" s="177"/>
      <c r="O426" s="177"/>
      <c r="P426" s="177"/>
      <c r="Q426" s="177"/>
      <c r="R426" s="177"/>
      <c r="S426" s="177"/>
      <c r="T426" s="177"/>
      <c r="U426" s="178"/>
      <c r="V426" s="170" t="s">
        <v>564</v>
      </c>
      <c r="W426" s="171"/>
      <c r="X426" s="171"/>
      <c r="Y426" s="171"/>
      <c r="Z426" s="171"/>
      <c r="AA426" s="171"/>
      <c r="AB426" s="172"/>
      <c r="AC426" s="179">
        <f>AC427+AC428+AC430+AC431+AC432+AC429+AC433+AC434</f>
        <v>15894584</v>
      </c>
      <c r="AD426" s="180"/>
      <c r="AE426" s="180"/>
      <c r="AF426" s="180"/>
      <c r="AG426" s="180"/>
      <c r="AH426" s="180"/>
      <c r="AI426" s="180"/>
      <c r="AJ426" s="180"/>
      <c r="AK426" s="181"/>
      <c r="AL426" s="179">
        <f t="shared" ref="AL426" si="40">AL427+AL428+AL430+AL431+AL432+AL429+AL433+AL434</f>
        <v>1227976</v>
      </c>
      <c r="AM426" s="180"/>
      <c r="AN426" s="180"/>
      <c r="AO426" s="180"/>
      <c r="AP426" s="180"/>
      <c r="AQ426" s="180"/>
      <c r="AR426" s="180"/>
      <c r="AS426" s="180"/>
      <c r="AT426" s="181"/>
      <c r="AU426" s="179">
        <f t="shared" ref="AU426" si="41">AU427+AU428+AU430+AU431+AU432+AU429+AU433+AU434</f>
        <v>14666608</v>
      </c>
      <c r="AV426" s="180"/>
      <c r="AW426" s="180"/>
      <c r="AX426" s="180"/>
      <c r="AY426" s="180"/>
      <c r="AZ426" s="180"/>
      <c r="BA426" s="180"/>
      <c r="BB426" s="180"/>
      <c r="BC426" s="181"/>
      <c r="BD426" s="173" t="s">
        <v>564</v>
      </c>
      <c r="BE426" s="174"/>
      <c r="BF426" s="174"/>
      <c r="BG426" s="174"/>
      <c r="BH426" s="174"/>
      <c r="BI426" s="174"/>
      <c r="BJ426" s="174"/>
      <c r="BK426" s="174"/>
      <c r="BL426" s="174"/>
      <c r="BM426" s="174"/>
      <c r="BN426" s="174"/>
      <c r="BO426" s="174"/>
      <c r="BP426" s="174"/>
      <c r="BQ426" s="175"/>
    </row>
    <row r="427" spans="1:69" ht="14.4" customHeight="1" x14ac:dyDescent="0.25">
      <c r="A427" s="170"/>
      <c r="B427" s="171"/>
      <c r="C427" s="171"/>
      <c r="D427" s="171"/>
      <c r="E427" s="171"/>
      <c r="F427" s="171"/>
      <c r="G427" s="171"/>
      <c r="H427" s="172"/>
      <c r="I427" s="176" t="s">
        <v>613</v>
      </c>
      <c r="J427" s="177"/>
      <c r="K427" s="177"/>
      <c r="L427" s="177"/>
      <c r="M427" s="177"/>
      <c r="N427" s="177"/>
      <c r="O427" s="177"/>
      <c r="P427" s="177"/>
      <c r="Q427" s="177"/>
      <c r="R427" s="177"/>
      <c r="S427" s="177"/>
      <c r="T427" s="177"/>
      <c r="U427" s="178"/>
      <c r="V427" s="170" t="s">
        <v>564</v>
      </c>
      <c r="W427" s="171"/>
      <c r="X427" s="171"/>
      <c r="Y427" s="171"/>
      <c r="Z427" s="171"/>
      <c r="AA427" s="171"/>
      <c r="AB427" s="172"/>
      <c r="AC427" s="179">
        <f t="shared" ref="AC427:AC428" si="42">AL427+AU427</f>
        <v>441500</v>
      </c>
      <c r="AD427" s="180"/>
      <c r="AE427" s="180"/>
      <c r="AF427" s="180"/>
      <c r="AG427" s="180"/>
      <c r="AH427" s="180"/>
      <c r="AI427" s="180"/>
      <c r="AJ427" s="180"/>
      <c r="AK427" s="181"/>
      <c r="AL427" s="179">
        <v>0</v>
      </c>
      <c r="AM427" s="180"/>
      <c r="AN427" s="180"/>
      <c r="AO427" s="180"/>
      <c r="AP427" s="180"/>
      <c r="AQ427" s="180"/>
      <c r="AR427" s="180"/>
      <c r="AS427" s="180"/>
      <c r="AT427" s="181"/>
      <c r="AU427" s="179">
        <v>441500</v>
      </c>
      <c r="AV427" s="180"/>
      <c r="AW427" s="180"/>
      <c r="AX427" s="180"/>
      <c r="AY427" s="180"/>
      <c r="AZ427" s="180"/>
      <c r="BA427" s="180"/>
      <c r="BB427" s="180"/>
      <c r="BC427" s="181"/>
      <c r="BD427" s="173" t="s">
        <v>564</v>
      </c>
      <c r="BE427" s="174"/>
      <c r="BF427" s="174"/>
      <c r="BG427" s="174"/>
      <c r="BH427" s="174"/>
      <c r="BI427" s="174"/>
      <c r="BJ427" s="174"/>
      <c r="BK427" s="174"/>
      <c r="BL427" s="174"/>
      <c r="BM427" s="174"/>
      <c r="BN427" s="174"/>
      <c r="BO427" s="174"/>
      <c r="BP427" s="174"/>
      <c r="BQ427" s="175"/>
    </row>
    <row r="428" spans="1:69" ht="15" customHeight="1" x14ac:dyDescent="0.25">
      <c r="A428" s="170"/>
      <c r="B428" s="171"/>
      <c r="C428" s="171"/>
      <c r="D428" s="171"/>
      <c r="E428" s="171"/>
      <c r="F428" s="171"/>
      <c r="G428" s="171"/>
      <c r="H428" s="172"/>
      <c r="I428" s="176" t="s">
        <v>608</v>
      </c>
      <c r="J428" s="177"/>
      <c r="K428" s="177"/>
      <c r="L428" s="177"/>
      <c r="M428" s="177"/>
      <c r="N428" s="177"/>
      <c r="O428" s="177"/>
      <c r="P428" s="177"/>
      <c r="Q428" s="177"/>
      <c r="R428" s="177"/>
      <c r="S428" s="177"/>
      <c r="T428" s="177"/>
      <c r="U428" s="178"/>
      <c r="V428" s="170" t="s">
        <v>564</v>
      </c>
      <c r="W428" s="171"/>
      <c r="X428" s="171"/>
      <c r="Y428" s="171"/>
      <c r="Z428" s="171"/>
      <c r="AA428" s="171"/>
      <c r="AB428" s="172"/>
      <c r="AC428" s="179">
        <f t="shared" si="42"/>
        <v>286684</v>
      </c>
      <c r="AD428" s="180"/>
      <c r="AE428" s="180"/>
      <c r="AF428" s="180"/>
      <c r="AG428" s="180"/>
      <c r="AH428" s="180"/>
      <c r="AI428" s="180"/>
      <c r="AJ428" s="180"/>
      <c r="AK428" s="181"/>
      <c r="AL428" s="179">
        <v>0</v>
      </c>
      <c r="AM428" s="180"/>
      <c r="AN428" s="180"/>
      <c r="AO428" s="180"/>
      <c r="AP428" s="180"/>
      <c r="AQ428" s="180"/>
      <c r="AR428" s="180"/>
      <c r="AS428" s="180"/>
      <c r="AT428" s="181"/>
      <c r="AU428" s="179">
        <v>286684</v>
      </c>
      <c r="AV428" s="180"/>
      <c r="AW428" s="180"/>
      <c r="AX428" s="180"/>
      <c r="AY428" s="180"/>
      <c r="AZ428" s="180"/>
      <c r="BA428" s="180"/>
      <c r="BB428" s="180"/>
      <c r="BC428" s="181"/>
      <c r="BD428" s="173" t="s">
        <v>564</v>
      </c>
      <c r="BE428" s="174"/>
      <c r="BF428" s="174"/>
      <c r="BG428" s="174"/>
      <c r="BH428" s="174"/>
      <c r="BI428" s="174"/>
      <c r="BJ428" s="174"/>
      <c r="BK428" s="174"/>
      <c r="BL428" s="174"/>
      <c r="BM428" s="174"/>
      <c r="BN428" s="174"/>
      <c r="BO428" s="174"/>
      <c r="BP428" s="174"/>
      <c r="BQ428" s="175"/>
    </row>
    <row r="429" spans="1:69" ht="16.2" customHeight="1" x14ac:dyDescent="0.25">
      <c r="A429" s="170"/>
      <c r="B429" s="171"/>
      <c r="C429" s="171"/>
      <c r="D429" s="171"/>
      <c r="E429" s="171"/>
      <c r="F429" s="171"/>
      <c r="G429" s="171"/>
      <c r="H429" s="172"/>
      <c r="I429" s="176" t="s">
        <v>627</v>
      </c>
      <c r="J429" s="177"/>
      <c r="K429" s="177"/>
      <c r="L429" s="177"/>
      <c r="M429" s="177"/>
      <c r="N429" s="177"/>
      <c r="O429" s="177"/>
      <c r="P429" s="177"/>
      <c r="Q429" s="177"/>
      <c r="R429" s="177"/>
      <c r="S429" s="177"/>
      <c r="T429" s="177"/>
      <c r="U429" s="178"/>
      <c r="V429" s="170" t="s">
        <v>564</v>
      </c>
      <c r="W429" s="171"/>
      <c r="X429" s="171"/>
      <c r="Y429" s="171"/>
      <c r="Z429" s="171"/>
      <c r="AA429" s="171"/>
      <c r="AB429" s="172"/>
      <c r="AC429" s="179">
        <f t="shared" ref="AC429" si="43">AL429+AU429</f>
        <v>339300</v>
      </c>
      <c r="AD429" s="180"/>
      <c r="AE429" s="180"/>
      <c r="AF429" s="180"/>
      <c r="AG429" s="180"/>
      <c r="AH429" s="180"/>
      <c r="AI429" s="180"/>
      <c r="AJ429" s="180"/>
      <c r="AK429" s="181"/>
      <c r="AL429" s="179">
        <v>0</v>
      </c>
      <c r="AM429" s="180"/>
      <c r="AN429" s="180"/>
      <c r="AO429" s="180"/>
      <c r="AP429" s="180"/>
      <c r="AQ429" s="180"/>
      <c r="AR429" s="180"/>
      <c r="AS429" s="180"/>
      <c r="AT429" s="181"/>
      <c r="AU429" s="179">
        <v>339300</v>
      </c>
      <c r="AV429" s="180"/>
      <c r="AW429" s="180"/>
      <c r="AX429" s="180"/>
      <c r="AY429" s="180"/>
      <c r="AZ429" s="180"/>
      <c r="BA429" s="180"/>
      <c r="BB429" s="180"/>
      <c r="BC429" s="181"/>
      <c r="BD429" s="173" t="s">
        <v>564</v>
      </c>
      <c r="BE429" s="174"/>
      <c r="BF429" s="174"/>
      <c r="BG429" s="174"/>
      <c r="BH429" s="174"/>
      <c r="BI429" s="174"/>
      <c r="BJ429" s="174"/>
      <c r="BK429" s="174"/>
      <c r="BL429" s="174"/>
      <c r="BM429" s="174"/>
      <c r="BN429" s="174"/>
      <c r="BO429" s="174"/>
      <c r="BP429" s="174"/>
      <c r="BQ429" s="175"/>
    </row>
    <row r="430" spans="1:69" ht="13.2" customHeight="1" x14ac:dyDescent="0.25">
      <c r="A430" s="170"/>
      <c r="B430" s="171"/>
      <c r="C430" s="171"/>
      <c r="D430" s="171"/>
      <c r="E430" s="171"/>
      <c r="F430" s="171"/>
      <c r="G430" s="171"/>
      <c r="H430" s="172"/>
      <c r="I430" s="176" t="s">
        <v>615</v>
      </c>
      <c r="J430" s="177"/>
      <c r="K430" s="177"/>
      <c r="L430" s="177"/>
      <c r="M430" s="177"/>
      <c r="N430" s="177"/>
      <c r="O430" s="177"/>
      <c r="P430" s="177"/>
      <c r="Q430" s="177"/>
      <c r="R430" s="177"/>
      <c r="S430" s="177"/>
      <c r="T430" s="177"/>
      <c r="U430" s="178"/>
      <c r="V430" s="170" t="s">
        <v>564</v>
      </c>
      <c r="W430" s="171"/>
      <c r="X430" s="171"/>
      <c r="Y430" s="171"/>
      <c r="Z430" s="171"/>
      <c r="AA430" s="171"/>
      <c r="AB430" s="172"/>
      <c r="AC430" s="179">
        <f t="shared" ref="AC430" si="44">AL430+AU430</f>
        <v>1456800</v>
      </c>
      <c r="AD430" s="180"/>
      <c r="AE430" s="180"/>
      <c r="AF430" s="180"/>
      <c r="AG430" s="180"/>
      <c r="AH430" s="180"/>
      <c r="AI430" s="180"/>
      <c r="AJ430" s="180"/>
      <c r="AK430" s="181"/>
      <c r="AL430" s="179">
        <v>817276</v>
      </c>
      <c r="AM430" s="180"/>
      <c r="AN430" s="180"/>
      <c r="AO430" s="180"/>
      <c r="AP430" s="180"/>
      <c r="AQ430" s="180"/>
      <c r="AR430" s="180"/>
      <c r="AS430" s="180"/>
      <c r="AT430" s="181"/>
      <c r="AU430" s="179">
        <v>639524</v>
      </c>
      <c r="AV430" s="180"/>
      <c r="AW430" s="180"/>
      <c r="AX430" s="180"/>
      <c r="AY430" s="180"/>
      <c r="AZ430" s="180"/>
      <c r="BA430" s="180"/>
      <c r="BB430" s="180"/>
      <c r="BC430" s="181"/>
      <c r="BD430" s="173" t="s">
        <v>564</v>
      </c>
      <c r="BE430" s="174"/>
      <c r="BF430" s="174"/>
      <c r="BG430" s="174"/>
      <c r="BH430" s="174"/>
      <c r="BI430" s="174"/>
      <c r="BJ430" s="174"/>
      <c r="BK430" s="174"/>
      <c r="BL430" s="174"/>
      <c r="BM430" s="174"/>
      <c r="BN430" s="174"/>
      <c r="BO430" s="174"/>
      <c r="BP430" s="174"/>
      <c r="BQ430" s="175"/>
    </row>
    <row r="431" spans="1:69" ht="14.4" customHeight="1" x14ac:dyDescent="0.25">
      <c r="A431" s="170"/>
      <c r="B431" s="171"/>
      <c r="C431" s="171"/>
      <c r="D431" s="171"/>
      <c r="E431" s="171"/>
      <c r="F431" s="171"/>
      <c r="G431" s="171"/>
      <c r="H431" s="172"/>
      <c r="I431" s="176" t="s">
        <v>616</v>
      </c>
      <c r="J431" s="177"/>
      <c r="K431" s="177"/>
      <c r="L431" s="177"/>
      <c r="M431" s="177"/>
      <c r="N431" s="177"/>
      <c r="O431" s="177"/>
      <c r="P431" s="177"/>
      <c r="Q431" s="177"/>
      <c r="R431" s="177"/>
      <c r="S431" s="177"/>
      <c r="T431" s="177"/>
      <c r="U431" s="178"/>
      <c r="V431" s="170" t="s">
        <v>564</v>
      </c>
      <c r="W431" s="171"/>
      <c r="X431" s="171"/>
      <c r="Y431" s="171"/>
      <c r="Z431" s="171"/>
      <c r="AA431" s="171"/>
      <c r="AB431" s="172"/>
      <c r="AC431" s="179">
        <f t="shared" ref="AC431:AC433" si="45">AL431+AU431</f>
        <v>68800</v>
      </c>
      <c r="AD431" s="180"/>
      <c r="AE431" s="180"/>
      <c r="AF431" s="180"/>
      <c r="AG431" s="180"/>
      <c r="AH431" s="180"/>
      <c r="AI431" s="180"/>
      <c r="AJ431" s="180"/>
      <c r="AK431" s="181"/>
      <c r="AL431" s="179">
        <v>68800</v>
      </c>
      <c r="AM431" s="180"/>
      <c r="AN431" s="180"/>
      <c r="AO431" s="180"/>
      <c r="AP431" s="180"/>
      <c r="AQ431" s="180"/>
      <c r="AR431" s="180"/>
      <c r="AS431" s="180"/>
      <c r="AT431" s="181"/>
      <c r="AU431" s="179">
        <v>0</v>
      </c>
      <c r="AV431" s="180"/>
      <c r="AW431" s="180"/>
      <c r="AX431" s="180"/>
      <c r="AY431" s="180"/>
      <c r="AZ431" s="180"/>
      <c r="BA431" s="180"/>
      <c r="BB431" s="180"/>
      <c r="BC431" s="181"/>
      <c r="BD431" s="173" t="s">
        <v>564</v>
      </c>
      <c r="BE431" s="174"/>
      <c r="BF431" s="174"/>
      <c r="BG431" s="174"/>
      <c r="BH431" s="174"/>
      <c r="BI431" s="174"/>
      <c r="BJ431" s="174"/>
      <c r="BK431" s="174"/>
      <c r="BL431" s="174"/>
      <c r="BM431" s="174"/>
      <c r="BN431" s="174"/>
      <c r="BO431" s="174"/>
      <c r="BP431" s="174"/>
      <c r="BQ431" s="175"/>
    </row>
    <row r="432" spans="1:69" ht="13.2" customHeight="1" x14ac:dyDescent="0.25">
      <c r="A432" s="170"/>
      <c r="B432" s="171"/>
      <c r="C432" s="171"/>
      <c r="D432" s="171"/>
      <c r="E432" s="171"/>
      <c r="F432" s="171"/>
      <c r="G432" s="171"/>
      <c r="H432" s="172"/>
      <c r="I432" s="176" t="s">
        <v>617</v>
      </c>
      <c r="J432" s="177"/>
      <c r="K432" s="177"/>
      <c r="L432" s="177"/>
      <c r="M432" s="177"/>
      <c r="N432" s="177"/>
      <c r="O432" s="177"/>
      <c r="P432" s="177"/>
      <c r="Q432" s="177"/>
      <c r="R432" s="177"/>
      <c r="S432" s="177"/>
      <c r="T432" s="177"/>
      <c r="U432" s="178"/>
      <c r="V432" s="170" t="s">
        <v>564</v>
      </c>
      <c r="W432" s="171"/>
      <c r="X432" s="171"/>
      <c r="Y432" s="171"/>
      <c r="Z432" s="171"/>
      <c r="AA432" s="171"/>
      <c r="AB432" s="172"/>
      <c r="AC432" s="179">
        <f t="shared" si="45"/>
        <v>341900</v>
      </c>
      <c r="AD432" s="180"/>
      <c r="AE432" s="180"/>
      <c r="AF432" s="180"/>
      <c r="AG432" s="180"/>
      <c r="AH432" s="180"/>
      <c r="AI432" s="180"/>
      <c r="AJ432" s="180"/>
      <c r="AK432" s="181"/>
      <c r="AL432" s="179">
        <v>341900</v>
      </c>
      <c r="AM432" s="180"/>
      <c r="AN432" s="180"/>
      <c r="AO432" s="180"/>
      <c r="AP432" s="180"/>
      <c r="AQ432" s="180"/>
      <c r="AR432" s="180"/>
      <c r="AS432" s="180"/>
      <c r="AT432" s="181"/>
      <c r="AU432" s="179">
        <v>0</v>
      </c>
      <c r="AV432" s="180"/>
      <c r="AW432" s="180"/>
      <c r="AX432" s="180"/>
      <c r="AY432" s="180"/>
      <c r="AZ432" s="180"/>
      <c r="BA432" s="180"/>
      <c r="BB432" s="180"/>
      <c r="BC432" s="181"/>
      <c r="BD432" s="173" t="s">
        <v>564</v>
      </c>
      <c r="BE432" s="174"/>
      <c r="BF432" s="174"/>
      <c r="BG432" s="174"/>
      <c r="BH432" s="174"/>
      <c r="BI432" s="174"/>
      <c r="BJ432" s="174"/>
      <c r="BK432" s="174"/>
      <c r="BL432" s="174"/>
      <c r="BM432" s="174"/>
      <c r="BN432" s="174"/>
      <c r="BO432" s="174"/>
      <c r="BP432" s="174"/>
      <c r="BQ432" s="175"/>
    </row>
    <row r="433" spans="1:77" ht="13.2" customHeight="1" x14ac:dyDescent="0.25">
      <c r="A433" s="170"/>
      <c r="B433" s="171"/>
      <c r="C433" s="171"/>
      <c r="D433" s="171"/>
      <c r="E433" s="171"/>
      <c r="F433" s="171"/>
      <c r="G433" s="171"/>
      <c r="H433" s="172"/>
      <c r="I433" s="176" t="s">
        <v>628</v>
      </c>
      <c r="J433" s="177"/>
      <c r="K433" s="177"/>
      <c r="L433" s="177"/>
      <c r="M433" s="177"/>
      <c r="N433" s="177"/>
      <c r="O433" s="177"/>
      <c r="P433" s="177"/>
      <c r="Q433" s="177"/>
      <c r="R433" s="177"/>
      <c r="S433" s="177"/>
      <c r="T433" s="177"/>
      <c r="U433" s="178"/>
      <c r="V433" s="170" t="s">
        <v>564</v>
      </c>
      <c r="W433" s="171"/>
      <c r="X433" s="171"/>
      <c r="Y433" s="171"/>
      <c r="Z433" s="171"/>
      <c r="AA433" s="171"/>
      <c r="AB433" s="172"/>
      <c r="AC433" s="179">
        <f t="shared" si="45"/>
        <v>2825600</v>
      </c>
      <c r="AD433" s="180"/>
      <c r="AE433" s="180"/>
      <c r="AF433" s="180"/>
      <c r="AG433" s="180"/>
      <c r="AH433" s="180"/>
      <c r="AI433" s="180"/>
      <c r="AJ433" s="180"/>
      <c r="AK433" s="181"/>
      <c r="AL433" s="179">
        <v>0</v>
      </c>
      <c r="AM433" s="180"/>
      <c r="AN433" s="180"/>
      <c r="AO433" s="180"/>
      <c r="AP433" s="180"/>
      <c r="AQ433" s="180"/>
      <c r="AR433" s="180"/>
      <c r="AS433" s="180"/>
      <c r="AT433" s="181"/>
      <c r="AU433" s="179">
        <v>2825600</v>
      </c>
      <c r="AV433" s="180"/>
      <c r="AW433" s="180"/>
      <c r="AX433" s="180"/>
      <c r="AY433" s="180"/>
      <c r="AZ433" s="180"/>
      <c r="BA433" s="180"/>
      <c r="BB433" s="180"/>
      <c r="BC433" s="181"/>
      <c r="BD433" s="173" t="s">
        <v>564</v>
      </c>
      <c r="BE433" s="174"/>
      <c r="BF433" s="174"/>
      <c r="BG433" s="174"/>
      <c r="BH433" s="174"/>
      <c r="BI433" s="174"/>
      <c r="BJ433" s="174"/>
      <c r="BK433" s="174"/>
      <c r="BL433" s="174"/>
      <c r="BM433" s="174"/>
      <c r="BN433" s="174"/>
      <c r="BO433" s="174"/>
      <c r="BP433" s="174"/>
      <c r="BQ433" s="175"/>
    </row>
    <row r="434" spans="1:77" ht="13.2" customHeight="1" x14ac:dyDescent="0.25">
      <c r="A434" s="170"/>
      <c r="B434" s="171"/>
      <c r="C434" s="171"/>
      <c r="D434" s="171"/>
      <c r="E434" s="171"/>
      <c r="F434" s="171"/>
      <c r="G434" s="171"/>
      <c r="H434" s="172"/>
      <c r="I434" s="176" t="s">
        <v>629</v>
      </c>
      <c r="J434" s="177"/>
      <c r="K434" s="177"/>
      <c r="L434" s="177"/>
      <c r="M434" s="177"/>
      <c r="N434" s="177"/>
      <c r="O434" s="177"/>
      <c r="P434" s="177"/>
      <c r="Q434" s="177"/>
      <c r="R434" s="177"/>
      <c r="S434" s="177"/>
      <c r="T434" s="177"/>
      <c r="U434" s="178"/>
      <c r="V434" s="170" t="s">
        <v>564</v>
      </c>
      <c r="W434" s="171"/>
      <c r="X434" s="171"/>
      <c r="Y434" s="171"/>
      <c r="Z434" s="171"/>
      <c r="AA434" s="171"/>
      <c r="AB434" s="172"/>
      <c r="AC434" s="179">
        <f t="shared" ref="AC434" si="46">AL434+AU434</f>
        <v>10134000</v>
      </c>
      <c r="AD434" s="180"/>
      <c r="AE434" s="180"/>
      <c r="AF434" s="180"/>
      <c r="AG434" s="180"/>
      <c r="AH434" s="180"/>
      <c r="AI434" s="180"/>
      <c r="AJ434" s="180"/>
      <c r="AK434" s="181"/>
      <c r="AL434" s="179">
        <v>0</v>
      </c>
      <c r="AM434" s="180"/>
      <c r="AN434" s="180"/>
      <c r="AO434" s="180"/>
      <c r="AP434" s="180"/>
      <c r="AQ434" s="180"/>
      <c r="AR434" s="180"/>
      <c r="AS434" s="180"/>
      <c r="AT434" s="181"/>
      <c r="AU434" s="179">
        <v>10134000</v>
      </c>
      <c r="AV434" s="180"/>
      <c r="AW434" s="180"/>
      <c r="AX434" s="180"/>
      <c r="AY434" s="180"/>
      <c r="AZ434" s="180"/>
      <c r="BA434" s="180"/>
      <c r="BB434" s="180"/>
      <c r="BC434" s="181"/>
      <c r="BD434" s="173" t="s">
        <v>564</v>
      </c>
      <c r="BE434" s="174"/>
      <c r="BF434" s="174"/>
      <c r="BG434" s="174"/>
      <c r="BH434" s="174"/>
      <c r="BI434" s="174"/>
      <c r="BJ434" s="174"/>
      <c r="BK434" s="174"/>
      <c r="BL434" s="174"/>
      <c r="BM434" s="174"/>
      <c r="BN434" s="174"/>
      <c r="BO434" s="174"/>
      <c r="BP434" s="174"/>
      <c r="BQ434" s="175"/>
    </row>
    <row r="435" spans="1:77" x14ac:dyDescent="0.25">
      <c r="A435" s="170">
        <v>1</v>
      </c>
      <c r="B435" s="171"/>
      <c r="C435" s="171"/>
      <c r="D435" s="171"/>
      <c r="E435" s="171"/>
      <c r="F435" s="171"/>
      <c r="G435" s="171"/>
      <c r="H435" s="172"/>
      <c r="I435" s="173">
        <v>2</v>
      </c>
      <c r="J435" s="174"/>
      <c r="K435" s="174"/>
      <c r="L435" s="174"/>
      <c r="M435" s="174"/>
      <c r="N435" s="174"/>
      <c r="O435" s="174"/>
      <c r="P435" s="174"/>
      <c r="Q435" s="174"/>
      <c r="R435" s="174"/>
      <c r="S435" s="174"/>
      <c r="T435" s="174"/>
      <c r="U435" s="175"/>
      <c r="V435" s="173">
        <v>3</v>
      </c>
      <c r="W435" s="174"/>
      <c r="X435" s="174"/>
      <c r="Y435" s="174"/>
      <c r="Z435" s="174"/>
      <c r="AA435" s="174"/>
      <c r="AB435" s="175"/>
      <c r="AC435" s="173">
        <v>4</v>
      </c>
      <c r="AD435" s="174"/>
      <c r="AE435" s="174"/>
      <c r="AF435" s="174"/>
      <c r="AG435" s="174"/>
      <c r="AH435" s="174"/>
      <c r="AI435" s="174"/>
      <c r="AJ435" s="174"/>
      <c r="AK435" s="175"/>
      <c r="AL435" s="173">
        <v>5</v>
      </c>
      <c r="AM435" s="174"/>
      <c r="AN435" s="174"/>
      <c r="AO435" s="174"/>
      <c r="AP435" s="174"/>
      <c r="AQ435" s="174"/>
      <c r="AR435" s="174"/>
      <c r="AS435" s="174"/>
      <c r="AT435" s="175"/>
      <c r="AU435" s="173">
        <v>6</v>
      </c>
      <c r="AV435" s="174"/>
      <c r="AW435" s="174"/>
      <c r="AX435" s="174"/>
      <c r="AY435" s="174"/>
      <c r="AZ435" s="174"/>
      <c r="BA435" s="174"/>
      <c r="BB435" s="174"/>
      <c r="BC435" s="175"/>
      <c r="BD435" s="173">
        <v>7</v>
      </c>
      <c r="BE435" s="174"/>
      <c r="BF435" s="174"/>
      <c r="BG435" s="174"/>
      <c r="BH435" s="174"/>
      <c r="BI435" s="174"/>
      <c r="BJ435" s="174"/>
      <c r="BK435" s="174"/>
      <c r="BL435" s="174"/>
      <c r="BM435" s="174"/>
      <c r="BN435" s="174"/>
      <c r="BO435" s="174"/>
      <c r="BP435" s="174"/>
      <c r="BQ435" s="175"/>
    </row>
    <row r="436" spans="1:77" ht="67.95" customHeight="1" x14ac:dyDescent="0.25">
      <c r="A436" s="170">
        <v>7</v>
      </c>
      <c r="B436" s="171"/>
      <c r="C436" s="171"/>
      <c r="D436" s="171"/>
      <c r="E436" s="171"/>
      <c r="F436" s="171"/>
      <c r="G436" s="171"/>
      <c r="H436" s="172"/>
      <c r="I436" s="176" t="s">
        <v>620</v>
      </c>
      <c r="J436" s="177"/>
      <c r="K436" s="177"/>
      <c r="L436" s="177"/>
      <c r="M436" s="177"/>
      <c r="N436" s="177"/>
      <c r="O436" s="177"/>
      <c r="P436" s="177"/>
      <c r="Q436" s="177"/>
      <c r="R436" s="177"/>
      <c r="S436" s="177"/>
      <c r="T436" s="177"/>
      <c r="U436" s="178"/>
      <c r="V436" s="170" t="s">
        <v>564</v>
      </c>
      <c r="W436" s="171"/>
      <c r="X436" s="171"/>
      <c r="Y436" s="171"/>
      <c r="Z436" s="171"/>
      <c r="AA436" s="171"/>
      <c r="AB436" s="172"/>
      <c r="AC436" s="179">
        <f t="shared" ref="AC436" si="47">AL436+AU436</f>
        <v>748424</v>
      </c>
      <c r="AD436" s="180"/>
      <c r="AE436" s="180"/>
      <c r="AF436" s="180"/>
      <c r="AG436" s="180"/>
      <c r="AH436" s="180"/>
      <c r="AI436" s="180"/>
      <c r="AJ436" s="180"/>
      <c r="AK436" s="181"/>
      <c r="AL436" s="179">
        <v>748424</v>
      </c>
      <c r="AM436" s="180"/>
      <c r="AN436" s="180"/>
      <c r="AO436" s="180"/>
      <c r="AP436" s="180"/>
      <c r="AQ436" s="180"/>
      <c r="AR436" s="180"/>
      <c r="AS436" s="180"/>
      <c r="AT436" s="181"/>
      <c r="AU436" s="179">
        <v>0</v>
      </c>
      <c r="AV436" s="180"/>
      <c r="AW436" s="180"/>
      <c r="AX436" s="180"/>
      <c r="AY436" s="180"/>
      <c r="AZ436" s="180"/>
      <c r="BA436" s="180"/>
      <c r="BB436" s="180"/>
      <c r="BC436" s="181"/>
      <c r="BD436" s="173" t="s">
        <v>564</v>
      </c>
      <c r="BE436" s="174"/>
      <c r="BF436" s="174"/>
      <c r="BG436" s="174"/>
      <c r="BH436" s="174"/>
      <c r="BI436" s="174"/>
      <c r="BJ436" s="174"/>
      <c r="BK436" s="174"/>
      <c r="BL436" s="174"/>
      <c r="BM436" s="174"/>
      <c r="BN436" s="174"/>
      <c r="BO436" s="174"/>
      <c r="BP436" s="174"/>
      <c r="BQ436" s="175"/>
    </row>
    <row r="437" spans="1:77" x14ac:dyDescent="0.25">
      <c r="A437" s="186" t="s">
        <v>145</v>
      </c>
      <c r="B437" s="187"/>
      <c r="C437" s="187"/>
      <c r="D437" s="187"/>
      <c r="E437" s="187"/>
      <c r="F437" s="187"/>
      <c r="G437" s="187"/>
      <c r="H437" s="188"/>
      <c r="I437" s="173"/>
      <c r="J437" s="174"/>
      <c r="K437" s="174"/>
      <c r="L437" s="174"/>
      <c r="M437" s="174"/>
      <c r="N437" s="174"/>
      <c r="O437" s="174"/>
      <c r="P437" s="174"/>
      <c r="Q437" s="174"/>
      <c r="R437" s="174"/>
      <c r="S437" s="174"/>
      <c r="T437" s="174"/>
      <c r="U437" s="175"/>
      <c r="V437" s="173"/>
      <c r="W437" s="174"/>
      <c r="X437" s="174"/>
      <c r="Y437" s="174"/>
      <c r="Z437" s="174"/>
      <c r="AA437" s="174"/>
      <c r="AB437" s="175"/>
      <c r="AC437" s="189">
        <f>AC421+AC422+AC423+AC424+AC425+AC426+AC436</f>
        <v>18542169</v>
      </c>
      <c r="AD437" s="174"/>
      <c r="AE437" s="174"/>
      <c r="AF437" s="174"/>
      <c r="AG437" s="174"/>
      <c r="AH437" s="174"/>
      <c r="AI437" s="174"/>
      <c r="AJ437" s="174"/>
      <c r="AK437" s="175"/>
      <c r="AL437" s="189">
        <f t="shared" ref="AL437" si="48">AL421+AL422+AL423+AL424+AL425+AL426+AL436</f>
        <v>3145400</v>
      </c>
      <c r="AM437" s="174"/>
      <c r="AN437" s="174"/>
      <c r="AO437" s="174"/>
      <c r="AP437" s="174"/>
      <c r="AQ437" s="174"/>
      <c r="AR437" s="174"/>
      <c r="AS437" s="174"/>
      <c r="AT437" s="175"/>
      <c r="AU437" s="189">
        <f t="shared" ref="AU437" si="49">AU421+AU422+AU423+AU424+AU425+AU426+AU436</f>
        <v>15396769</v>
      </c>
      <c r="AV437" s="174"/>
      <c r="AW437" s="174"/>
      <c r="AX437" s="174"/>
      <c r="AY437" s="174"/>
      <c r="AZ437" s="174"/>
      <c r="BA437" s="174"/>
      <c r="BB437" s="174"/>
      <c r="BC437" s="175"/>
      <c r="BD437" s="173"/>
      <c r="BE437" s="174"/>
      <c r="BF437" s="174"/>
      <c r="BG437" s="174"/>
      <c r="BH437" s="174"/>
      <c r="BI437" s="174"/>
      <c r="BJ437" s="174"/>
      <c r="BK437" s="174"/>
      <c r="BL437" s="174"/>
      <c r="BM437" s="174"/>
      <c r="BN437" s="174"/>
      <c r="BO437" s="174"/>
      <c r="BP437" s="174"/>
      <c r="BQ437" s="175"/>
    </row>
    <row r="440" spans="1:77" ht="14.25" customHeight="1" x14ac:dyDescent="0.25">
      <c r="A440" s="51" t="s">
        <v>425</v>
      </c>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row>
    <row r="441" spans="1:77" ht="15" customHeight="1" x14ac:dyDescent="0.25">
      <c r="A441" s="65" t="s">
        <v>292</v>
      </c>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row>
    <row r="442" spans="1:77" ht="15" customHeight="1" x14ac:dyDescent="0.2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c r="AC442" s="153"/>
      <c r="AD442" s="153"/>
      <c r="AE442" s="153"/>
      <c r="AF442" s="153"/>
      <c r="AG442" s="153"/>
      <c r="AH442" s="153"/>
      <c r="AI442" s="153"/>
      <c r="AJ442" s="153"/>
      <c r="AK442" s="153"/>
      <c r="AL442" s="153"/>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c r="BH442" s="153"/>
      <c r="BI442" s="153"/>
      <c r="BJ442" s="153"/>
      <c r="BK442" s="153"/>
      <c r="BL442" s="153"/>
    </row>
    <row r="443" spans="1:77" ht="13.8" x14ac:dyDescent="0.25">
      <c r="A443" s="51" t="s">
        <v>212</v>
      </c>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row>
    <row r="444" spans="1:77" ht="13.8" x14ac:dyDescent="0.25">
      <c r="A444" s="51" t="s">
        <v>199</v>
      </c>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row>
    <row r="445" spans="1:77" ht="198" customHeight="1" x14ac:dyDescent="0.25">
      <c r="A445" s="153" t="s">
        <v>584</v>
      </c>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c r="AC445" s="153"/>
      <c r="AD445" s="153"/>
      <c r="AE445" s="153"/>
      <c r="AF445" s="153"/>
      <c r="AG445" s="153"/>
      <c r="AH445" s="153"/>
      <c r="AI445" s="153"/>
      <c r="AJ445" s="153"/>
      <c r="AK445" s="153"/>
      <c r="AL445" s="153"/>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c r="BH445" s="153"/>
      <c r="BI445" s="153"/>
      <c r="BJ445" s="153"/>
      <c r="BK445" s="153"/>
      <c r="BL445" s="153"/>
      <c r="BM445" s="153"/>
      <c r="BN445" s="153"/>
      <c r="BO445" s="153"/>
      <c r="BP445" s="153"/>
      <c r="BQ445" s="153"/>
      <c r="BR445" s="153"/>
      <c r="BS445" s="153"/>
      <c r="BT445" s="153"/>
      <c r="BU445" s="153"/>
      <c r="BV445" s="153"/>
      <c r="BW445" s="153"/>
      <c r="BX445" s="153"/>
      <c r="BY445" s="153"/>
    </row>
    <row r="446" spans="1:77" ht="242.4" customHeight="1" x14ac:dyDescent="0.25">
      <c r="A446" s="153" t="s">
        <v>430</v>
      </c>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c r="BK446" s="153"/>
      <c r="BL446" s="153"/>
      <c r="BM446" s="153"/>
      <c r="BN446" s="153"/>
      <c r="BO446" s="153"/>
      <c r="BP446" s="153"/>
      <c r="BQ446" s="153"/>
      <c r="BR446" s="153"/>
      <c r="BS446" s="153"/>
      <c r="BT446" s="153"/>
      <c r="BU446" s="153"/>
      <c r="BV446" s="153"/>
      <c r="BW446" s="153"/>
      <c r="BX446" s="153"/>
      <c r="BY446" s="153"/>
    </row>
    <row r="448" spans="1:77" hidden="1" x14ac:dyDescent="0.25"/>
    <row r="449" spans="1:58" ht="18.899999999999999" customHeight="1" x14ac:dyDescent="0.25">
      <c r="A449" s="149" t="s">
        <v>566</v>
      </c>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154" t="s">
        <v>0</v>
      </c>
      <c r="AC449" s="154"/>
      <c r="AD449" s="154"/>
      <c r="AE449" s="154"/>
      <c r="AF449" s="154"/>
      <c r="AG449" s="154"/>
      <c r="AH449" s="154"/>
      <c r="AI449" s="154"/>
      <c r="AJ449" s="154"/>
      <c r="AK449" s="154"/>
      <c r="AL449" s="154"/>
      <c r="AM449" s="154"/>
      <c r="AN449" s="154"/>
      <c r="AO449" s="154"/>
      <c r="AP449" s="154"/>
      <c r="AQ449" s="154"/>
      <c r="AR449" s="154"/>
      <c r="AS449" s="154"/>
      <c r="AT449" s="154"/>
      <c r="AU449" s="151" t="s">
        <v>567</v>
      </c>
      <c r="AV449" s="152"/>
      <c r="AW449" s="152"/>
      <c r="AX449" s="152"/>
      <c r="AY449" s="152"/>
      <c r="AZ449" s="152"/>
      <c r="BA449" s="152"/>
      <c r="BB449" s="152"/>
      <c r="BC449" s="152"/>
      <c r="BD449" s="152"/>
      <c r="BE449" s="152"/>
      <c r="BF449" s="152"/>
    </row>
    <row r="450" spans="1:58" ht="20.100000000000001" customHeight="1" x14ac:dyDescent="0.25">
      <c r="AB450" s="150" t="s">
        <v>1</v>
      </c>
      <c r="AC450" s="150"/>
      <c r="AD450" s="150"/>
      <c r="AE450" s="150"/>
      <c r="AF450" s="150"/>
      <c r="AG450" s="150"/>
      <c r="AH450" s="150"/>
      <c r="AI450" s="150"/>
      <c r="AJ450" s="150"/>
      <c r="AK450" s="150"/>
      <c r="AL450" s="150"/>
      <c r="AM450" s="150"/>
      <c r="AN450" s="150"/>
      <c r="AO450" s="150"/>
      <c r="AP450" s="150"/>
      <c r="AQ450" s="150"/>
      <c r="AR450" s="150"/>
      <c r="AS450" s="150"/>
      <c r="AT450" s="150"/>
      <c r="AU450" s="150" t="s">
        <v>144</v>
      </c>
      <c r="AV450" s="150"/>
      <c r="AW450" s="150"/>
      <c r="AX450" s="150"/>
      <c r="AY450" s="150"/>
      <c r="AZ450" s="150"/>
      <c r="BA450" s="150"/>
      <c r="BB450" s="150"/>
      <c r="BC450" s="150"/>
      <c r="BD450" s="150"/>
      <c r="BE450" s="150"/>
      <c r="BF450" s="150"/>
    </row>
    <row r="451" spans="1:58" ht="18" customHeight="1" x14ac:dyDescent="0.25">
      <c r="A451" s="149" t="s">
        <v>433</v>
      </c>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150" t="s">
        <v>0</v>
      </c>
      <c r="AC451" s="150"/>
      <c r="AD451" s="150"/>
      <c r="AE451" s="150"/>
      <c r="AF451" s="150"/>
      <c r="AG451" s="150"/>
      <c r="AH451" s="150"/>
      <c r="AI451" s="150"/>
      <c r="AJ451" s="150"/>
      <c r="AK451" s="150"/>
      <c r="AL451" s="150"/>
      <c r="AM451" s="150"/>
      <c r="AN451" s="150"/>
      <c r="AO451" s="150"/>
      <c r="AP451" s="150"/>
      <c r="AQ451" s="150"/>
      <c r="AR451" s="150"/>
      <c r="AS451" s="150"/>
      <c r="AT451" s="150"/>
      <c r="AU451" s="151" t="s">
        <v>434</v>
      </c>
      <c r="AV451" s="152"/>
      <c r="AW451" s="152"/>
      <c r="AX451" s="152"/>
      <c r="AY451" s="152"/>
      <c r="AZ451" s="152"/>
      <c r="BA451" s="152"/>
      <c r="BB451" s="152"/>
      <c r="BC451" s="152"/>
      <c r="BD451" s="152"/>
      <c r="BE451" s="152"/>
      <c r="BF451" s="152"/>
    </row>
    <row r="452" spans="1:58" ht="20.100000000000001" customHeight="1" x14ac:dyDescent="0.25">
      <c r="AB452" s="150" t="s">
        <v>1</v>
      </c>
      <c r="AC452" s="150"/>
      <c r="AD452" s="150"/>
      <c r="AE452" s="150"/>
      <c r="AF452" s="150"/>
      <c r="AG452" s="150"/>
      <c r="AH452" s="150"/>
      <c r="AI452" s="150"/>
      <c r="AJ452" s="150"/>
      <c r="AK452" s="150"/>
      <c r="AL452" s="150"/>
      <c r="AM452" s="150"/>
      <c r="AN452" s="150"/>
      <c r="AO452" s="150"/>
      <c r="AP452" s="150"/>
      <c r="AQ452" s="150"/>
      <c r="AR452" s="150"/>
      <c r="AS452" s="150"/>
      <c r="AT452" s="150"/>
      <c r="AU452" s="150" t="s">
        <v>144</v>
      </c>
      <c r="AV452" s="150"/>
      <c r="AW452" s="150"/>
      <c r="AX452" s="150"/>
      <c r="AY452" s="150"/>
      <c r="AZ452" s="150"/>
      <c r="BA452" s="150"/>
      <c r="BB452" s="150"/>
      <c r="BC452" s="150"/>
      <c r="BD452" s="150"/>
      <c r="BE452" s="150"/>
      <c r="BF452" s="150"/>
    </row>
  </sheetData>
  <mergeCells count="2836">
    <mergeCell ref="A434:H434"/>
    <mergeCell ref="I434:U434"/>
    <mergeCell ref="V434:AB434"/>
    <mergeCell ref="AC434:AK434"/>
    <mergeCell ref="AL434:AT434"/>
    <mergeCell ref="AU434:BC434"/>
    <mergeCell ref="BD434:BQ434"/>
    <mergeCell ref="A433:H433"/>
    <mergeCell ref="I433:U433"/>
    <mergeCell ref="V433:AB433"/>
    <mergeCell ref="AC433:AK433"/>
    <mergeCell ref="AL433:AT433"/>
    <mergeCell ref="AU433:BC433"/>
    <mergeCell ref="BD433:BQ433"/>
    <mergeCell ref="A435:H435"/>
    <mergeCell ref="I435:U435"/>
    <mergeCell ref="V435:AB435"/>
    <mergeCell ref="AC435:AK435"/>
    <mergeCell ref="AL435:AT435"/>
    <mergeCell ref="AU435:BC435"/>
    <mergeCell ref="BD435:BQ435"/>
    <mergeCell ref="A194:C194"/>
    <mergeCell ref="D194:P194"/>
    <mergeCell ref="Q194:U194"/>
    <mergeCell ref="V194:AE194"/>
    <mergeCell ref="AF194:AJ194"/>
    <mergeCell ref="AK194:AO194"/>
    <mergeCell ref="AP194:AT194"/>
    <mergeCell ref="AU194:AY194"/>
    <mergeCell ref="AZ194:BD194"/>
    <mergeCell ref="BE194:BI194"/>
    <mergeCell ref="A290:AV290"/>
    <mergeCell ref="A429:H429"/>
    <mergeCell ref="I429:U429"/>
    <mergeCell ref="V429:AB429"/>
    <mergeCell ref="AC429:AK429"/>
    <mergeCell ref="AL429:AT429"/>
    <mergeCell ref="AU429:BC429"/>
    <mergeCell ref="BD429:BQ429"/>
    <mergeCell ref="A426:H426"/>
    <mergeCell ref="I426:U426"/>
    <mergeCell ref="V426:AB426"/>
    <mergeCell ref="AC426:AK426"/>
    <mergeCell ref="AL426:AT426"/>
    <mergeCell ref="AU426:BC426"/>
    <mergeCell ref="BD426:BQ426"/>
    <mergeCell ref="BE412:BL412"/>
    <mergeCell ref="A413:F413"/>
    <mergeCell ref="AX400:BB400"/>
    <mergeCell ref="BC397:BG397"/>
    <mergeCell ref="G413:S413"/>
    <mergeCell ref="T413:Y413"/>
    <mergeCell ref="Z413:AD413"/>
    <mergeCell ref="AZ187:BD187"/>
    <mergeCell ref="BE187:BI187"/>
    <mergeCell ref="A169:C169"/>
    <mergeCell ref="D169:P169"/>
    <mergeCell ref="Q169:U169"/>
    <mergeCell ref="V169:AE169"/>
    <mergeCell ref="AF169:AJ169"/>
    <mergeCell ref="AK169:AO169"/>
    <mergeCell ref="AP169:AT169"/>
    <mergeCell ref="AU169:AY169"/>
    <mergeCell ref="AZ169:BD169"/>
    <mergeCell ref="BE169:BI169"/>
    <mergeCell ref="A186:C186"/>
    <mergeCell ref="D186:P186"/>
    <mergeCell ref="Q186:U186"/>
    <mergeCell ref="V186:AE186"/>
    <mergeCell ref="AP177:AT177"/>
    <mergeCell ref="AU177:AY177"/>
    <mergeCell ref="AZ177:BD177"/>
    <mergeCell ref="BE177:BI177"/>
    <mergeCell ref="AP174:AT174"/>
    <mergeCell ref="AU174:AY174"/>
    <mergeCell ref="AZ174:BD174"/>
    <mergeCell ref="BE174:BI174"/>
    <mergeCell ref="Q181:U181"/>
    <mergeCell ref="V181:AE181"/>
    <mergeCell ref="AF181:AJ181"/>
    <mergeCell ref="AK181:AO181"/>
    <mergeCell ref="AP179:AT179"/>
    <mergeCell ref="AU179:AY179"/>
    <mergeCell ref="AZ179:BD179"/>
    <mergeCell ref="BE179:BI179"/>
    <mergeCell ref="A162:C162"/>
    <mergeCell ref="D162:P162"/>
    <mergeCell ref="Q162:U162"/>
    <mergeCell ref="V162:AE162"/>
    <mergeCell ref="AF162:AJ162"/>
    <mergeCell ref="AK162:AO162"/>
    <mergeCell ref="AP162:AT162"/>
    <mergeCell ref="AU162:AY162"/>
    <mergeCell ref="AZ162:BD162"/>
    <mergeCell ref="BE162:BI162"/>
    <mergeCell ref="BJ162:BN162"/>
    <mergeCell ref="BO162:BS162"/>
    <mergeCell ref="BT162:BX162"/>
    <mergeCell ref="BJ169:BN169"/>
    <mergeCell ref="BO169:BS169"/>
    <mergeCell ref="BT169:BX169"/>
    <mergeCell ref="A436:H436"/>
    <mergeCell ref="I436:U436"/>
    <mergeCell ref="V436:AB436"/>
    <mergeCell ref="AC436:AK436"/>
    <mergeCell ref="AL436:AT436"/>
    <mergeCell ref="AU436:BC436"/>
    <mergeCell ref="BD436:BQ436"/>
    <mergeCell ref="A432:H432"/>
    <mergeCell ref="I432:U432"/>
    <mergeCell ref="V432:AB432"/>
    <mergeCell ref="AC432:AK432"/>
    <mergeCell ref="AL432:AT432"/>
    <mergeCell ref="AU432:BC432"/>
    <mergeCell ref="BD432:BQ432"/>
    <mergeCell ref="A430:H430"/>
    <mergeCell ref="I430:U430"/>
    <mergeCell ref="AF186:AJ186"/>
    <mergeCell ref="AK186:AO186"/>
    <mergeCell ref="AP186:AT186"/>
    <mergeCell ref="AU186:AY186"/>
    <mergeCell ref="AZ186:BD186"/>
    <mergeCell ref="BE186:BI186"/>
    <mergeCell ref="AP181:AT181"/>
    <mergeCell ref="AU181:AY181"/>
    <mergeCell ref="AZ181:BD181"/>
    <mergeCell ref="BE181:BI181"/>
    <mergeCell ref="AF183:AJ183"/>
    <mergeCell ref="AK183:AO183"/>
    <mergeCell ref="AP185:AT185"/>
    <mergeCell ref="AU185:AY185"/>
    <mergeCell ref="AZ185:BD185"/>
    <mergeCell ref="BE185:BI185"/>
    <mergeCell ref="A171:BL171"/>
    <mergeCell ref="AP175:AT175"/>
    <mergeCell ref="AZ176:BD176"/>
    <mergeCell ref="AP180:AT180"/>
    <mergeCell ref="AU180:AY180"/>
    <mergeCell ref="AZ180:BD180"/>
    <mergeCell ref="BE180:BI180"/>
    <mergeCell ref="A181:C181"/>
    <mergeCell ref="D181:P181"/>
    <mergeCell ref="A180:C180"/>
    <mergeCell ref="D180:P180"/>
    <mergeCell ref="Q180:U180"/>
    <mergeCell ref="V180:AE180"/>
    <mergeCell ref="AF180:AJ180"/>
    <mergeCell ref="AK180:AO180"/>
    <mergeCell ref="A179:C179"/>
    <mergeCell ref="V430:AB430"/>
    <mergeCell ref="AC430:AK430"/>
    <mergeCell ref="AL430:AT430"/>
    <mergeCell ref="AU430:BC430"/>
    <mergeCell ref="BD430:BQ430"/>
    <mergeCell ref="A427:H427"/>
    <mergeCell ref="I427:U427"/>
    <mergeCell ref="V427:AB427"/>
    <mergeCell ref="AC427:AK427"/>
    <mergeCell ref="AL427:AT427"/>
    <mergeCell ref="AU427:BC427"/>
    <mergeCell ref="BD427:BQ427"/>
    <mergeCell ref="A431:H431"/>
    <mergeCell ref="I431:U431"/>
    <mergeCell ref="V431:AB431"/>
    <mergeCell ref="AC431:AK431"/>
    <mergeCell ref="AL431:AT431"/>
    <mergeCell ref="AU431:BC431"/>
    <mergeCell ref="BD431:BQ431"/>
    <mergeCell ref="A428:H428"/>
    <mergeCell ref="I428:U428"/>
    <mergeCell ref="V428:AB428"/>
    <mergeCell ref="AC428:AK428"/>
    <mergeCell ref="AL428:AT428"/>
    <mergeCell ref="AU428:BC428"/>
    <mergeCell ref="BD428:BQ428"/>
    <mergeCell ref="A445:BY445"/>
    <mergeCell ref="A446:BY446"/>
    <mergeCell ref="BN1:BY1"/>
    <mergeCell ref="BE415:BL415"/>
    <mergeCell ref="AW414:BD414"/>
    <mergeCell ref="BE414:BL414"/>
    <mergeCell ref="A415:F415"/>
    <mergeCell ref="G415:S415"/>
    <mergeCell ref="T415:Y415"/>
    <mergeCell ref="Z415:AD415"/>
    <mergeCell ref="AE415:AJ415"/>
    <mergeCell ref="AK415:AP415"/>
    <mergeCell ref="AQ415:AV415"/>
    <mergeCell ref="AW415:BD415"/>
    <mergeCell ref="AQ413:AV413"/>
    <mergeCell ref="AW413:BD413"/>
    <mergeCell ref="BE413:BL413"/>
    <mergeCell ref="A414:F414"/>
    <mergeCell ref="G414:S414"/>
    <mergeCell ref="T414:Y414"/>
    <mergeCell ref="Z414:AD414"/>
    <mergeCell ref="AE414:AJ414"/>
    <mergeCell ref="AK414:AP414"/>
    <mergeCell ref="AQ414:AV414"/>
    <mergeCell ref="BC400:BG400"/>
    <mergeCell ref="BH400:BL400"/>
    <mergeCell ref="A400:F400"/>
    <mergeCell ref="G400:P400"/>
    <mergeCell ref="Q400:U400"/>
    <mergeCell ref="V400:Y400"/>
    <mergeCell ref="Z400:AD400"/>
    <mergeCell ref="AW412:BD412"/>
    <mergeCell ref="AE413:AJ413"/>
    <mergeCell ref="AK413:AP413"/>
    <mergeCell ref="AE411:AJ411"/>
    <mergeCell ref="AK411:AP411"/>
    <mergeCell ref="AQ411:AV411"/>
    <mergeCell ref="AW411:BD411"/>
    <mergeCell ref="BE411:BL411"/>
    <mergeCell ref="A412:F412"/>
    <mergeCell ref="G412:S412"/>
    <mergeCell ref="T412:Y412"/>
    <mergeCell ref="Z412:AD412"/>
    <mergeCell ref="AE412:AJ412"/>
    <mergeCell ref="AK412:AP412"/>
    <mergeCell ref="AQ412:AV412"/>
    <mergeCell ref="BC398:BG398"/>
    <mergeCell ref="BH397:BL397"/>
    <mergeCell ref="A397:F397"/>
    <mergeCell ref="G397:P397"/>
    <mergeCell ref="Q397:U397"/>
    <mergeCell ref="V397:Y397"/>
    <mergeCell ref="Z397:AD397"/>
    <mergeCell ref="AE397:AI397"/>
    <mergeCell ref="A403:BL403"/>
    <mergeCell ref="A404:BL404"/>
    <mergeCell ref="A406:F407"/>
    <mergeCell ref="Z399:AD399"/>
    <mergeCell ref="AE399:AI399"/>
    <mergeCell ref="AJ398:AN398"/>
    <mergeCell ref="AO398:AS398"/>
    <mergeCell ref="AT398:AW398"/>
    <mergeCell ref="AX398:BB398"/>
    <mergeCell ref="G406:S407"/>
    <mergeCell ref="A196:BL196"/>
    <mergeCell ref="A211:BL211"/>
    <mergeCell ref="A21:BY21"/>
    <mergeCell ref="AJ401:AN401"/>
    <mergeCell ref="AO401:AS401"/>
    <mergeCell ref="AT401:AW401"/>
    <mergeCell ref="AX401:BB401"/>
    <mergeCell ref="BC401:BG401"/>
    <mergeCell ref="BH401:BL401"/>
    <mergeCell ref="A401:F401"/>
    <mergeCell ref="G401:P401"/>
    <mergeCell ref="Q401:U401"/>
    <mergeCell ref="V401:Y401"/>
    <mergeCell ref="Z401:AD401"/>
    <mergeCell ref="AE401:AI401"/>
    <mergeCell ref="AJ400:AN400"/>
    <mergeCell ref="AO400:AS400"/>
    <mergeCell ref="AT400:AW400"/>
    <mergeCell ref="AT390:AW391"/>
    <mergeCell ref="AX390:BG390"/>
    <mergeCell ref="BH396:BL396"/>
    <mergeCell ref="AE400:AI400"/>
    <mergeCell ref="AJ399:AN399"/>
    <mergeCell ref="AO399:AS399"/>
    <mergeCell ref="AT399:AW399"/>
    <mergeCell ref="AX399:BB399"/>
    <mergeCell ref="BC399:BG399"/>
    <mergeCell ref="BH399:BL399"/>
    <mergeCell ref="A399:F399"/>
    <mergeCell ref="G399:P399"/>
    <mergeCell ref="Q399:U399"/>
    <mergeCell ref="V399:Y399"/>
    <mergeCell ref="BB380:BF380"/>
    <mergeCell ref="BG380:BL380"/>
    <mergeCell ref="A381:F381"/>
    <mergeCell ref="G381:S381"/>
    <mergeCell ref="G396:P396"/>
    <mergeCell ref="BH398:BL398"/>
    <mergeCell ref="A398:F398"/>
    <mergeCell ref="G398:P398"/>
    <mergeCell ref="Q398:U398"/>
    <mergeCell ref="V398:Y398"/>
    <mergeCell ref="Z398:AD398"/>
    <mergeCell ref="AE398:AI398"/>
    <mergeCell ref="A395:F395"/>
    <mergeCell ref="G395:P395"/>
    <mergeCell ref="Q395:U395"/>
    <mergeCell ref="V395:Y395"/>
    <mergeCell ref="Z395:AD395"/>
    <mergeCell ref="AE395:AI395"/>
    <mergeCell ref="AJ395:AN395"/>
    <mergeCell ref="AO395:AS395"/>
    <mergeCell ref="BB384:BF384"/>
    <mergeCell ref="AJ393:AN393"/>
    <mergeCell ref="AO393:AS393"/>
    <mergeCell ref="AT393:AW393"/>
    <mergeCell ref="AX393:BB393"/>
    <mergeCell ref="AJ396:AN396"/>
    <mergeCell ref="AO396:AS396"/>
    <mergeCell ref="AT396:AW396"/>
    <mergeCell ref="AX396:BB396"/>
    <mergeCell ref="BC396:BG396"/>
    <mergeCell ref="BH393:BL393"/>
    <mergeCell ref="A393:F393"/>
    <mergeCell ref="Z384:AD384"/>
    <mergeCell ref="AE384:AJ384"/>
    <mergeCell ref="AK384:AP384"/>
    <mergeCell ref="AQ384:AV384"/>
    <mergeCell ref="AW384:BA384"/>
    <mergeCell ref="BB382:BF382"/>
    <mergeCell ref="BG382:BL382"/>
    <mergeCell ref="A383:F383"/>
    <mergeCell ref="G383:S383"/>
    <mergeCell ref="T383:Y383"/>
    <mergeCell ref="Z383:AD383"/>
    <mergeCell ref="AE383:AJ383"/>
    <mergeCell ref="AK383:AP383"/>
    <mergeCell ref="AQ383:AV383"/>
    <mergeCell ref="AW383:BA383"/>
    <mergeCell ref="BB381:BF381"/>
    <mergeCell ref="BG381:BL381"/>
    <mergeCell ref="A382:F382"/>
    <mergeCell ref="G382:S382"/>
    <mergeCell ref="T382:Y382"/>
    <mergeCell ref="Z382:AD382"/>
    <mergeCell ref="AE382:AJ382"/>
    <mergeCell ref="AK382:AP382"/>
    <mergeCell ref="AQ382:AV382"/>
    <mergeCell ref="AW382:BA382"/>
    <mergeCell ref="T381:Y381"/>
    <mergeCell ref="Z381:AD381"/>
    <mergeCell ref="AE381:AJ381"/>
    <mergeCell ref="AK381:AP381"/>
    <mergeCell ref="AQ381:AV381"/>
    <mergeCell ref="AW381:BA381"/>
    <mergeCell ref="T380:Y380"/>
    <mergeCell ref="Z380:AD380"/>
    <mergeCell ref="AE380:AJ380"/>
    <mergeCell ref="AK380:AP380"/>
    <mergeCell ref="AQ380:AV380"/>
    <mergeCell ref="AW380:BA380"/>
    <mergeCell ref="BG328:BI328"/>
    <mergeCell ref="AP340:AT340"/>
    <mergeCell ref="AU340:AY340"/>
    <mergeCell ref="AZ340:BD340"/>
    <mergeCell ref="BE340:BI340"/>
    <mergeCell ref="AW375:BA375"/>
    <mergeCell ref="BB375:BF375"/>
    <mergeCell ref="A355:BL355"/>
    <mergeCell ref="A357:BL357"/>
    <mergeCell ref="A359:M360"/>
    <mergeCell ref="N359:U360"/>
    <mergeCell ref="V359:Y360"/>
    <mergeCell ref="Z359:AG359"/>
    <mergeCell ref="AH359:AO359"/>
    <mergeCell ref="AP359:AW359"/>
    <mergeCell ref="AX359:BE359"/>
    <mergeCell ref="BF359:BM359"/>
    <mergeCell ref="AZ351:BD351"/>
    <mergeCell ref="A352:F352"/>
    <mergeCell ref="G352:S352"/>
    <mergeCell ref="AQ379:AV379"/>
    <mergeCell ref="AW379:BA379"/>
    <mergeCell ref="AK353:AO353"/>
    <mergeCell ref="AP353:AT353"/>
    <mergeCell ref="AU353:AY353"/>
    <mergeCell ref="AZ353:BD353"/>
    <mergeCell ref="AK378:AP378"/>
    <mergeCell ref="AQ378:AV378"/>
    <mergeCell ref="AW378:BA378"/>
    <mergeCell ref="BB378:BF378"/>
    <mergeCell ref="AQ374:AV375"/>
    <mergeCell ref="AW374:BF374"/>
    <mergeCell ref="AX362:BA362"/>
    <mergeCell ref="T377:Y377"/>
    <mergeCell ref="Z377:AD377"/>
    <mergeCell ref="AE377:AJ377"/>
    <mergeCell ref="AK379:AP379"/>
    <mergeCell ref="A377:F377"/>
    <mergeCell ref="G377:S377"/>
    <mergeCell ref="A376:F376"/>
    <mergeCell ref="G376:S376"/>
    <mergeCell ref="T376:Y376"/>
    <mergeCell ref="Z376:AD376"/>
    <mergeCell ref="AE376:AJ376"/>
    <mergeCell ref="A374:F375"/>
    <mergeCell ref="G374:S375"/>
    <mergeCell ref="T374:Y375"/>
    <mergeCell ref="Z374:AD375"/>
    <mergeCell ref="AE374:AJ375"/>
    <mergeCell ref="AK374:AP375"/>
    <mergeCell ref="AK377:AP377"/>
    <mergeCell ref="AQ377:AV377"/>
    <mergeCell ref="AW377:BA377"/>
    <mergeCell ref="BB377:BF377"/>
    <mergeCell ref="AZ341:BD341"/>
    <mergeCell ref="BJ328:BL328"/>
    <mergeCell ref="AR328:AT328"/>
    <mergeCell ref="AU328:AW328"/>
    <mergeCell ref="AX328:AZ328"/>
    <mergeCell ref="BA328:BC328"/>
    <mergeCell ref="BD328:BF328"/>
    <mergeCell ref="BJ340:BN340"/>
    <mergeCell ref="A340:F340"/>
    <mergeCell ref="G340:S340"/>
    <mergeCell ref="T340:Z340"/>
    <mergeCell ref="AA340:AE340"/>
    <mergeCell ref="AF340:AJ340"/>
    <mergeCell ref="AK340:AO340"/>
    <mergeCell ref="AP339:AT339"/>
    <mergeCell ref="AP338:AT338"/>
    <mergeCell ref="AU338:AY338"/>
    <mergeCell ref="AZ338:BD338"/>
    <mergeCell ref="BE338:BI338"/>
    <mergeCell ref="BJ338:BN338"/>
    <mergeCell ref="BJ327:BL327"/>
    <mergeCell ref="A328:C328"/>
    <mergeCell ref="D328:V328"/>
    <mergeCell ref="W328:Y328"/>
    <mergeCell ref="Z328:AB328"/>
    <mergeCell ref="AC328:AE328"/>
    <mergeCell ref="AF328:AH328"/>
    <mergeCell ref="AI328:AK328"/>
    <mergeCell ref="AL328:AN328"/>
    <mergeCell ref="AO328:AQ328"/>
    <mergeCell ref="AR327:AT327"/>
    <mergeCell ref="AU327:AW327"/>
    <mergeCell ref="AX327:AZ327"/>
    <mergeCell ref="BA327:BC327"/>
    <mergeCell ref="BD327:BF327"/>
    <mergeCell ref="BG327:BI327"/>
    <mergeCell ref="BJ326:BL326"/>
    <mergeCell ref="A327:C327"/>
    <mergeCell ref="D327:V327"/>
    <mergeCell ref="W327:Y327"/>
    <mergeCell ref="Z327:AB327"/>
    <mergeCell ref="AC327:AE327"/>
    <mergeCell ref="AF327:AH327"/>
    <mergeCell ref="AI327:AK327"/>
    <mergeCell ref="AL327:AN327"/>
    <mergeCell ref="AO327:AQ327"/>
    <mergeCell ref="AR326:AT326"/>
    <mergeCell ref="AU326:AW326"/>
    <mergeCell ref="AX326:AZ326"/>
    <mergeCell ref="BA326:BC326"/>
    <mergeCell ref="BD326:BF326"/>
    <mergeCell ref="BG326:BI326"/>
    <mergeCell ref="BD325:BF325"/>
    <mergeCell ref="BG325:BI325"/>
    <mergeCell ref="BJ324:BL324"/>
    <mergeCell ref="A325:C325"/>
    <mergeCell ref="D325:V325"/>
    <mergeCell ref="W325:Y325"/>
    <mergeCell ref="Z325:AB325"/>
    <mergeCell ref="AC325:AE325"/>
    <mergeCell ref="AF325:AH325"/>
    <mergeCell ref="AI325:AK325"/>
    <mergeCell ref="AL325:AN325"/>
    <mergeCell ref="AO325:AQ325"/>
    <mergeCell ref="AR324:AT324"/>
    <mergeCell ref="AU324:AW324"/>
    <mergeCell ref="AX324:AZ324"/>
    <mergeCell ref="BA324:BC324"/>
    <mergeCell ref="BD324:BF324"/>
    <mergeCell ref="BG324:BI324"/>
    <mergeCell ref="AF324:AH324"/>
    <mergeCell ref="AI324:AK324"/>
    <mergeCell ref="AL324:AN324"/>
    <mergeCell ref="AO324:AQ324"/>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Y207:BC207"/>
    <mergeCell ref="BD207:BH207"/>
    <mergeCell ref="BI207:BM207"/>
    <mergeCell ref="BN207:BR207"/>
    <mergeCell ref="A208:T208"/>
    <mergeCell ref="U208:Y208"/>
    <mergeCell ref="Z208:AD208"/>
    <mergeCell ref="AE208:AI208"/>
    <mergeCell ref="AJ208:AN208"/>
    <mergeCell ref="AO208:AS208"/>
    <mergeCell ref="BD206:BH206"/>
    <mergeCell ref="BI206:BM206"/>
    <mergeCell ref="BN206:BR206"/>
    <mergeCell ref="A207:T207"/>
    <mergeCell ref="U207:Y207"/>
    <mergeCell ref="Z207:AD207"/>
    <mergeCell ref="AE207:AI207"/>
    <mergeCell ref="AJ207:AN207"/>
    <mergeCell ref="AO207:AS207"/>
    <mergeCell ref="AT207:AX207"/>
    <mergeCell ref="BI205:BM205"/>
    <mergeCell ref="BN205:BR205"/>
    <mergeCell ref="A206:T206"/>
    <mergeCell ref="U206:Y206"/>
    <mergeCell ref="Z206:AD206"/>
    <mergeCell ref="AE206:AI206"/>
    <mergeCell ref="AJ206:AN206"/>
    <mergeCell ref="AO206:AS206"/>
    <mergeCell ref="AT206:AX206"/>
    <mergeCell ref="AY206:BC206"/>
    <mergeCell ref="A188:C188"/>
    <mergeCell ref="A204:T204"/>
    <mergeCell ref="U204:Y204"/>
    <mergeCell ref="Z204:AD204"/>
    <mergeCell ref="AE204:AI204"/>
    <mergeCell ref="AJ204:AN204"/>
    <mergeCell ref="AO204:AS204"/>
    <mergeCell ref="AP193:AT193"/>
    <mergeCell ref="AU193:AY193"/>
    <mergeCell ref="AZ193:BD193"/>
    <mergeCell ref="BE193:BI193"/>
    <mergeCell ref="AT203:AX203"/>
    <mergeCell ref="AY203:BC203"/>
    <mergeCell ref="BD203:BH203"/>
    <mergeCell ref="BI203:BM203"/>
    <mergeCell ref="BN203:BR203"/>
    <mergeCell ref="AT201:AX201"/>
    <mergeCell ref="AY201:BC201"/>
    <mergeCell ref="BD201:BH201"/>
    <mergeCell ref="BI201:BM201"/>
    <mergeCell ref="BN201:BR201"/>
    <mergeCell ref="A201:T201"/>
    <mergeCell ref="U201:Y201"/>
    <mergeCell ref="Z201:AD201"/>
    <mergeCell ref="AE201:AI201"/>
    <mergeCell ref="AJ201:AN201"/>
    <mergeCell ref="AO201:AS201"/>
    <mergeCell ref="AO200:AS200"/>
    <mergeCell ref="AT200:AX200"/>
    <mergeCell ref="AY200:BC200"/>
    <mergeCell ref="BD200:BH200"/>
    <mergeCell ref="BI200:BM200"/>
    <mergeCell ref="AF189:AJ189"/>
    <mergeCell ref="AK189:AO189"/>
    <mergeCell ref="AP192:AT192"/>
    <mergeCell ref="AU192:AY192"/>
    <mergeCell ref="AZ192:BD192"/>
    <mergeCell ref="BE192:BI192"/>
    <mergeCell ref="A193:C193"/>
    <mergeCell ref="D193:P193"/>
    <mergeCell ref="Q193:U193"/>
    <mergeCell ref="V193:AE193"/>
    <mergeCell ref="AF193:AJ193"/>
    <mergeCell ref="AK193:AO193"/>
    <mergeCell ref="AP190:AT190"/>
    <mergeCell ref="AU190:AY190"/>
    <mergeCell ref="AZ190:BD190"/>
    <mergeCell ref="BE190:BI190"/>
    <mergeCell ref="A192:C192"/>
    <mergeCell ref="D192:P192"/>
    <mergeCell ref="Q192:U192"/>
    <mergeCell ref="V192:AE192"/>
    <mergeCell ref="AF192:AJ192"/>
    <mergeCell ref="AK192:AO192"/>
    <mergeCell ref="V173:AE174"/>
    <mergeCell ref="AF173:AT173"/>
    <mergeCell ref="AP178:AT178"/>
    <mergeCell ref="AU178:AY178"/>
    <mergeCell ref="AZ178:BD178"/>
    <mergeCell ref="BE178:BI178"/>
    <mergeCell ref="AP176:AT176"/>
    <mergeCell ref="AU176:AY176"/>
    <mergeCell ref="BE176:BI176"/>
    <mergeCell ref="V188:AE188"/>
    <mergeCell ref="AF188:AJ188"/>
    <mergeCell ref="AK188:AO188"/>
    <mergeCell ref="AP184:AT184"/>
    <mergeCell ref="AU184:AY184"/>
    <mergeCell ref="AZ184:BD184"/>
    <mergeCell ref="BE184:BI184"/>
    <mergeCell ref="A185:C185"/>
    <mergeCell ref="D185:P185"/>
    <mergeCell ref="Q185:U185"/>
    <mergeCell ref="V185:AE185"/>
    <mergeCell ref="AF185:AJ185"/>
    <mergeCell ref="AK185:AO185"/>
    <mergeCell ref="AZ182:BD182"/>
    <mergeCell ref="BE182:BI182"/>
    <mergeCell ref="AP183:AT183"/>
    <mergeCell ref="AU183:AY183"/>
    <mergeCell ref="AZ183:BD183"/>
    <mergeCell ref="BE183:BI183"/>
    <mergeCell ref="A184:C184"/>
    <mergeCell ref="A183:C183"/>
    <mergeCell ref="D183:P183"/>
    <mergeCell ref="Q183:U183"/>
    <mergeCell ref="A175:C175"/>
    <mergeCell ref="D175:P175"/>
    <mergeCell ref="Q175:U175"/>
    <mergeCell ref="V175:AE175"/>
    <mergeCell ref="AF175:AJ175"/>
    <mergeCell ref="AK175:AO175"/>
    <mergeCell ref="A173:C174"/>
    <mergeCell ref="Q173:U174"/>
    <mergeCell ref="BE167:BI167"/>
    <mergeCell ref="BJ167:BN167"/>
    <mergeCell ref="BO167:BS167"/>
    <mergeCell ref="BT167:BX167"/>
    <mergeCell ref="A168:C168"/>
    <mergeCell ref="D168:P168"/>
    <mergeCell ref="Q168:U168"/>
    <mergeCell ref="V168:AE168"/>
    <mergeCell ref="AF168:AJ168"/>
    <mergeCell ref="AK168:AO168"/>
    <mergeCell ref="AU173:BI173"/>
    <mergeCell ref="AF174:AJ174"/>
    <mergeCell ref="AK174:AO174"/>
    <mergeCell ref="AU175:AY175"/>
    <mergeCell ref="AZ175:BD175"/>
    <mergeCell ref="BE175:BI175"/>
    <mergeCell ref="D173:P174"/>
    <mergeCell ref="BT168:BX168"/>
    <mergeCell ref="AP168:AT168"/>
    <mergeCell ref="AU168:AY168"/>
    <mergeCell ref="AZ168:BD168"/>
    <mergeCell ref="BE168:BI168"/>
    <mergeCell ref="BJ168:BN168"/>
    <mergeCell ref="BO168:BS168"/>
    <mergeCell ref="BT165:BX165"/>
    <mergeCell ref="A167:C167"/>
    <mergeCell ref="D167:P167"/>
    <mergeCell ref="Q167:U167"/>
    <mergeCell ref="V167:AE167"/>
    <mergeCell ref="AF167:AJ167"/>
    <mergeCell ref="AK167:AO167"/>
    <mergeCell ref="AP167:AT167"/>
    <mergeCell ref="AU167:AY167"/>
    <mergeCell ref="AZ167:BD167"/>
    <mergeCell ref="AP165:AT165"/>
    <mergeCell ref="AU165:AY165"/>
    <mergeCell ref="AZ165:BD165"/>
    <mergeCell ref="BE165:BI165"/>
    <mergeCell ref="BJ165:BN165"/>
    <mergeCell ref="BO165:BS165"/>
    <mergeCell ref="BE166:BI166"/>
    <mergeCell ref="BJ166:BN166"/>
    <mergeCell ref="BO166:BS166"/>
    <mergeCell ref="BE164:BI164"/>
    <mergeCell ref="BJ164:BN164"/>
    <mergeCell ref="BO164:BS164"/>
    <mergeCell ref="BT164:BX164"/>
    <mergeCell ref="A165:C165"/>
    <mergeCell ref="D165:P165"/>
    <mergeCell ref="Q165:U165"/>
    <mergeCell ref="V165:AE165"/>
    <mergeCell ref="AF165:AJ165"/>
    <mergeCell ref="AK165:AO165"/>
    <mergeCell ref="A166:C166"/>
    <mergeCell ref="D166:P166"/>
    <mergeCell ref="Q166:U166"/>
    <mergeCell ref="V166:AE166"/>
    <mergeCell ref="AF166:AJ166"/>
    <mergeCell ref="AK166:AO166"/>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K161:AO161"/>
    <mergeCell ref="AP161:AT161"/>
    <mergeCell ref="AU161:AY161"/>
    <mergeCell ref="AZ161:BD161"/>
    <mergeCell ref="BE161:BI161"/>
    <mergeCell ref="BJ161:BN161"/>
    <mergeCell ref="BO161:BS161"/>
    <mergeCell ref="BT156:BX156"/>
    <mergeCell ref="A158:C158"/>
    <mergeCell ref="D158:P158"/>
    <mergeCell ref="Q158:U158"/>
    <mergeCell ref="V158:AE158"/>
    <mergeCell ref="AF158:AJ158"/>
    <mergeCell ref="AK158:AO158"/>
    <mergeCell ref="AP158:AT158"/>
    <mergeCell ref="AU158:AY158"/>
    <mergeCell ref="AZ158:BD158"/>
    <mergeCell ref="AP156:AT156"/>
    <mergeCell ref="AU156:AY156"/>
    <mergeCell ref="AZ156:BD156"/>
    <mergeCell ref="BE156:BI156"/>
    <mergeCell ref="BJ156:BN156"/>
    <mergeCell ref="BO156:BS156"/>
    <mergeCell ref="BE160:BI160"/>
    <mergeCell ref="BJ160:BN160"/>
    <mergeCell ref="BO160:BS160"/>
    <mergeCell ref="BT160:BX160"/>
    <mergeCell ref="A157:C157"/>
    <mergeCell ref="D157:P157"/>
    <mergeCell ref="Q157:U157"/>
    <mergeCell ref="V157:AE157"/>
    <mergeCell ref="AF157:AJ157"/>
    <mergeCell ref="AK157:AO157"/>
    <mergeCell ref="AP157:AT157"/>
    <mergeCell ref="AU157:AY157"/>
    <mergeCell ref="AZ157:BD157"/>
    <mergeCell ref="BE157:BI157"/>
    <mergeCell ref="BJ157:BN157"/>
    <mergeCell ref="BO157:BS157"/>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A154:C154"/>
    <mergeCell ref="D154:P154"/>
    <mergeCell ref="Q154:U154"/>
    <mergeCell ref="V154:AE154"/>
    <mergeCell ref="AF154:AJ154"/>
    <mergeCell ref="AK154:AO154"/>
    <mergeCell ref="AU153:AY153"/>
    <mergeCell ref="AZ153:BD153"/>
    <mergeCell ref="BE153:BI153"/>
    <mergeCell ref="BJ153:BN153"/>
    <mergeCell ref="BO153:BS153"/>
    <mergeCell ref="BT153:BX153"/>
    <mergeCell ref="A153:C153"/>
    <mergeCell ref="D153:P153"/>
    <mergeCell ref="Q153:U153"/>
    <mergeCell ref="V153:AE153"/>
    <mergeCell ref="AF153:AJ153"/>
    <mergeCell ref="AK153:AO153"/>
    <mergeCell ref="AP153:AT153"/>
    <mergeCell ref="A142:C142"/>
    <mergeCell ref="D142:S142"/>
    <mergeCell ref="T142:X142"/>
    <mergeCell ref="Y142:AC142"/>
    <mergeCell ref="AD142:AF142"/>
    <mergeCell ref="AG142:AK142"/>
    <mergeCell ref="AL142:AP142"/>
    <mergeCell ref="BT152:BX152"/>
    <mergeCell ref="BT151:BX151"/>
    <mergeCell ref="BT150:BX150"/>
    <mergeCell ref="AP150:AT150"/>
    <mergeCell ref="AU150:AY150"/>
    <mergeCell ref="AZ150:BD150"/>
    <mergeCell ref="BE150:BI150"/>
    <mergeCell ref="BJ150:BN150"/>
    <mergeCell ref="BO150:BS150"/>
    <mergeCell ref="A150:C150"/>
    <mergeCell ref="D150:P150"/>
    <mergeCell ref="Q150:U150"/>
    <mergeCell ref="BN132:BP132"/>
    <mergeCell ref="BQ132:BU132"/>
    <mergeCell ref="A132:C132"/>
    <mergeCell ref="D132:S132"/>
    <mergeCell ref="T132:X132"/>
    <mergeCell ref="Y132:AC132"/>
    <mergeCell ref="AD132:AF132"/>
    <mergeCell ref="AG132:AK132"/>
    <mergeCell ref="AL132:AP132"/>
    <mergeCell ref="AQ132:AU132"/>
    <mergeCell ref="AV132:AX132"/>
    <mergeCell ref="BC111:BG111"/>
    <mergeCell ref="BC110:BG110"/>
    <mergeCell ref="A111:D111"/>
    <mergeCell ref="E111:W111"/>
    <mergeCell ref="X111:AB111"/>
    <mergeCell ref="AC111:AG111"/>
    <mergeCell ref="AH111:AJ111"/>
    <mergeCell ref="AK111:AO111"/>
    <mergeCell ref="AP111:AT111"/>
    <mergeCell ref="AU111:AY111"/>
    <mergeCell ref="AZ111:BB111"/>
    <mergeCell ref="BN131:BP131"/>
    <mergeCell ref="BQ131:BU131"/>
    <mergeCell ref="AV130:AX130"/>
    <mergeCell ref="AY130:BC130"/>
    <mergeCell ref="BD130:BH130"/>
    <mergeCell ref="BI130:BM130"/>
    <mergeCell ref="BN130:BP130"/>
    <mergeCell ref="BQ130:BU130"/>
    <mergeCell ref="BN129:BP129"/>
    <mergeCell ref="BQ129:BU129"/>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AZ101:BB101"/>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E99:W99"/>
    <mergeCell ref="X99:AB99"/>
    <mergeCell ref="AC99:AG99"/>
    <mergeCell ref="AH99:AJ99"/>
    <mergeCell ref="AK99:AO99"/>
    <mergeCell ref="AP99:AT99"/>
    <mergeCell ref="AU99:AY99"/>
    <mergeCell ref="AZ99:BB99"/>
    <mergeCell ref="A98:D98"/>
    <mergeCell ref="E98:W98"/>
    <mergeCell ref="X98:AB98"/>
    <mergeCell ref="AC98:AG98"/>
    <mergeCell ref="AH98:AJ98"/>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BM79:BQ79"/>
    <mergeCell ref="BR79:BT79"/>
    <mergeCell ref="BU79:BY79"/>
    <mergeCell ref="AK79:AO79"/>
    <mergeCell ref="AP79:AT79"/>
    <mergeCell ref="AU79:AY79"/>
    <mergeCell ref="AZ79:BB79"/>
    <mergeCell ref="BC79:BG79"/>
    <mergeCell ref="BH79:BL79"/>
    <mergeCell ref="BC78:BG78"/>
    <mergeCell ref="BH78:BL78"/>
    <mergeCell ref="BM78:BQ78"/>
    <mergeCell ref="BR78:BT78"/>
    <mergeCell ref="BU78:BY78"/>
    <mergeCell ref="A79:D79"/>
    <mergeCell ref="E79:W79"/>
    <mergeCell ref="X79:AB79"/>
    <mergeCell ref="AC79:AG79"/>
    <mergeCell ref="AH79:AJ79"/>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A57:BZ57"/>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A66:D66"/>
    <mergeCell ref="E66:W66"/>
    <mergeCell ref="X66:AB66"/>
    <mergeCell ref="AC66:AG66"/>
    <mergeCell ref="AH66:AJ66"/>
    <mergeCell ref="BC55:BG55"/>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47:D47"/>
    <mergeCell ref="E47:W47"/>
    <mergeCell ref="X47:AB47"/>
    <mergeCell ref="AC47:AG47"/>
    <mergeCell ref="AH47:AJ47"/>
    <mergeCell ref="AK45:AO45"/>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AC49:AG49"/>
    <mergeCell ref="AH49:AJ49"/>
    <mergeCell ref="AK49:AO49"/>
    <mergeCell ref="AP49:AT49"/>
    <mergeCell ref="AU49:AY49"/>
    <mergeCell ref="AZ49:BB49"/>
    <mergeCell ref="E48:W48"/>
    <mergeCell ref="X48:AB48"/>
    <mergeCell ref="AC48:AG48"/>
    <mergeCell ref="AH48:AJ48"/>
    <mergeCell ref="BU38:BY38"/>
    <mergeCell ref="AU38:AY38"/>
    <mergeCell ref="AZ38:BB38"/>
    <mergeCell ref="BC38:BG38"/>
    <mergeCell ref="BH38:BL38"/>
    <mergeCell ref="BM38:BQ38"/>
    <mergeCell ref="BR38:BT38"/>
    <mergeCell ref="AK47:AO47"/>
    <mergeCell ref="AP47:AT47"/>
    <mergeCell ref="AU47:AY47"/>
    <mergeCell ref="AZ47:BB47"/>
    <mergeCell ref="BC47:BG47"/>
    <mergeCell ref="AK48:AO48"/>
    <mergeCell ref="AP48:AT48"/>
    <mergeCell ref="AU48:AY48"/>
    <mergeCell ref="AZ48:BB48"/>
    <mergeCell ref="AK46:AO46"/>
    <mergeCell ref="AP46:AT46"/>
    <mergeCell ref="AU46:AY46"/>
    <mergeCell ref="AZ46:BB46"/>
    <mergeCell ref="BC46:BG46"/>
    <mergeCell ref="A40:BL40"/>
    <mergeCell ref="A41:AW41"/>
    <mergeCell ref="A43:D44"/>
    <mergeCell ref="E43:W44"/>
    <mergeCell ref="X43:AO43"/>
    <mergeCell ref="AP43:BG43"/>
    <mergeCell ref="X44:AB44"/>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C32:AG32"/>
    <mergeCell ref="AH32:AJ32"/>
    <mergeCell ref="AK32:AO32"/>
    <mergeCell ref="AP32:AT32"/>
    <mergeCell ref="A451:AA451"/>
    <mergeCell ref="AB451:AT451"/>
    <mergeCell ref="AU451:BF451"/>
    <mergeCell ref="AK410:AP410"/>
    <mergeCell ref="AQ410:AV410"/>
    <mergeCell ref="A409:F409"/>
    <mergeCell ref="G409:S409"/>
    <mergeCell ref="T409:Y409"/>
    <mergeCell ref="Z409:AD409"/>
    <mergeCell ref="AE409:AJ409"/>
    <mergeCell ref="AK409:AP409"/>
    <mergeCell ref="BE406:BL407"/>
    <mergeCell ref="A408:F408"/>
    <mergeCell ref="G408:S408"/>
    <mergeCell ref="T408:Y408"/>
    <mergeCell ref="Z408:AD408"/>
    <mergeCell ref="BC33:BG33"/>
    <mergeCell ref="BH33:BL33"/>
    <mergeCell ref="BC48:BG48"/>
    <mergeCell ref="A49:D49"/>
    <mergeCell ref="E49:W49"/>
    <mergeCell ref="X49:AB49"/>
    <mergeCell ref="AE408:AJ408"/>
    <mergeCell ref="AK408:AP408"/>
    <mergeCell ref="AQ408:AV408"/>
    <mergeCell ref="AW408:BD408"/>
    <mergeCell ref="A34:D34"/>
    <mergeCell ref="E34:W34"/>
    <mergeCell ref="X34:AB34"/>
    <mergeCell ref="AC34:AG34"/>
    <mergeCell ref="AH34:AJ34"/>
    <mergeCell ref="A48:D48"/>
    <mergeCell ref="AB452:AT452"/>
    <mergeCell ref="AU452:BF452"/>
    <mergeCell ref="A31:D31"/>
    <mergeCell ref="E31:W31"/>
    <mergeCell ref="X31:AB31"/>
    <mergeCell ref="AC31:AG31"/>
    <mergeCell ref="AH31:AJ31"/>
    <mergeCell ref="A444:BL444"/>
    <mergeCell ref="A449:AA449"/>
    <mergeCell ref="AB449:AT449"/>
    <mergeCell ref="AU449:BF449"/>
    <mergeCell ref="AB450:AT450"/>
    <mergeCell ref="AU450:BF450"/>
    <mergeCell ref="AW410:BD410"/>
    <mergeCell ref="BE410:BL410"/>
    <mergeCell ref="A440:BL440"/>
    <mergeCell ref="A441:BL441"/>
    <mergeCell ref="A442:BL442"/>
    <mergeCell ref="A443:BL443"/>
    <mergeCell ref="A411:F411"/>
    <mergeCell ref="G411:S411"/>
    <mergeCell ref="T411:Y411"/>
    <mergeCell ref="Z411:AD411"/>
    <mergeCell ref="AQ409:AV409"/>
    <mergeCell ref="AW409:BD409"/>
    <mergeCell ref="BE409:BL409"/>
    <mergeCell ref="A410:F410"/>
    <mergeCell ref="G410:S410"/>
    <mergeCell ref="T410:Y410"/>
    <mergeCell ref="Z410:AD410"/>
    <mergeCell ref="AE410:AJ410"/>
    <mergeCell ref="BE408:BL408"/>
    <mergeCell ref="T406:Y407"/>
    <mergeCell ref="Z406:AD407"/>
    <mergeCell ref="AE406:AJ407"/>
    <mergeCell ref="AK406:AP407"/>
    <mergeCell ref="AQ406:AV407"/>
    <mergeCell ref="AW406:BD407"/>
    <mergeCell ref="AJ394:AN394"/>
    <mergeCell ref="AO394:AS394"/>
    <mergeCell ref="AT394:AW394"/>
    <mergeCell ref="AX394:BB394"/>
    <mergeCell ref="BC394:BG394"/>
    <mergeCell ref="BH394:BL394"/>
    <mergeCell ref="A394:F394"/>
    <mergeCell ref="G394:P394"/>
    <mergeCell ref="Q394:U394"/>
    <mergeCell ref="V394:Y394"/>
    <mergeCell ref="Z394:AD394"/>
    <mergeCell ref="AE394:AI394"/>
    <mergeCell ref="AT395:AW395"/>
    <mergeCell ref="AX395:BB395"/>
    <mergeCell ref="BC395:BG395"/>
    <mergeCell ref="BH395:BL395"/>
    <mergeCell ref="A396:F396"/>
    <mergeCell ref="AJ397:AN397"/>
    <mergeCell ref="AO397:AS397"/>
    <mergeCell ref="AT397:AW397"/>
    <mergeCell ref="AX397:BB397"/>
    <mergeCell ref="Q396:U396"/>
    <mergeCell ref="V396:Y396"/>
    <mergeCell ref="Z396:AD396"/>
    <mergeCell ref="AE396:AI396"/>
    <mergeCell ref="AE393:AI393"/>
    <mergeCell ref="AJ392:AN392"/>
    <mergeCell ref="AO392:AS392"/>
    <mergeCell ref="AT392:AW392"/>
    <mergeCell ref="AX392:BB392"/>
    <mergeCell ref="BC392:BG392"/>
    <mergeCell ref="BH392:BL392"/>
    <mergeCell ref="A392:F392"/>
    <mergeCell ref="G392:P392"/>
    <mergeCell ref="Q392:U392"/>
    <mergeCell ref="V392:Y392"/>
    <mergeCell ref="Z392:AD392"/>
    <mergeCell ref="AE392:AI392"/>
    <mergeCell ref="BC393:BG393"/>
    <mergeCell ref="BH390:BL391"/>
    <mergeCell ref="Z391:AD391"/>
    <mergeCell ref="AE391:AI391"/>
    <mergeCell ref="AX391:BB391"/>
    <mergeCell ref="BC391:BG391"/>
    <mergeCell ref="G393:P393"/>
    <mergeCell ref="Q393:U393"/>
    <mergeCell ref="V393:Y393"/>
    <mergeCell ref="Z393:AD393"/>
    <mergeCell ref="A387:BL387"/>
    <mergeCell ref="A389:F391"/>
    <mergeCell ref="G389:P391"/>
    <mergeCell ref="Q389:AN389"/>
    <mergeCell ref="AO389:BL389"/>
    <mergeCell ref="Q390:U391"/>
    <mergeCell ref="V390:Y391"/>
    <mergeCell ref="Z390:AI390"/>
    <mergeCell ref="AJ390:AN391"/>
    <mergeCell ref="AO390:AS391"/>
    <mergeCell ref="BG378:BL378"/>
    <mergeCell ref="A386:BL386"/>
    <mergeCell ref="BB379:BF379"/>
    <mergeCell ref="BG379:BL379"/>
    <mergeCell ref="A380:F380"/>
    <mergeCell ref="G380:S380"/>
    <mergeCell ref="A378:F378"/>
    <mergeCell ref="G378:S378"/>
    <mergeCell ref="T378:Y378"/>
    <mergeCell ref="Z378:AD378"/>
    <mergeCell ref="AE378:AJ378"/>
    <mergeCell ref="BG384:BL384"/>
    <mergeCell ref="BB383:BF383"/>
    <mergeCell ref="BG383:BL383"/>
    <mergeCell ref="A384:F384"/>
    <mergeCell ref="G384:S384"/>
    <mergeCell ref="T384:Y384"/>
    <mergeCell ref="A379:F379"/>
    <mergeCell ref="G379:S379"/>
    <mergeCell ref="T379:Y379"/>
    <mergeCell ref="Z379:AD379"/>
    <mergeCell ref="AE379:AJ379"/>
    <mergeCell ref="BG377:BL377"/>
    <mergeCell ref="AK376:AP376"/>
    <mergeCell ref="AQ376:AV376"/>
    <mergeCell ref="AW376:BA376"/>
    <mergeCell ref="BB376:BF376"/>
    <mergeCell ref="BG374:BL375"/>
    <mergeCell ref="BG376:BL376"/>
    <mergeCell ref="BJ363:BM363"/>
    <mergeCell ref="A366:BL366"/>
    <mergeCell ref="A367:BL367"/>
    <mergeCell ref="A369:BL369"/>
    <mergeCell ref="A371:BL371"/>
    <mergeCell ref="A372:BL372"/>
    <mergeCell ref="AL363:AO363"/>
    <mergeCell ref="AP363:AS363"/>
    <mergeCell ref="AT363:AW363"/>
    <mergeCell ref="AX363:BA363"/>
    <mergeCell ref="BB363:BE363"/>
    <mergeCell ref="BF363:BI363"/>
    <mergeCell ref="BJ362:BM362"/>
    <mergeCell ref="A363:M363"/>
    <mergeCell ref="N363:U363"/>
    <mergeCell ref="V363:Y363"/>
    <mergeCell ref="Z363:AC363"/>
    <mergeCell ref="AD363:AG363"/>
    <mergeCell ref="AH363:AK363"/>
    <mergeCell ref="BB362:BE362"/>
    <mergeCell ref="BF362:BI362"/>
    <mergeCell ref="BJ361:BM361"/>
    <mergeCell ref="A362:M362"/>
    <mergeCell ref="N362:U362"/>
    <mergeCell ref="V362:Y362"/>
    <mergeCell ref="Z362:AC362"/>
    <mergeCell ref="AD362:AG362"/>
    <mergeCell ref="AH362:AK362"/>
    <mergeCell ref="AL362:AO362"/>
    <mergeCell ref="AP362:AS362"/>
    <mergeCell ref="AT362:AW362"/>
    <mergeCell ref="AL361:AO361"/>
    <mergeCell ref="AP361:AS361"/>
    <mergeCell ref="AT361:AW361"/>
    <mergeCell ref="AX361:BA361"/>
    <mergeCell ref="BB361:BE361"/>
    <mergeCell ref="BF361:BI361"/>
    <mergeCell ref="BJ360:BM360"/>
    <mergeCell ref="A361:M361"/>
    <mergeCell ref="N361:U361"/>
    <mergeCell ref="V361:Y361"/>
    <mergeCell ref="Z361:AC361"/>
    <mergeCell ref="AD361:AG361"/>
    <mergeCell ref="AH361:AK361"/>
    <mergeCell ref="Z360:AC360"/>
    <mergeCell ref="AD360:AG360"/>
    <mergeCell ref="AH360:AK360"/>
    <mergeCell ref="AL360:AO360"/>
    <mergeCell ref="AP360:AS360"/>
    <mergeCell ref="AT360:AW360"/>
    <mergeCell ref="AX360:BA360"/>
    <mergeCell ref="BB360:BE360"/>
    <mergeCell ref="BF360:BI360"/>
    <mergeCell ref="T352:Z352"/>
    <mergeCell ref="AA352:AE352"/>
    <mergeCell ref="AF352:AJ352"/>
    <mergeCell ref="AK352:AO352"/>
    <mergeCell ref="AP352:AT352"/>
    <mergeCell ref="AU352:AY352"/>
    <mergeCell ref="AZ352:BD352"/>
    <mergeCell ref="A353:F353"/>
    <mergeCell ref="G353:S353"/>
    <mergeCell ref="T353:Z353"/>
    <mergeCell ref="AA353:AE353"/>
    <mergeCell ref="AF353:AJ353"/>
    <mergeCell ref="AU350:AY350"/>
    <mergeCell ref="AZ350:BD350"/>
    <mergeCell ref="A351:F351"/>
    <mergeCell ref="G351:S351"/>
    <mergeCell ref="T351:Z351"/>
    <mergeCell ref="AA351:AE351"/>
    <mergeCell ref="AF351:AJ351"/>
    <mergeCell ref="AK351:AO351"/>
    <mergeCell ref="AP351:AT351"/>
    <mergeCell ref="AU351:AY351"/>
    <mergeCell ref="AP349:AT349"/>
    <mergeCell ref="AU349:AY349"/>
    <mergeCell ref="AZ349:BD349"/>
    <mergeCell ref="A350:F350"/>
    <mergeCell ref="G350:S350"/>
    <mergeCell ref="T350:Z350"/>
    <mergeCell ref="AA350:AE350"/>
    <mergeCell ref="AF350:AJ350"/>
    <mergeCell ref="AK350:AO350"/>
    <mergeCell ref="AP350:AT350"/>
    <mergeCell ref="A344:BL344"/>
    <mergeCell ref="A346:BB346"/>
    <mergeCell ref="A348:F349"/>
    <mergeCell ref="G348:S349"/>
    <mergeCell ref="T348:Z349"/>
    <mergeCell ref="AA348:AO348"/>
    <mergeCell ref="AP348:BD348"/>
    <mergeCell ref="AA349:AE349"/>
    <mergeCell ref="AF349:AJ349"/>
    <mergeCell ref="AK349:AO349"/>
    <mergeCell ref="AU339:AY339"/>
    <mergeCell ref="AZ339:BD339"/>
    <mergeCell ref="BE339:BI339"/>
    <mergeCell ref="BJ339:BN339"/>
    <mergeCell ref="BO339:BS339"/>
    <mergeCell ref="A339:F339"/>
    <mergeCell ref="G339:S339"/>
    <mergeCell ref="T339:Z339"/>
    <mergeCell ref="AA339:AE339"/>
    <mergeCell ref="AF339:AJ339"/>
    <mergeCell ref="AK339:AO339"/>
    <mergeCell ref="BO341:BS341"/>
    <mergeCell ref="BE341:BI341"/>
    <mergeCell ref="BJ341:BN341"/>
    <mergeCell ref="A341:F341"/>
    <mergeCell ref="G341:S341"/>
    <mergeCell ref="T341:Z341"/>
    <mergeCell ref="AA341:AE341"/>
    <mergeCell ref="AF341:AJ341"/>
    <mergeCell ref="AK341:AO341"/>
    <mergeCell ref="AP341:AT341"/>
    <mergeCell ref="AU341:AY341"/>
    <mergeCell ref="BO338:BS338"/>
    <mergeCell ref="A338:F338"/>
    <mergeCell ref="G338:S338"/>
    <mergeCell ref="T338:Z338"/>
    <mergeCell ref="AA338:AE338"/>
    <mergeCell ref="AF338:AJ338"/>
    <mergeCell ref="AK338:AO338"/>
    <mergeCell ref="BO340:BS340"/>
    <mergeCell ref="AP337:AT337"/>
    <mergeCell ref="AU337:AY337"/>
    <mergeCell ref="AZ337:BD337"/>
    <mergeCell ref="BE337:BI337"/>
    <mergeCell ref="BJ337:BN337"/>
    <mergeCell ref="BO337:BS337"/>
    <mergeCell ref="BA323:BC323"/>
    <mergeCell ref="BD323:BF323"/>
    <mergeCell ref="BG323:BI323"/>
    <mergeCell ref="A334:BL334"/>
    <mergeCell ref="A336:F337"/>
    <mergeCell ref="G336:S337"/>
    <mergeCell ref="T336:Z337"/>
    <mergeCell ref="AA336:AO336"/>
    <mergeCell ref="AP336:BD336"/>
    <mergeCell ref="BE336:BS336"/>
    <mergeCell ref="AA337:AE337"/>
    <mergeCell ref="AF337:AJ337"/>
    <mergeCell ref="AK337:AO337"/>
    <mergeCell ref="BJ325:BL325"/>
    <mergeCell ref="A326:C326"/>
    <mergeCell ref="D326:V326"/>
    <mergeCell ref="W326:Y326"/>
    <mergeCell ref="Z326:AB326"/>
    <mergeCell ref="BG322:BI322"/>
    <mergeCell ref="BJ322:BL322"/>
    <mergeCell ref="A330:BL330"/>
    <mergeCell ref="A332:BL332"/>
    <mergeCell ref="AF323:AH323"/>
    <mergeCell ref="AI323:AK323"/>
    <mergeCell ref="AL323:AN323"/>
    <mergeCell ref="AO323:AQ323"/>
    <mergeCell ref="AI322:AK322"/>
    <mergeCell ref="AL322:AN322"/>
    <mergeCell ref="AO322:AQ322"/>
    <mergeCell ref="AR322:AT322"/>
    <mergeCell ref="AU322:AW322"/>
    <mergeCell ref="AX322:AZ322"/>
    <mergeCell ref="BJ323:BL323"/>
    <mergeCell ref="A324:C324"/>
    <mergeCell ref="D324:V324"/>
    <mergeCell ref="A322:C322"/>
    <mergeCell ref="D322:V322"/>
    <mergeCell ref="W322:Y322"/>
    <mergeCell ref="Z322:AB322"/>
    <mergeCell ref="AC322:AE322"/>
    <mergeCell ref="AF322:AH322"/>
    <mergeCell ref="AC326:AE326"/>
    <mergeCell ref="AF326:AH326"/>
    <mergeCell ref="AI326:AK326"/>
    <mergeCell ref="AL326:AN326"/>
    <mergeCell ref="AO326:AQ326"/>
    <mergeCell ref="AR325:AT325"/>
    <mergeCell ref="AU325:AW325"/>
    <mergeCell ref="AX325:AZ325"/>
    <mergeCell ref="BA325:BC325"/>
    <mergeCell ref="AR323:AT323"/>
    <mergeCell ref="AU323:AW323"/>
    <mergeCell ref="AX323:AZ323"/>
    <mergeCell ref="W324:Y324"/>
    <mergeCell ref="Z324:AB324"/>
    <mergeCell ref="AC324:AE324"/>
    <mergeCell ref="A323:C323"/>
    <mergeCell ref="D323:V323"/>
    <mergeCell ref="W323:Y323"/>
    <mergeCell ref="Z323:AB323"/>
    <mergeCell ref="AC323:AE323"/>
    <mergeCell ref="BA322:BC322"/>
    <mergeCell ref="BD322:BF322"/>
    <mergeCell ref="BA320:BC320"/>
    <mergeCell ref="BD320:BF320"/>
    <mergeCell ref="BG320:BI320"/>
    <mergeCell ref="BJ320:BL320"/>
    <mergeCell ref="A321:C321"/>
    <mergeCell ref="D321:V321"/>
    <mergeCell ref="W321:Y321"/>
    <mergeCell ref="Z321:AB321"/>
    <mergeCell ref="AC321:AE321"/>
    <mergeCell ref="AF321:AH321"/>
    <mergeCell ref="AI320:AK320"/>
    <mergeCell ref="AL320:AN320"/>
    <mergeCell ref="AO320:AQ320"/>
    <mergeCell ref="AR320:AT320"/>
    <mergeCell ref="AU320:AW320"/>
    <mergeCell ref="AX320:AZ320"/>
    <mergeCell ref="A320:C320"/>
    <mergeCell ref="D320:V320"/>
    <mergeCell ref="W320:Y320"/>
    <mergeCell ref="BA321:BC321"/>
    <mergeCell ref="BD321:BF321"/>
    <mergeCell ref="BG321:BI321"/>
    <mergeCell ref="BJ321:BL321"/>
    <mergeCell ref="AI321:AK321"/>
    <mergeCell ref="AL321:AN321"/>
    <mergeCell ref="AO321:AQ321"/>
    <mergeCell ref="AR321:AT321"/>
    <mergeCell ref="AU321:AW321"/>
    <mergeCell ref="AX321:AZ321"/>
    <mergeCell ref="BJ318:BL319"/>
    <mergeCell ref="W319:Y319"/>
    <mergeCell ref="Z319:AB319"/>
    <mergeCell ref="AC319:AE319"/>
    <mergeCell ref="AF319:AH319"/>
    <mergeCell ref="AI319:AK319"/>
    <mergeCell ref="AL319:AN319"/>
    <mergeCell ref="AO319:AQ319"/>
    <mergeCell ref="AR319:AT319"/>
    <mergeCell ref="D178:P178"/>
    <mergeCell ref="A213:BL213"/>
    <mergeCell ref="A314:BL314"/>
    <mergeCell ref="AJ203:AN203"/>
    <mergeCell ref="AO203:AS203"/>
    <mergeCell ref="AO202:AS202"/>
    <mergeCell ref="AT202:AX202"/>
    <mergeCell ref="AY202:BC202"/>
    <mergeCell ref="BD202:BH202"/>
    <mergeCell ref="BI202:BM202"/>
    <mergeCell ref="D184:P184"/>
    <mergeCell ref="Q184:U184"/>
    <mergeCell ref="V184:AE184"/>
    <mergeCell ref="AF184:AJ184"/>
    <mergeCell ref="AK184:AO184"/>
    <mergeCell ref="AP189:AT189"/>
    <mergeCell ref="Z320:AB320"/>
    <mergeCell ref="AC320:AE320"/>
    <mergeCell ref="AF320:AH320"/>
    <mergeCell ref="AK179:AO179"/>
    <mergeCell ref="V183:AE183"/>
    <mergeCell ref="A187:C187"/>
    <mergeCell ref="D187:P187"/>
    <mergeCell ref="Q187:U187"/>
    <mergeCell ref="V187:AE187"/>
    <mergeCell ref="AF187:AJ187"/>
    <mergeCell ref="AK187:AO187"/>
    <mergeCell ref="AP187:AT187"/>
    <mergeCell ref="AU187:AY187"/>
    <mergeCell ref="AK190:AO190"/>
    <mergeCell ref="AP188:AT188"/>
    <mergeCell ref="AU188:AY188"/>
    <mergeCell ref="V179:AE179"/>
    <mergeCell ref="AF179:AJ179"/>
    <mergeCell ref="AT204:AX204"/>
    <mergeCell ref="AY204:BC204"/>
    <mergeCell ref="BD204:BH204"/>
    <mergeCell ref="BI204:BM204"/>
    <mergeCell ref="A203:T203"/>
    <mergeCell ref="U203:Y203"/>
    <mergeCell ref="Z203:AD203"/>
    <mergeCell ref="AE203:AI203"/>
    <mergeCell ref="BG317:BL317"/>
    <mergeCell ref="W318:AB318"/>
    <mergeCell ref="AC318:AH318"/>
    <mergeCell ref="AI318:AN318"/>
    <mergeCell ref="AO318:AT318"/>
    <mergeCell ref="AU318:AW319"/>
    <mergeCell ref="AX318:AZ319"/>
    <mergeCell ref="BA318:BC319"/>
    <mergeCell ref="BD318:BF319"/>
    <mergeCell ref="BG318:BI319"/>
    <mergeCell ref="A317:C319"/>
    <mergeCell ref="D317:V319"/>
    <mergeCell ref="W317:AH317"/>
    <mergeCell ref="AI317:AT317"/>
    <mergeCell ref="AU317:AZ317"/>
    <mergeCell ref="BA317:BF317"/>
    <mergeCell ref="AZ188:BD188"/>
    <mergeCell ref="BE188:BI188"/>
    <mergeCell ref="A189:C189"/>
    <mergeCell ref="D189:P189"/>
    <mergeCell ref="Q189:U189"/>
    <mergeCell ref="V189:AE189"/>
    <mergeCell ref="AC214:AG214"/>
    <mergeCell ref="A215:C215"/>
    <mergeCell ref="A199:T200"/>
    <mergeCell ref="U199:AD199"/>
    <mergeCell ref="AE199:AN199"/>
    <mergeCell ref="AO199:AX199"/>
    <mergeCell ref="AY199:BH199"/>
    <mergeCell ref="BI199:BR199"/>
    <mergeCell ref="U200:Y200"/>
    <mergeCell ref="Z200:AD200"/>
    <mergeCell ref="AE200:AI200"/>
    <mergeCell ref="AJ200:AN200"/>
    <mergeCell ref="A197:BL197"/>
    <mergeCell ref="D215:AB215"/>
    <mergeCell ref="AC215:AG215"/>
    <mergeCell ref="BN202:BR202"/>
    <mergeCell ref="A202:T202"/>
    <mergeCell ref="U202:Y202"/>
    <mergeCell ref="Z202:AD202"/>
    <mergeCell ref="AE202:AI202"/>
    <mergeCell ref="AJ202:AN202"/>
    <mergeCell ref="BN204:BR204"/>
    <mergeCell ref="A205:T205"/>
    <mergeCell ref="U205:Y205"/>
    <mergeCell ref="Z205:AD205"/>
    <mergeCell ref="AE205:AI205"/>
    <mergeCell ref="AJ205:AN205"/>
    <mergeCell ref="AO205:AS205"/>
    <mergeCell ref="AT205:AX205"/>
    <mergeCell ref="AY205:BC205"/>
    <mergeCell ref="BD205:BH205"/>
    <mergeCell ref="BN200:BR200"/>
    <mergeCell ref="A177:C177"/>
    <mergeCell ref="D177:P177"/>
    <mergeCell ref="Q177:U177"/>
    <mergeCell ref="V177:AE177"/>
    <mergeCell ref="AF177:AJ177"/>
    <mergeCell ref="AK177:AO177"/>
    <mergeCell ref="V182:AE182"/>
    <mergeCell ref="AF182:AJ182"/>
    <mergeCell ref="AK182:AO182"/>
    <mergeCell ref="AP182:AT182"/>
    <mergeCell ref="AU182:AY182"/>
    <mergeCell ref="BE191:BI191"/>
    <mergeCell ref="D188:P188"/>
    <mergeCell ref="Q188:U188"/>
    <mergeCell ref="AP152:AT152"/>
    <mergeCell ref="AU152:AY152"/>
    <mergeCell ref="AZ152:BD152"/>
    <mergeCell ref="BE152:BI152"/>
    <mergeCell ref="AU189:AY189"/>
    <mergeCell ref="AZ189:BD189"/>
    <mergeCell ref="BE189:BI189"/>
    <mergeCell ref="A190:C190"/>
    <mergeCell ref="D190:P190"/>
    <mergeCell ref="Q190:U190"/>
    <mergeCell ref="V190:AE190"/>
    <mergeCell ref="AF190:AJ190"/>
    <mergeCell ref="Q178:U178"/>
    <mergeCell ref="V178:AE178"/>
    <mergeCell ref="AF178:AJ178"/>
    <mergeCell ref="AK178:AO178"/>
    <mergeCell ref="D179:P179"/>
    <mergeCell ref="Q179:U179"/>
    <mergeCell ref="BJ152:BN152"/>
    <mergeCell ref="BO152:BS152"/>
    <mergeCell ref="BE151:BI151"/>
    <mergeCell ref="BJ151:BN151"/>
    <mergeCell ref="BO151:BS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1:AT151"/>
    <mergeCell ref="AU151:AY151"/>
    <mergeCell ref="AZ151:BD151"/>
    <mergeCell ref="V150:AE150"/>
    <mergeCell ref="AF150:AJ150"/>
    <mergeCell ref="AK150:AO150"/>
    <mergeCell ref="BJ148:BX148"/>
    <mergeCell ref="AF149:AJ149"/>
    <mergeCell ref="AK149:AO149"/>
    <mergeCell ref="AP149:AT149"/>
    <mergeCell ref="AU149:AY149"/>
    <mergeCell ref="AZ149:BD149"/>
    <mergeCell ref="BE149:BI149"/>
    <mergeCell ref="BJ149:BN149"/>
    <mergeCell ref="BO149:BS149"/>
    <mergeCell ref="BT149:BX149"/>
    <mergeCell ref="A148:C149"/>
    <mergeCell ref="D148:P149"/>
    <mergeCell ref="Q148:U149"/>
    <mergeCell ref="V148:AE149"/>
    <mergeCell ref="AF148:AT148"/>
    <mergeCell ref="AU148:BI148"/>
    <mergeCell ref="AL141:AP141"/>
    <mergeCell ref="AQ141:AU141"/>
    <mergeCell ref="AV141:AX141"/>
    <mergeCell ref="AY141:BC141"/>
    <mergeCell ref="A145:BL145"/>
    <mergeCell ref="A146:BL146"/>
    <mergeCell ref="AQ142:AU142"/>
    <mergeCell ref="AV142:AX142"/>
    <mergeCell ref="AY142:BC142"/>
    <mergeCell ref="AL140:AP140"/>
    <mergeCell ref="AQ140:AU140"/>
    <mergeCell ref="AV140:AX140"/>
    <mergeCell ref="AY140:BC140"/>
    <mergeCell ref="A141:C141"/>
    <mergeCell ref="D141:S141"/>
    <mergeCell ref="T141:X141"/>
    <mergeCell ref="Y141:AC141"/>
    <mergeCell ref="AD141:AF141"/>
    <mergeCell ref="AG141:AK141"/>
    <mergeCell ref="AL139:AP139"/>
    <mergeCell ref="AQ139:AU139"/>
    <mergeCell ref="AV139:AX139"/>
    <mergeCell ref="AY139:BC139"/>
    <mergeCell ref="A140:C140"/>
    <mergeCell ref="D140:S140"/>
    <mergeCell ref="T140:X140"/>
    <mergeCell ref="Y140:AC140"/>
    <mergeCell ref="AD140:AF140"/>
    <mergeCell ref="AG140:AK140"/>
    <mergeCell ref="A139:C139"/>
    <mergeCell ref="D139:S139"/>
    <mergeCell ref="T139:X139"/>
    <mergeCell ref="Y139:AC139"/>
    <mergeCell ref="AD139:AF139"/>
    <mergeCell ref="AG139:AK139"/>
    <mergeCell ref="AD138:AF138"/>
    <mergeCell ref="AG138:AK138"/>
    <mergeCell ref="AL138:AP138"/>
    <mergeCell ref="AQ138:AU138"/>
    <mergeCell ref="AV138:AX138"/>
    <mergeCell ref="AY138:BC138"/>
    <mergeCell ref="A134:BL134"/>
    <mergeCell ref="A135:AW135"/>
    <mergeCell ref="A137:C138"/>
    <mergeCell ref="D137:S138"/>
    <mergeCell ref="T137:AK137"/>
    <mergeCell ref="AL137:BC137"/>
    <mergeCell ref="T138:X138"/>
    <mergeCell ref="Y138:AC138"/>
    <mergeCell ref="AL131:AP131"/>
    <mergeCell ref="AQ131:AU131"/>
    <mergeCell ref="AV131:AX131"/>
    <mergeCell ref="AY131:BC131"/>
    <mergeCell ref="BD131:BH131"/>
    <mergeCell ref="BI131:BM131"/>
    <mergeCell ref="A131:C131"/>
    <mergeCell ref="D131:S131"/>
    <mergeCell ref="T131:X131"/>
    <mergeCell ref="Y131:AC131"/>
    <mergeCell ref="AD131:AF131"/>
    <mergeCell ref="AG131:AK131"/>
    <mergeCell ref="AY132:BC132"/>
    <mergeCell ref="BD132:BH132"/>
    <mergeCell ref="BI132:BM132"/>
    <mergeCell ref="A130:C130"/>
    <mergeCell ref="D130:S130"/>
    <mergeCell ref="T130:X130"/>
    <mergeCell ref="Y130:AC130"/>
    <mergeCell ref="AD130:AF130"/>
    <mergeCell ref="AG130:AK130"/>
    <mergeCell ref="AL130:AP130"/>
    <mergeCell ref="AQ130:AU130"/>
    <mergeCell ref="AL129:AP129"/>
    <mergeCell ref="AQ129:AU129"/>
    <mergeCell ref="AV129:AX129"/>
    <mergeCell ref="AY129:BC129"/>
    <mergeCell ref="BD129:BH129"/>
    <mergeCell ref="BI129:BM129"/>
    <mergeCell ref="A129:C129"/>
    <mergeCell ref="D129:S129"/>
    <mergeCell ref="T129:X129"/>
    <mergeCell ref="Y129:AC129"/>
    <mergeCell ref="AD129:AF129"/>
    <mergeCell ref="AG129:AK129"/>
    <mergeCell ref="AV128:AX128"/>
    <mergeCell ref="AY128:BC128"/>
    <mergeCell ref="BD128:BH128"/>
    <mergeCell ref="BI128:BM128"/>
    <mergeCell ref="BN128:BP128"/>
    <mergeCell ref="BQ128:BU128"/>
    <mergeCell ref="T128:X128"/>
    <mergeCell ref="Y128:AC128"/>
    <mergeCell ref="AD128:AF128"/>
    <mergeCell ref="AG128:AK128"/>
    <mergeCell ref="AL128:AP128"/>
    <mergeCell ref="AQ128:AU128"/>
    <mergeCell ref="AZ120:BB120"/>
    <mergeCell ref="BC120:BG120"/>
    <mergeCell ref="A122:BL122"/>
    <mergeCell ref="A124:BL124"/>
    <mergeCell ref="A125:BL125"/>
    <mergeCell ref="A127:C128"/>
    <mergeCell ref="D127:S128"/>
    <mergeCell ref="T127:AK127"/>
    <mergeCell ref="AL127:BC127"/>
    <mergeCell ref="BD127:BU127"/>
    <mergeCell ref="AZ119:BB119"/>
    <mergeCell ref="BC119:BG119"/>
    <mergeCell ref="A120:E120"/>
    <mergeCell ref="F120:W120"/>
    <mergeCell ref="X120:AB120"/>
    <mergeCell ref="AC120:AG120"/>
    <mergeCell ref="AH120:AJ120"/>
    <mergeCell ref="AK120:AO120"/>
    <mergeCell ref="AP120:AT120"/>
    <mergeCell ref="AU120:AY120"/>
    <mergeCell ref="AZ118:BB118"/>
    <mergeCell ref="BC118:BG118"/>
    <mergeCell ref="A119:E119"/>
    <mergeCell ref="F119:W119"/>
    <mergeCell ref="X119:AB119"/>
    <mergeCell ref="AC119:AG119"/>
    <mergeCell ref="AH119:AJ119"/>
    <mergeCell ref="AK119:AO119"/>
    <mergeCell ref="AP119:AT119"/>
    <mergeCell ref="AU119:AY119"/>
    <mergeCell ref="AZ117:BB117"/>
    <mergeCell ref="BC117:BG117"/>
    <mergeCell ref="A118:E118"/>
    <mergeCell ref="F118:W118"/>
    <mergeCell ref="X118:AB118"/>
    <mergeCell ref="AC118:AG118"/>
    <mergeCell ref="AH118:AJ118"/>
    <mergeCell ref="AK118:AO118"/>
    <mergeCell ref="AP118:AT118"/>
    <mergeCell ref="AU118:AY118"/>
    <mergeCell ref="A116:E117"/>
    <mergeCell ref="F116:W117"/>
    <mergeCell ref="X116:AO116"/>
    <mergeCell ref="AP116:BG116"/>
    <mergeCell ref="X117:AB117"/>
    <mergeCell ref="AC117:AG117"/>
    <mergeCell ref="AH117:AJ117"/>
    <mergeCell ref="AK117:AO117"/>
    <mergeCell ref="AP117:AT117"/>
    <mergeCell ref="AU117:AY117"/>
    <mergeCell ref="AP97:AT97"/>
    <mergeCell ref="AU97:AY97"/>
    <mergeCell ref="AZ97:BB97"/>
    <mergeCell ref="BC97:BG97"/>
    <mergeCell ref="A113:BL113"/>
    <mergeCell ref="A114:AW114"/>
    <mergeCell ref="AK98:AO98"/>
    <mergeCell ref="AP98:AT98"/>
    <mergeCell ref="AU98:AY98"/>
    <mergeCell ref="AZ98:BB98"/>
    <mergeCell ref="AP96:AT96"/>
    <mergeCell ref="AU96:AY96"/>
    <mergeCell ref="AZ96:BB96"/>
    <mergeCell ref="BC96:BG96"/>
    <mergeCell ref="A97:D97"/>
    <mergeCell ref="E97:W97"/>
    <mergeCell ref="X97:AB97"/>
    <mergeCell ref="AC97:AG97"/>
    <mergeCell ref="AH97:AJ97"/>
    <mergeCell ref="AK97:AO97"/>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AP95:AT95"/>
    <mergeCell ref="AU95:AY95"/>
    <mergeCell ref="AZ95:BB95"/>
    <mergeCell ref="BC95:BG95"/>
    <mergeCell ref="A96:D96"/>
    <mergeCell ref="E96:W96"/>
    <mergeCell ref="X96:AB96"/>
    <mergeCell ref="AC96:AG96"/>
    <mergeCell ref="AH96:AJ96"/>
    <mergeCell ref="AK96:AO96"/>
    <mergeCell ref="A95:D95"/>
    <mergeCell ref="E95:W95"/>
    <mergeCell ref="X95:AB95"/>
    <mergeCell ref="AC95:AG95"/>
    <mergeCell ref="AH95:AJ95"/>
    <mergeCell ref="AK95:AO95"/>
    <mergeCell ref="AH94:AJ94"/>
    <mergeCell ref="AK94:AO94"/>
    <mergeCell ref="AP94:AT94"/>
    <mergeCell ref="AU94:AY94"/>
    <mergeCell ref="AZ94:BB94"/>
    <mergeCell ref="BC94:BG94"/>
    <mergeCell ref="BR88:BT88"/>
    <mergeCell ref="BU88:BY88"/>
    <mergeCell ref="A90:BL90"/>
    <mergeCell ref="A91:AW91"/>
    <mergeCell ref="A93:D94"/>
    <mergeCell ref="E93:W94"/>
    <mergeCell ref="X93:AO93"/>
    <mergeCell ref="AP93:BG93"/>
    <mergeCell ref="X94:AB94"/>
    <mergeCell ref="AC94:AG94"/>
    <mergeCell ref="AP88:AT88"/>
    <mergeCell ref="AU88:AY88"/>
    <mergeCell ref="AZ88:BB88"/>
    <mergeCell ref="BC88:BG88"/>
    <mergeCell ref="BH88:BL88"/>
    <mergeCell ref="BM88:BQ88"/>
    <mergeCell ref="A88:E88"/>
    <mergeCell ref="F88:W88"/>
    <mergeCell ref="X88:AB88"/>
    <mergeCell ref="AC88:AG88"/>
    <mergeCell ref="AH88:AJ88"/>
    <mergeCell ref="AK88:AO88"/>
    <mergeCell ref="AZ87:BB87"/>
    <mergeCell ref="BC87:BG87"/>
    <mergeCell ref="BH87:BL87"/>
    <mergeCell ref="BM87:BQ87"/>
    <mergeCell ref="BR87:BT87"/>
    <mergeCell ref="BU87:BY87"/>
    <mergeCell ref="BR86:BT86"/>
    <mergeCell ref="BU86:BY86"/>
    <mergeCell ref="A87:E87"/>
    <mergeCell ref="F87:W87"/>
    <mergeCell ref="X87:AB87"/>
    <mergeCell ref="AC87:AG87"/>
    <mergeCell ref="AH87:AJ87"/>
    <mergeCell ref="AK87:AO87"/>
    <mergeCell ref="AP87:AT87"/>
    <mergeCell ref="AU87:AY87"/>
    <mergeCell ref="AP86:AT86"/>
    <mergeCell ref="AU86:AY86"/>
    <mergeCell ref="AZ86:BB86"/>
    <mergeCell ref="BC86:BG86"/>
    <mergeCell ref="BH86:BL86"/>
    <mergeCell ref="BM86:BQ86"/>
    <mergeCell ref="A86:E86"/>
    <mergeCell ref="F86:W86"/>
    <mergeCell ref="X86:AB86"/>
    <mergeCell ref="AC86:AG86"/>
    <mergeCell ref="AH86:AJ86"/>
    <mergeCell ref="AK86:AO86"/>
    <mergeCell ref="AZ85:BB85"/>
    <mergeCell ref="BC85:BG85"/>
    <mergeCell ref="BH85:BL85"/>
    <mergeCell ref="BM85:BQ85"/>
    <mergeCell ref="BR85:BT85"/>
    <mergeCell ref="BU85:BY85"/>
    <mergeCell ref="X85:AB85"/>
    <mergeCell ref="AC85:AG85"/>
    <mergeCell ref="AH85:AJ85"/>
    <mergeCell ref="AK85:AO85"/>
    <mergeCell ref="AP85:AT85"/>
    <mergeCell ref="AU85:AY85"/>
    <mergeCell ref="BM65:BQ65"/>
    <mergeCell ref="BR65:BT65"/>
    <mergeCell ref="BU65:BY65"/>
    <mergeCell ref="A81:BL81"/>
    <mergeCell ref="A82:BL82"/>
    <mergeCell ref="A84:E85"/>
    <mergeCell ref="F84:W85"/>
    <mergeCell ref="X84:AO84"/>
    <mergeCell ref="AP84:BG84"/>
    <mergeCell ref="BH84:BY84"/>
    <mergeCell ref="AK65:AO65"/>
    <mergeCell ref="AP65:AT65"/>
    <mergeCell ref="AU65:AY65"/>
    <mergeCell ref="AZ65:BB65"/>
    <mergeCell ref="BC65:BG65"/>
    <mergeCell ref="BH65:BL65"/>
    <mergeCell ref="AP66:AT66"/>
    <mergeCell ref="AU66:AY66"/>
    <mergeCell ref="AZ66:BB66"/>
    <mergeCell ref="AK66:AO66"/>
    <mergeCell ref="AH62:AJ62"/>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C64:BG64"/>
    <mergeCell ref="AU31:AY31"/>
    <mergeCell ref="AZ31:BB31"/>
    <mergeCell ref="BC31:BG31"/>
    <mergeCell ref="BH31:BL31"/>
    <mergeCell ref="BM33:BQ33"/>
    <mergeCell ref="BR33:BT33"/>
    <mergeCell ref="BU33:BY3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A58:BL58"/>
    <mergeCell ref="A59:BL59"/>
    <mergeCell ref="A61:D62"/>
    <mergeCell ref="E61:W62"/>
    <mergeCell ref="X61:AO61"/>
    <mergeCell ref="AP61:BG61"/>
    <mergeCell ref="BH61:BY61"/>
    <mergeCell ref="X62:AB62"/>
    <mergeCell ref="AC62:AG62"/>
    <mergeCell ref="AP45:AT45"/>
    <mergeCell ref="AU45:AY45"/>
    <mergeCell ref="AZ45:BB45"/>
    <mergeCell ref="BC45:BG45"/>
    <mergeCell ref="A46:D46"/>
    <mergeCell ref="E46:W46"/>
    <mergeCell ref="X46:AB46"/>
    <mergeCell ref="AC46:AG46"/>
    <mergeCell ref="AH46:AJ46"/>
    <mergeCell ref="AK44:AO44"/>
    <mergeCell ref="AP44:AT44"/>
    <mergeCell ref="AU44:AY44"/>
    <mergeCell ref="AZ44:BB44"/>
    <mergeCell ref="BC44:BG44"/>
    <mergeCell ref="A45:D45"/>
    <mergeCell ref="E45:W45"/>
    <mergeCell ref="X45:AB45"/>
    <mergeCell ref="AC45:AG45"/>
    <mergeCell ref="AH45:AJ45"/>
    <mergeCell ref="AC44:AG44"/>
    <mergeCell ref="AH44:AJ44"/>
    <mergeCell ref="AU30:AY30"/>
    <mergeCell ref="AZ30:BB30"/>
    <mergeCell ref="BC30:BG30"/>
    <mergeCell ref="BH30:BL30"/>
    <mergeCell ref="BM30:BQ30"/>
    <mergeCell ref="BR30:BT30"/>
    <mergeCell ref="BM31:BQ31"/>
    <mergeCell ref="BR31:BT31"/>
    <mergeCell ref="BM37:BQ37"/>
    <mergeCell ref="BR37:BT3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U31:BY31"/>
    <mergeCell ref="A32:D32"/>
    <mergeCell ref="E32:W32"/>
    <mergeCell ref="X32:AB32"/>
    <mergeCell ref="AK31:AO31"/>
    <mergeCell ref="AP31:AT31"/>
    <mergeCell ref="BC28:BG28"/>
    <mergeCell ref="BH28:BL28"/>
    <mergeCell ref="BM28:BQ28"/>
    <mergeCell ref="BR28:BT28"/>
    <mergeCell ref="BU28:BY28"/>
    <mergeCell ref="A29:D29"/>
    <mergeCell ref="E29:W29"/>
    <mergeCell ref="X29:AB29"/>
    <mergeCell ref="AC29:AG29"/>
    <mergeCell ref="AH29:AJ29"/>
    <mergeCell ref="BU30:BY30"/>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2:BL22"/>
    <mergeCell ref="A23:BL23"/>
    <mergeCell ref="A24:BL24"/>
    <mergeCell ref="A15:BL15"/>
    <mergeCell ref="A16:BL16"/>
    <mergeCell ref="A17:BL17"/>
    <mergeCell ref="A18:BL18"/>
    <mergeCell ref="A9:AD9"/>
    <mergeCell ref="AE9:AL9"/>
    <mergeCell ref="A10:AD10"/>
    <mergeCell ref="A13:G13"/>
    <mergeCell ref="I13:O13"/>
    <mergeCell ref="Q13:W13"/>
    <mergeCell ref="Y13:AO13"/>
    <mergeCell ref="A2:BL2"/>
    <mergeCell ref="A4:BL4"/>
    <mergeCell ref="A7:AD7"/>
    <mergeCell ref="A8:AD8"/>
    <mergeCell ref="AE7:AK7"/>
    <mergeCell ref="AO7:AU7"/>
    <mergeCell ref="AE8:AK8"/>
    <mergeCell ref="AO8:AU8"/>
    <mergeCell ref="AO9:AU9"/>
    <mergeCell ref="AE10:AK10"/>
    <mergeCell ref="AO10:AU10"/>
    <mergeCell ref="A12:G12"/>
    <mergeCell ref="I12:O12"/>
    <mergeCell ref="Q12:W12"/>
    <mergeCell ref="Y12:AO12"/>
    <mergeCell ref="AQ12:AV12"/>
    <mergeCell ref="AQ13:AV13"/>
    <mergeCell ref="A216:C216"/>
    <mergeCell ref="D216:AB216"/>
    <mergeCell ref="AC216:AG216"/>
    <mergeCell ref="A217:C217"/>
    <mergeCell ref="D217:AB217"/>
    <mergeCell ref="AC217:AG217"/>
    <mergeCell ref="A218:C218"/>
    <mergeCell ref="D218:AB218"/>
    <mergeCell ref="AC218:AG218"/>
    <mergeCell ref="A219:C219"/>
    <mergeCell ref="D219:AB219"/>
    <mergeCell ref="AC219:AG219"/>
    <mergeCell ref="A220:C220"/>
    <mergeCell ref="D220:AB220"/>
    <mergeCell ref="AC220:AG220"/>
    <mergeCell ref="A221:C221"/>
    <mergeCell ref="D221:AB221"/>
    <mergeCell ref="AC221:AG221"/>
    <mergeCell ref="A222:C222"/>
    <mergeCell ref="D222:AB222"/>
    <mergeCell ref="AC222:AG222"/>
    <mergeCell ref="A224:BL224"/>
    <mergeCell ref="AP225:AU225"/>
    <mergeCell ref="A226:B226"/>
    <mergeCell ref="C226:Z226"/>
    <mergeCell ref="AA226:AE226"/>
    <mergeCell ref="AF226:AK226"/>
    <mergeCell ref="AL226:AP226"/>
    <mergeCell ref="AQ226:AV226"/>
    <mergeCell ref="A227:B227"/>
    <mergeCell ref="C227:Z227"/>
    <mergeCell ref="AA227:AE227"/>
    <mergeCell ref="AF227:AK227"/>
    <mergeCell ref="AL227:AP227"/>
    <mergeCell ref="AQ227:AV227"/>
    <mergeCell ref="A229:BY229"/>
    <mergeCell ref="A230:BY230"/>
    <mergeCell ref="AJ231:AL231"/>
    <mergeCell ref="A232:H232"/>
    <mergeCell ref="I232:Q232"/>
    <mergeCell ref="R232:Y232"/>
    <mergeCell ref="Z232:AE232"/>
    <mergeCell ref="AF232:AL232"/>
    <mergeCell ref="A233:H233"/>
    <mergeCell ref="I233:Q233"/>
    <mergeCell ref="R233:Y233"/>
    <mergeCell ref="Z233:AE233"/>
    <mergeCell ref="AF233:AL233"/>
    <mergeCell ref="A235:BL235"/>
    <mergeCell ref="A237:R237"/>
    <mergeCell ref="S237:V237"/>
    <mergeCell ref="W237:Z237"/>
    <mergeCell ref="AA237:AE237"/>
    <mergeCell ref="AF237:AL237"/>
    <mergeCell ref="A238:R238"/>
    <mergeCell ref="S238:V238"/>
    <mergeCell ref="W238:Z238"/>
    <mergeCell ref="AA238:AE238"/>
    <mergeCell ref="AF238:AL238"/>
    <mergeCell ref="A240:BL240"/>
    <mergeCell ref="A242:C242"/>
    <mergeCell ref="D242:R242"/>
    <mergeCell ref="S242:V242"/>
    <mergeCell ref="W242:AA242"/>
    <mergeCell ref="AB242:AF242"/>
    <mergeCell ref="AG242:AL242"/>
    <mergeCell ref="AM242:AW242"/>
    <mergeCell ref="AX242:BC242"/>
    <mergeCell ref="A243:C243"/>
    <mergeCell ref="D243:R243"/>
    <mergeCell ref="S243:V243"/>
    <mergeCell ref="W243:AA243"/>
    <mergeCell ref="AB243:AF243"/>
    <mergeCell ref="AG243:AL243"/>
    <mergeCell ref="AM243:AW243"/>
    <mergeCell ref="AX243:BC243"/>
    <mergeCell ref="A245:BL245"/>
    <mergeCell ref="A247:BZ247"/>
    <mergeCell ref="AJ248:AL248"/>
    <mergeCell ref="A249:D249"/>
    <mergeCell ref="E249:T249"/>
    <mergeCell ref="U249:X249"/>
    <mergeCell ref="Y249:AC249"/>
    <mergeCell ref="AD249:AI249"/>
    <mergeCell ref="AJ249:AR249"/>
    <mergeCell ref="A250:D250"/>
    <mergeCell ref="E250:T250"/>
    <mergeCell ref="U250:X250"/>
    <mergeCell ref="Y250:AC250"/>
    <mergeCell ref="AD250:AI250"/>
    <mergeCell ref="AJ250:AR250"/>
    <mergeCell ref="A251:D251"/>
    <mergeCell ref="E251:T251"/>
    <mergeCell ref="U251:X251"/>
    <mergeCell ref="Y251:AC251"/>
    <mergeCell ref="AD251:AI251"/>
    <mergeCell ref="AJ251:AR251"/>
    <mergeCell ref="A252:D252"/>
    <mergeCell ref="E252:T252"/>
    <mergeCell ref="U252:X252"/>
    <mergeCell ref="Y252:AC252"/>
    <mergeCell ref="AD252:AI252"/>
    <mergeCell ref="AJ252:AR252"/>
    <mergeCell ref="A254:BZ254"/>
    <mergeCell ref="A255:BZ255"/>
    <mergeCell ref="A257:BZ257"/>
    <mergeCell ref="AG258:AL258"/>
    <mergeCell ref="A259:K259"/>
    <mergeCell ref="L259:W259"/>
    <mergeCell ref="X259:AB259"/>
    <mergeCell ref="AC259:AF259"/>
    <mergeCell ref="AG259:AL259"/>
    <mergeCell ref="A260:K260"/>
    <mergeCell ref="L260:W260"/>
    <mergeCell ref="X260:AB260"/>
    <mergeCell ref="AC260:AF260"/>
    <mergeCell ref="AG260:AL260"/>
    <mergeCell ref="A262:BZ262"/>
    <mergeCell ref="A264:U264"/>
    <mergeCell ref="V264:Z264"/>
    <mergeCell ref="AA264:AF264"/>
    <mergeCell ref="AG264:AL264"/>
    <mergeCell ref="A265:U265"/>
    <mergeCell ref="V265:Z265"/>
    <mergeCell ref="AA265:AF265"/>
    <mergeCell ref="AG265:AL265"/>
    <mergeCell ref="A266:U266"/>
    <mergeCell ref="V266:Z266"/>
    <mergeCell ref="AA266:AF266"/>
    <mergeCell ref="AG266:AL266"/>
    <mergeCell ref="A267:U267"/>
    <mergeCell ref="V267:Z267"/>
    <mergeCell ref="AA267:AF267"/>
    <mergeCell ref="AG267:AL267"/>
    <mergeCell ref="V268:Z268"/>
    <mergeCell ref="AA268:AF268"/>
    <mergeCell ref="AG268:AL268"/>
    <mergeCell ref="A269:U269"/>
    <mergeCell ref="V269:Z269"/>
    <mergeCell ref="AA269:AF269"/>
    <mergeCell ref="AG269:AL269"/>
    <mergeCell ref="A271:BZ271"/>
    <mergeCell ref="A272:BZ272"/>
    <mergeCell ref="A274:BL274"/>
    <mergeCell ref="A292:BL292"/>
    <mergeCell ref="A294:BL294"/>
    <mergeCell ref="A296:C297"/>
    <mergeCell ref="D296:U296"/>
    <mergeCell ref="V296:AM296"/>
    <mergeCell ref="AN296:BE296"/>
    <mergeCell ref="BO296:BT296"/>
    <mergeCell ref="D297:F297"/>
    <mergeCell ref="G297:I297"/>
    <mergeCell ref="J297:L297"/>
    <mergeCell ref="M297:O297"/>
    <mergeCell ref="P297:R297"/>
    <mergeCell ref="S297:U297"/>
    <mergeCell ref="V297:X297"/>
    <mergeCell ref="Y297:AA297"/>
    <mergeCell ref="AB297:AD297"/>
    <mergeCell ref="AE297:AG297"/>
    <mergeCell ref="AH297:AJ297"/>
    <mergeCell ref="AK297:AM297"/>
    <mergeCell ref="AN297:AP297"/>
    <mergeCell ref="AQ297:AS297"/>
    <mergeCell ref="AT297:AV297"/>
    <mergeCell ref="AW297:AY297"/>
    <mergeCell ref="AZ297:BB297"/>
    <mergeCell ref="BC297:BE297"/>
    <mergeCell ref="P285:T285"/>
    <mergeCell ref="U285:Y285"/>
    <mergeCell ref="AW299:AY299"/>
    <mergeCell ref="AZ299:BB299"/>
    <mergeCell ref="BC299:BE299"/>
    <mergeCell ref="A298:C298"/>
    <mergeCell ref="D298:F298"/>
    <mergeCell ref="G298:I298"/>
    <mergeCell ref="J298:L298"/>
    <mergeCell ref="M298:O298"/>
    <mergeCell ref="P298:R298"/>
    <mergeCell ref="S298:U298"/>
    <mergeCell ref="V298:X298"/>
    <mergeCell ref="Y298:AA298"/>
    <mergeCell ref="AB298:AD298"/>
    <mergeCell ref="AE298:AG298"/>
    <mergeCell ref="AH298:AJ298"/>
    <mergeCell ref="AK298:AM298"/>
    <mergeCell ref="AN298:AP298"/>
    <mergeCell ref="AQ298:AS298"/>
    <mergeCell ref="AT298:AV298"/>
    <mergeCell ref="AW298:AY298"/>
    <mergeCell ref="Z285:AC285"/>
    <mergeCell ref="AD285:AG285"/>
    <mergeCell ref="AH285:AL285"/>
    <mergeCell ref="AM285:AP285"/>
    <mergeCell ref="AQ285:AV285"/>
    <mergeCell ref="A286:O286"/>
    <mergeCell ref="AQ289:AV289"/>
    <mergeCell ref="AN301:AP301"/>
    <mergeCell ref="AQ301:AS301"/>
    <mergeCell ref="AT301:AV301"/>
    <mergeCell ref="AW301:AY301"/>
    <mergeCell ref="AH300:AJ300"/>
    <mergeCell ref="AK300:AM300"/>
    <mergeCell ref="AN300:AP300"/>
    <mergeCell ref="AQ300:AS300"/>
    <mergeCell ref="AT300:AV300"/>
    <mergeCell ref="AW300:AY300"/>
    <mergeCell ref="AZ298:BB298"/>
    <mergeCell ref="BC298:BE298"/>
    <mergeCell ref="A299:C299"/>
    <mergeCell ref="D299:F299"/>
    <mergeCell ref="G299:I299"/>
    <mergeCell ref="J299:L299"/>
    <mergeCell ref="M299:O299"/>
    <mergeCell ref="P299:R299"/>
    <mergeCell ref="S299:U299"/>
    <mergeCell ref="V299:X299"/>
    <mergeCell ref="Y299:AA299"/>
    <mergeCell ref="AB299:AD299"/>
    <mergeCell ref="AE299:AG299"/>
    <mergeCell ref="AH299:AJ299"/>
    <mergeCell ref="AK299:AM299"/>
    <mergeCell ref="AN299:AP299"/>
    <mergeCell ref="AQ299:AS299"/>
    <mergeCell ref="AT299:AV299"/>
    <mergeCell ref="AZ300:BB300"/>
    <mergeCell ref="BC300:BE300"/>
    <mergeCell ref="AZ301:BB301"/>
    <mergeCell ref="BC301:BE301"/>
    <mergeCell ref="Y300:AA300"/>
    <mergeCell ref="AB300:AD300"/>
    <mergeCell ref="AE300:AG300"/>
    <mergeCell ref="AB306:AD306"/>
    <mergeCell ref="AE306:AG306"/>
    <mergeCell ref="AH306:AJ306"/>
    <mergeCell ref="AK306:AM306"/>
    <mergeCell ref="A302:C303"/>
    <mergeCell ref="D302:U302"/>
    <mergeCell ref="V302:AM302"/>
    <mergeCell ref="D303:F303"/>
    <mergeCell ref="G303:I303"/>
    <mergeCell ref="J303:L303"/>
    <mergeCell ref="M303:O303"/>
    <mergeCell ref="P303:R303"/>
    <mergeCell ref="S303:U303"/>
    <mergeCell ref="V303:X303"/>
    <mergeCell ref="Y303:AA303"/>
    <mergeCell ref="AB303:AD303"/>
    <mergeCell ref="AE303:AG303"/>
    <mergeCell ref="AH303:AJ303"/>
    <mergeCell ref="AK303:AM303"/>
    <mergeCell ref="Y304:AA304"/>
    <mergeCell ref="AB304:AD304"/>
    <mergeCell ref="Z284:AC284"/>
    <mergeCell ref="AD284:AG284"/>
    <mergeCell ref="AH284:AL284"/>
    <mergeCell ref="AM284:AP284"/>
    <mergeCell ref="A289:O289"/>
    <mergeCell ref="P289:T289"/>
    <mergeCell ref="U289:Y289"/>
    <mergeCell ref="Z289:AC289"/>
    <mergeCell ref="AD289:AG289"/>
    <mergeCell ref="AH289:AL289"/>
    <mergeCell ref="AM289:AP289"/>
    <mergeCell ref="A301:C301"/>
    <mergeCell ref="D301:F301"/>
    <mergeCell ref="G301:I301"/>
    <mergeCell ref="J301:L301"/>
    <mergeCell ref="M301:O301"/>
    <mergeCell ref="P301:R301"/>
    <mergeCell ref="S301:U301"/>
    <mergeCell ref="V301:X301"/>
    <mergeCell ref="Y301:AA301"/>
    <mergeCell ref="AB301:AD301"/>
    <mergeCell ref="AE301:AG301"/>
    <mergeCell ref="AH301:AJ301"/>
    <mergeCell ref="AK301:AM301"/>
    <mergeCell ref="A300:C300"/>
    <mergeCell ref="D300:F300"/>
    <mergeCell ref="G300:I300"/>
    <mergeCell ref="J300:L300"/>
    <mergeCell ref="M300:O300"/>
    <mergeCell ref="P300:R300"/>
    <mergeCell ref="S300:U300"/>
    <mergeCell ref="V300:X300"/>
    <mergeCell ref="AQ284:AV284"/>
    <mergeCell ref="A285:O285"/>
    <mergeCell ref="A307:C307"/>
    <mergeCell ref="D307:F307"/>
    <mergeCell ref="G307:I307"/>
    <mergeCell ref="J307:L307"/>
    <mergeCell ref="M307:O307"/>
    <mergeCell ref="P307:R307"/>
    <mergeCell ref="S307:U307"/>
    <mergeCell ref="V307:X307"/>
    <mergeCell ref="Y307:AA307"/>
    <mergeCell ref="AB307:AD307"/>
    <mergeCell ref="AE307:AG307"/>
    <mergeCell ref="AH307:AJ307"/>
    <mergeCell ref="AK307:AM307"/>
    <mergeCell ref="A305:C305"/>
    <mergeCell ref="D305:F305"/>
    <mergeCell ref="G305:I305"/>
    <mergeCell ref="J305:L305"/>
    <mergeCell ref="M305:O305"/>
    <mergeCell ref="P305:R305"/>
    <mergeCell ref="S305:U305"/>
    <mergeCell ref="V305:X305"/>
    <mergeCell ref="Y305:AA305"/>
    <mergeCell ref="AB305:AD305"/>
    <mergeCell ref="A306:C306"/>
    <mergeCell ref="AE304:AG304"/>
    <mergeCell ref="AH304:AJ304"/>
    <mergeCell ref="AK304:AM304"/>
    <mergeCell ref="A284:O284"/>
    <mergeCell ref="P284:T284"/>
    <mergeCell ref="U284:Y284"/>
    <mergeCell ref="BD421:BQ421"/>
    <mergeCell ref="AQ286:AV286"/>
    <mergeCell ref="A287:O287"/>
    <mergeCell ref="P287:T287"/>
    <mergeCell ref="U287:Y287"/>
    <mergeCell ref="Z287:AC287"/>
    <mergeCell ref="AD287:AG287"/>
    <mergeCell ref="AH287:AL287"/>
    <mergeCell ref="AM287:AP287"/>
    <mergeCell ref="AQ287:AV287"/>
    <mergeCell ref="A288:O288"/>
    <mergeCell ref="P288:T288"/>
    <mergeCell ref="U288:Y288"/>
    <mergeCell ref="Z288:AC288"/>
    <mergeCell ref="AD288:AG288"/>
    <mergeCell ref="AH288:AL288"/>
    <mergeCell ref="AM288:AP288"/>
    <mergeCell ref="AQ288:AV288"/>
    <mergeCell ref="P286:T286"/>
    <mergeCell ref="U286:Y286"/>
    <mergeCell ref="Z286:AC286"/>
    <mergeCell ref="AD286:AG286"/>
    <mergeCell ref="AH286:AL286"/>
    <mergeCell ref="AM286:AP286"/>
    <mergeCell ref="A304:C304"/>
    <mergeCell ref="D304:F304"/>
    <mergeCell ref="G304:I304"/>
    <mergeCell ref="J304:L304"/>
    <mergeCell ref="M304:O304"/>
    <mergeCell ref="P304:R304"/>
    <mergeCell ref="S304:U304"/>
    <mergeCell ref="V304:X304"/>
    <mergeCell ref="A437:H437"/>
    <mergeCell ref="I437:U437"/>
    <mergeCell ref="V437:AB437"/>
    <mergeCell ref="AC437:AK437"/>
    <mergeCell ref="AL437:AT437"/>
    <mergeCell ref="AU437:BC437"/>
    <mergeCell ref="BD437:BQ437"/>
    <mergeCell ref="A419:H419"/>
    <mergeCell ref="I419:U419"/>
    <mergeCell ref="V419:AB419"/>
    <mergeCell ref="AC419:AK419"/>
    <mergeCell ref="AL419:AT419"/>
    <mergeCell ref="AU419:BC419"/>
    <mergeCell ref="BD419:BQ419"/>
    <mergeCell ref="A424:H424"/>
    <mergeCell ref="I424:U424"/>
    <mergeCell ref="D306:F306"/>
    <mergeCell ref="G306:I306"/>
    <mergeCell ref="J306:L306"/>
    <mergeCell ref="M306:O306"/>
    <mergeCell ref="P306:R306"/>
    <mergeCell ref="S306:U306"/>
    <mergeCell ref="V306:X306"/>
    <mergeCell ref="Y306:AA306"/>
    <mergeCell ref="AU420:BC420"/>
    <mergeCell ref="BD420:BQ420"/>
    <mergeCell ref="A421:H421"/>
    <mergeCell ref="I421:U421"/>
    <mergeCell ref="V421:AB421"/>
    <mergeCell ref="AC421:AK421"/>
    <mergeCell ref="AL421:AT421"/>
    <mergeCell ref="AU421:BC421"/>
    <mergeCell ref="A312:P312"/>
    <mergeCell ref="Q312:U312"/>
    <mergeCell ref="V312:Z312"/>
    <mergeCell ref="AA312:AE312"/>
    <mergeCell ref="AF312:AJ312"/>
    <mergeCell ref="A309:BL309"/>
    <mergeCell ref="A311:P311"/>
    <mergeCell ref="Q311:U311"/>
    <mergeCell ref="V311:Z311"/>
    <mergeCell ref="AA311:AE311"/>
    <mergeCell ref="AF311:AJ311"/>
    <mergeCell ref="AE305:AG305"/>
    <mergeCell ref="AH305:AJ305"/>
    <mergeCell ref="AK305:AM305"/>
    <mergeCell ref="A280:BL280"/>
    <mergeCell ref="A281:O282"/>
    <mergeCell ref="P281:Y281"/>
    <mergeCell ref="Z281:AV281"/>
    <mergeCell ref="P282:T282"/>
    <mergeCell ref="U282:Y282"/>
    <mergeCell ref="Z282:AC282"/>
    <mergeCell ref="AD282:AG282"/>
    <mergeCell ref="AH282:AL282"/>
    <mergeCell ref="AM282:AP282"/>
    <mergeCell ref="AQ282:AV282"/>
    <mergeCell ref="A283:O283"/>
    <mergeCell ref="P283:Y283"/>
    <mergeCell ref="Z283:AC283"/>
    <mergeCell ref="AD283:AG283"/>
    <mergeCell ref="AH283:AL283"/>
    <mergeCell ref="AM283:AP283"/>
    <mergeCell ref="AQ283:AV283"/>
    <mergeCell ref="BT157:BX157"/>
    <mergeCell ref="A182:C182"/>
    <mergeCell ref="D182:P182"/>
    <mergeCell ref="Q182:U182"/>
    <mergeCell ref="BT166:BX166"/>
    <mergeCell ref="AP166:AT166"/>
    <mergeCell ref="AU166:AY166"/>
    <mergeCell ref="AZ166:BD166"/>
    <mergeCell ref="BE158:BI158"/>
    <mergeCell ref="BJ158:BN158"/>
    <mergeCell ref="BO158:BS158"/>
    <mergeCell ref="BT158:BX158"/>
    <mergeCell ref="A159:C159"/>
    <mergeCell ref="D159:P159"/>
    <mergeCell ref="Q159:U159"/>
    <mergeCell ref="V159:AE159"/>
    <mergeCell ref="AF159:AJ159"/>
    <mergeCell ref="AK159:AO159"/>
    <mergeCell ref="A163:C163"/>
    <mergeCell ref="D163:P163"/>
    <mergeCell ref="Q163:U163"/>
    <mergeCell ref="V163:AE163"/>
    <mergeCell ref="AF163:AJ163"/>
    <mergeCell ref="AK163:AO163"/>
    <mergeCell ref="BT161:BX161"/>
    <mergeCell ref="A161:C161"/>
    <mergeCell ref="D161:P161"/>
    <mergeCell ref="Q161:U161"/>
    <mergeCell ref="V161:AE161"/>
    <mergeCell ref="AF161:AJ161"/>
    <mergeCell ref="BT159:BX159"/>
    <mergeCell ref="A160:C160"/>
    <mergeCell ref="A422:H422"/>
    <mergeCell ref="I422:U422"/>
    <mergeCell ref="V422:AB422"/>
    <mergeCell ref="AC422:AK422"/>
    <mergeCell ref="AL422:AT422"/>
    <mergeCell ref="AU422:BC422"/>
    <mergeCell ref="BD422:BQ422"/>
    <mergeCell ref="A420:H420"/>
    <mergeCell ref="I420:U420"/>
    <mergeCell ref="V420:AB420"/>
    <mergeCell ref="AC420:AK420"/>
    <mergeCell ref="AL420:AT420"/>
    <mergeCell ref="A176:C176"/>
    <mergeCell ref="D176:P176"/>
    <mergeCell ref="Q176:U176"/>
    <mergeCell ref="V176:AE176"/>
    <mergeCell ref="AF176:AJ176"/>
    <mergeCell ref="AK176:AO176"/>
    <mergeCell ref="A178:C178"/>
    <mergeCell ref="A276:BY276"/>
    <mergeCell ref="A278:BY278"/>
    <mergeCell ref="A191:C191"/>
    <mergeCell ref="D191:P191"/>
    <mergeCell ref="Q191:U191"/>
    <mergeCell ref="V191:AE191"/>
    <mergeCell ref="AF191:AJ191"/>
    <mergeCell ref="AK191:AO191"/>
    <mergeCell ref="AP191:AT191"/>
    <mergeCell ref="AU191:AY191"/>
    <mergeCell ref="AZ191:BD191"/>
    <mergeCell ref="A268:U268"/>
    <mergeCell ref="A417:BL417"/>
    <mergeCell ref="V423:AB423"/>
    <mergeCell ref="AC423:AK423"/>
    <mergeCell ref="AL423:AT423"/>
    <mergeCell ref="AU423:BC423"/>
    <mergeCell ref="BD423:BQ423"/>
    <mergeCell ref="V424:AB424"/>
    <mergeCell ref="AC424:AK424"/>
    <mergeCell ref="AL424:AT424"/>
    <mergeCell ref="AU424:BC424"/>
    <mergeCell ref="BD424:BQ424"/>
    <mergeCell ref="A425:H425"/>
    <mergeCell ref="I425:U425"/>
    <mergeCell ref="V425:AB425"/>
    <mergeCell ref="AC425:AK425"/>
    <mergeCell ref="AL425:AT425"/>
    <mergeCell ref="AU425:BC425"/>
    <mergeCell ref="BD425:BQ425"/>
    <mergeCell ref="A423:H423"/>
    <mergeCell ref="I423:U423"/>
  </mergeCells>
  <conditionalFormatting sqref="A131 A322 A141">
    <cfRule type="cellIs" dxfId="524" priority="88" stopIfTrue="1" operator="equal">
      <formula>A130</formula>
    </cfRule>
  </conditionalFormatting>
  <conditionalFormatting sqref="A152:C152 A177:C177">
    <cfRule type="cellIs" dxfId="523" priority="89" stopIfTrue="1" operator="equal">
      <formula>A151</formula>
    </cfRule>
    <cfRule type="cellIs" dxfId="522" priority="90" stopIfTrue="1" operator="equal">
      <formula>0</formula>
    </cfRule>
  </conditionalFormatting>
  <conditionalFormatting sqref="A132">
    <cfRule type="cellIs" dxfId="521" priority="87" stopIfTrue="1" operator="equal">
      <formula>A131</formula>
    </cfRule>
  </conditionalFormatting>
  <conditionalFormatting sqref="A142">
    <cfRule type="cellIs" dxfId="520" priority="85" stopIfTrue="1" operator="equal">
      <formula>A141</formula>
    </cfRule>
  </conditionalFormatting>
  <conditionalFormatting sqref="A323">
    <cfRule type="cellIs" dxfId="519" priority="31" stopIfTrue="1" operator="equal">
      <formula>A322</formula>
    </cfRule>
  </conditionalFormatting>
  <conditionalFormatting sqref="A324">
    <cfRule type="cellIs" dxfId="518" priority="30" stopIfTrue="1" operator="equal">
      <formula>A323</formula>
    </cfRule>
  </conditionalFormatting>
  <conditionalFormatting sqref="A153:C153">
    <cfRule type="cellIs" dxfId="517" priority="82" stopIfTrue="1" operator="equal">
      <formula>A152</formula>
    </cfRule>
    <cfRule type="cellIs" dxfId="516" priority="83" stopIfTrue="1" operator="equal">
      <formula>0</formula>
    </cfRule>
  </conditionalFormatting>
  <conditionalFormatting sqref="A154:C154">
    <cfRule type="cellIs" dxfId="515" priority="80" stopIfTrue="1" operator="equal">
      <formula>A153</formula>
    </cfRule>
    <cfRule type="cellIs" dxfId="514" priority="81" stopIfTrue="1" operator="equal">
      <formula>0</formula>
    </cfRule>
  </conditionalFormatting>
  <conditionalFormatting sqref="A155:C155">
    <cfRule type="cellIs" dxfId="513" priority="78" stopIfTrue="1" operator="equal">
      <formula>A154</formula>
    </cfRule>
    <cfRule type="cellIs" dxfId="512" priority="79" stopIfTrue="1" operator="equal">
      <formula>0</formula>
    </cfRule>
  </conditionalFormatting>
  <conditionalFormatting sqref="A156:C156">
    <cfRule type="cellIs" dxfId="511" priority="76" stopIfTrue="1" operator="equal">
      <formula>A155</formula>
    </cfRule>
    <cfRule type="cellIs" dxfId="510" priority="77" stopIfTrue="1" operator="equal">
      <formula>0</formula>
    </cfRule>
  </conditionalFormatting>
  <conditionalFormatting sqref="A158:C158">
    <cfRule type="cellIs" dxfId="509" priority="74" stopIfTrue="1" operator="equal">
      <formula>A156</formula>
    </cfRule>
    <cfRule type="cellIs" dxfId="508" priority="75" stopIfTrue="1" operator="equal">
      <formula>0</formula>
    </cfRule>
  </conditionalFormatting>
  <conditionalFormatting sqref="A159:C159">
    <cfRule type="cellIs" dxfId="507" priority="72" stopIfTrue="1" operator="equal">
      <formula>A158</formula>
    </cfRule>
    <cfRule type="cellIs" dxfId="506" priority="73" stopIfTrue="1" operator="equal">
      <formula>0</formula>
    </cfRule>
  </conditionalFormatting>
  <conditionalFormatting sqref="A160:C160">
    <cfRule type="cellIs" dxfId="505" priority="70" stopIfTrue="1" operator="equal">
      <formula>A159</formula>
    </cfRule>
    <cfRule type="cellIs" dxfId="504" priority="71" stopIfTrue="1" operator="equal">
      <formula>0</formula>
    </cfRule>
  </conditionalFormatting>
  <conditionalFormatting sqref="A163:C163">
    <cfRule type="cellIs" dxfId="503" priority="68" stopIfTrue="1" operator="equal">
      <formula>A160</formula>
    </cfRule>
    <cfRule type="cellIs" dxfId="502" priority="69" stopIfTrue="1" operator="equal">
      <formula>0</formula>
    </cfRule>
  </conditionalFormatting>
  <conditionalFormatting sqref="A164:C164">
    <cfRule type="cellIs" dxfId="501" priority="66" stopIfTrue="1" operator="equal">
      <formula>A163</formula>
    </cfRule>
    <cfRule type="cellIs" dxfId="500" priority="67" stopIfTrue="1" operator="equal">
      <formula>0</formula>
    </cfRule>
  </conditionalFormatting>
  <conditionalFormatting sqref="A165:C165">
    <cfRule type="cellIs" dxfId="499" priority="64" stopIfTrue="1" operator="equal">
      <formula>A164</formula>
    </cfRule>
    <cfRule type="cellIs" dxfId="498" priority="65" stopIfTrue="1" operator="equal">
      <formula>0</formula>
    </cfRule>
  </conditionalFormatting>
  <conditionalFormatting sqref="A167:C167">
    <cfRule type="cellIs" dxfId="497" priority="62" stopIfTrue="1" operator="equal">
      <formula>A165</formula>
    </cfRule>
    <cfRule type="cellIs" dxfId="496" priority="63" stopIfTrue="1" operator="equal">
      <formula>0</formula>
    </cfRule>
  </conditionalFormatting>
  <conditionalFormatting sqref="A168:C168">
    <cfRule type="cellIs" dxfId="495" priority="60" stopIfTrue="1" operator="equal">
      <formula>A167</formula>
    </cfRule>
    <cfRule type="cellIs" dxfId="494" priority="61" stopIfTrue="1" operator="equal">
      <formula>0</formula>
    </cfRule>
  </conditionalFormatting>
  <conditionalFormatting sqref="A178:C178">
    <cfRule type="cellIs" dxfId="493" priority="56" stopIfTrue="1" operator="equal">
      <formula>A177</formula>
    </cfRule>
    <cfRule type="cellIs" dxfId="492" priority="57" stopIfTrue="1" operator="equal">
      <formula>0</formula>
    </cfRule>
  </conditionalFormatting>
  <conditionalFormatting sqref="A179:C179">
    <cfRule type="cellIs" dxfId="491" priority="54" stopIfTrue="1" operator="equal">
      <formula>A178</formula>
    </cfRule>
    <cfRule type="cellIs" dxfId="490" priority="55" stopIfTrue="1" operator="equal">
      <formula>0</formula>
    </cfRule>
  </conditionalFormatting>
  <conditionalFormatting sqref="A180:C180">
    <cfRule type="cellIs" dxfId="489" priority="52" stopIfTrue="1" operator="equal">
      <formula>A179</formula>
    </cfRule>
    <cfRule type="cellIs" dxfId="488" priority="53" stopIfTrue="1" operator="equal">
      <formula>0</formula>
    </cfRule>
  </conditionalFormatting>
  <conditionalFormatting sqref="A181:C181">
    <cfRule type="cellIs" dxfId="487" priority="50" stopIfTrue="1" operator="equal">
      <formula>A180</formula>
    </cfRule>
    <cfRule type="cellIs" dxfId="486" priority="51" stopIfTrue="1" operator="equal">
      <formula>0</formula>
    </cfRule>
  </conditionalFormatting>
  <conditionalFormatting sqref="A183:C183">
    <cfRule type="cellIs" dxfId="485" priority="48" stopIfTrue="1" operator="equal">
      <formula>A181</formula>
    </cfRule>
    <cfRule type="cellIs" dxfId="484" priority="49" stopIfTrue="1" operator="equal">
      <formula>0</formula>
    </cfRule>
  </conditionalFormatting>
  <conditionalFormatting sqref="A184:C184">
    <cfRule type="cellIs" dxfId="483" priority="46" stopIfTrue="1" operator="equal">
      <formula>A183</formula>
    </cfRule>
    <cfRule type="cellIs" dxfId="482" priority="47" stopIfTrue="1" operator="equal">
      <formula>0</formula>
    </cfRule>
  </conditionalFormatting>
  <conditionalFormatting sqref="A185:C185">
    <cfRule type="cellIs" dxfId="481" priority="44" stopIfTrue="1" operator="equal">
      <formula>A184</formula>
    </cfRule>
    <cfRule type="cellIs" dxfId="480" priority="45" stopIfTrue="1" operator="equal">
      <formula>0</formula>
    </cfRule>
  </conditionalFormatting>
  <conditionalFormatting sqref="A188:C188">
    <cfRule type="cellIs" dxfId="479" priority="42" stopIfTrue="1" operator="equal">
      <formula>A185</formula>
    </cfRule>
    <cfRule type="cellIs" dxfId="478" priority="43" stopIfTrue="1" operator="equal">
      <formula>0</formula>
    </cfRule>
  </conditionalFormatting>
  <conditionalFormatting sqref="A189:C189">
    <cfRule type="cellIs" dxfId="477" priority="40" stopIfTrue="1" operator="equal">
      <formula>A188</formula>
    </cfRule>
    <cfRule type="cellIs" dxfId="476" priority="41" stopIfTrue="1" operator="equal">
      <formula>0</formula>
    </cfRule>
  </conditionalFormatting>
  <conditionalFormatting sqref="A190:C190">
    <cfRule type="cellIs" dxfId="475" priority="38" stopIfTrue="1" operator="equal">
      <formula>A189</formula>
    </cfRule>
    <cfRule type="cellIs" dxfId="474" priority="39" stopIfTrue="1" operator="equal">
      <formula>0</formula>
    </cfRule>
  </conditionalFormatting>
  <conditionalFormatting sqref="A192:C192">
    <cfRule type="cellIs" dxfId="473" priority="36" stopIfTrue="1" operator="equal">
      <formula>A190</formula>
    </cfRule>
    <cfRule type="cellIs" dxfId="472" priority="37" stopIfTrue="1" operator="equal">
      <formula>0</formula>
    </cfRule>
  </conditionalFormatting>
  <conditionalFormatting sqref="A193:C193">
    <cfRule type="cellIs" dxfId="471" priority="34" stopIfTrue="1" operator="equal">
      <formula>A192</formula>
    </cfRule>
    <cfRule type="cellIs" dxfId="470" priority="35" stopIfTrue="1" operator="equal">
      <formula>0</formula>
    </cfRule>
  </conditionalFormatting>
  <conditionalFormatting sqref="A325">
    <cfRule type="cellIs" dxfId="469" priority="29" stopIfTrue="1" operator="equal">
      <formula>A324</formula>
    </cfRule>
  </conditionalFormatting>
  <conditionalFormatting sqref="A326">
    <cfRule type="cellIs" dxfId="468" priority="28" stopIfTrue="1" operator="equal">
      <formula>A325</formula>
    </cfRule>
  </conditionalFormatting>
  <conditionalFormatting sqref="A327">
    <cfRule type="cellIs" dxfId="467" priority="27" stopIfTrue="1" operator="equal">
      <formula>A326</formula>
    </cfRule>
  </conditionalFormatting>
  <conditionalFormatting sqref="A328">
    <cfRule type="cellIs" dxfId="466" priority="26" stopIfTrue="1" operator="equal">
      <formula>A327</formula>
    </cfRule>
  </conditionalFormatting>
  <conditionalFormatting sqref="A157:C157">
    <cfRule type="cellIs" dxfId="465" priority="23" stopIfTrue="1" operator="equal">
      <formula>A156</formula>
    </cfRule>
    <cfRule type="cellIs" dxfId="464" priority="24" stopIfTrue="1" operator="equal">
      <formula>0</formula>
    </cfRule>
  </conditionalFormatting>
  <conditionalFormatting sqref="A182:C182">
    <cfRule type="cellIs" dxfId="463" priority="22" stopIfTrue="1" operator="equal">
      <formula>0</formula>
    </cfRule>
  </conditionalFormatting>
  <conditionalFormatting sqref="A166:C166 A191:C191">
    <cfRule type="cellIs" dxfId="462" priority="20" stopIfTrue="1" operator="equal">
      <formula>0</formula>
    </cfRule>
  </conditionalFormatting>
  <conditionalFormatting sqref="A161:C161">
    <cfRule type="cellIs" dxfId="461" priority="15" stopIfTrue="1" operator="equal">
      <formula>A160</formula>
    </cfRule>
    <cfRule type="cellIs" dxfId="460" priority="16" stopIfTrue="1" operator="equal">
      <formula>0</formula>
    </cfRule>
  </conditionalFormatting>
  <conditionalFormatting sqref="A186:C186">
    <cfRule type="cellIs" dxfId="459" priority="13" stopIfTrue="1" operator="equal">
      <formula>A185</formula>
    </cfRule>
    <cfRule type="cellIs" dxfId="458" priority="14" stopIfTrue="1" operator="equal">
      <formula>0</formula>
    </cfRule>
  </conditionalFormatting>
  <conditionalFormatting sqref="A162:C162">
    <cfRule type="cellIs" dxfId="457" priority="11" stopIfTrue="1" operator="equal">
      <formula>A161</formula>
    </cfRule>
    <cfRule type="cellIs" dxfId="456" priority="12" stopIfTrue="1" operator="equal">
      <formula>0</formula>
    </cfRule>
  </conditionalFormatting>
  <conditionalFormatting sqref="A187:C187">
    <cfRule type="cellIs" dxfId="455" priority="7" stopIfTrue="1" operator="equal">
      <formula>A186</formula>
    </cfRule>
    <cfRule type="cellIs" dxfId="454" priority="8" stopIfTrue="1" operator="equal">
      <formula>0</formula>
    </cfRule>
  </conditionalFormatting>
  <conditionalFormatting sqref="A169:C169">
    <cfRule type="cellIs" dxfId="453" priority="5" stopIfTrue="1" operator="equal">
      <formula>A168</formula>
    </cfRule>
    <cfRule type="cellIs" dxfId="452" priority="6" stopIfTrue="1" operator="equal">
      <formula>0</formula>
    </cfRule>
  </conditionalFormatting>
  <conditionalFormatting sqref="A194:C194">
    <cfRule type="cellIs" dxfId="451" priority="1" stopIfTrue="1" operator="equal">
      <formula>A193</formula>
    </cfRule>
    <cfRule type="cellIs" dxfId="450" priority="2" stopIfTrue="1" operator="equal">
      <formula>0</formula>
    </cfRule>
  </conditionalFormatting>
  <pageMargins left="0.32" right="0.33" top="0.39370078740157499" bottom="0.39370078740157499" header="0" footer="0"/>
  <pageSetup paperSize="9" scale="64" fitToHeight="500" orientation="landscape" r:id="rId1"/>
  <headerFooter alignWithMargins="0"/>
  <rowBreaks count="8" manualBreakCount="8">
    <brk id="39" max="76" man="1"/>
    <brk id="89" max="76" man="1"/>
    <brk id="170" max="76" man="1"/>
    <brk id="212" max="76" man="1"/>
    <brk id="293" max="76" man="1"/>
    <brk id="343" max="76" man="1"/>
    <brk id="384" max="76" man="1"/>
    <brk id="434" max="76" man="1"/>
  </rowBreaks>
  <extLst>
    <ext xmlns:x14="http://schemas.microsoft.com/office/spreadsheetml/2009/9/main" uri="{78C0D931-6437-407d-A8EE-F0AAD7539E65}">
      <x14:conditionalFormattings>
        <x14:conditionalFormatting xmlns:xm="http://schemas.microsoft.com/office/excel/2006/main">
          <x14:cfRule type="cellIs" priority="21" stopIfTrue="1" operator="equal" id="{D49ED71F-C046-4222-9499-140112555318}">
            <xm:f>'Додаток2 КПК0712100'!A164</xm:f>
            <x14:dxf>
              <font>
                <condense val="0"/>
                <extend val="0"/>
                <color indexed="9"/>
              </font>
            </x14:dxf>
          </x14:cfRule>
          <xm:sqref>A191:C191 A166:C166</xm:sqref>
        </x14:conditionalFormatting>
        <x14:conditionalFormatting xmlns:xm="http://schemas.microsoft.com/office/excel/2006/main">
          <x14:cfRule type="cellIs" priority="142" stopIfTrue="1" operator="equal" id="{D49ED71F-C046-4222-9499-140112555318}">
            <xm:f>'Додаток2 КПК0712100'!A179</xm:f>
            <x14:dxf>
              <font>
                <condense val="0"/>
                <extend val="0"/>
                <color indexed="9"/>
              </font>
            </x14:dxf>
          </x14:cfRule>
          <xm:sqref>A182:C182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CA512"/>
  <sheetViews>
    <sheetView view="pageBreakPreview" topLeftCell="A466" zoomScale="73" zoomScaleNormal="100" zoomScaleSheetLayoutView="73" workbookViewId="0">
      <selection activeCell="V482" sqref="V482:AB482"/>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6" spans="1:77" ht="12.6" customHeight="1" x14ac:dyDescent="0.25"/>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31.95" customHeight="1" thickBot="1" x14ac:dyDescent="0.3">
      <c r="A12" s="166" t="s">
        <v>381</v>
      </c>
      <c r="B12" s="166"/>
      <c r="C12" s="166"/>
      <c r="D12" s="166"/>
      <c r="E12" s="166"/>
      <c r="F12" s="166"/>
      <c r="G12" s="166"/>
      <c r="H12" s="5"/>
      <c r="I12" s="213">
        <v>2030</v>
      </c>
      <c r="J12" s="213"/>
      <c r="K12" s="213"/>
      <c r="L12" s="213"/>
      <c r="M12" s="213"/>
      <c r="N12" s="213"/>
      <c r="O12" s="213"/>
      <c r="P12" s="6"/>
      <c r="Q12" s="166" t="s">
        <v>382</v>
      </c>
      <c r="R12" s="166"/>
      <c r="S12" s="166"/>
      <c r="T12" s="166"/>
      <c r="U12" s="166"/>
      <c r="V12" s="166"/>
      <c r="W12" s="166"/>
      <c r="X12" s="6"/>
      <c r="Y12" s="73" t="s">
        <v>383</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3.6"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402</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294</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179.4" customHeight="1" x14ac:dyDescent="0.25">
      <c r="A21" s="65" t="s">
        <v>317</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41873382</v>
      </c>
      <c r="Y30" s="87"/>
      <c r="Z30" s="87"/>
      <c r="AA30" s="87"/>
      <c r="AB30" s="87"/>
      <c r="AC30" s="87" t="s">
        <v>153</v>
      </c>
      <c r="AD30" s="87"/>
      <c r="AE30" s="87"/>
      <c r="AF30" s="87"/>
      <c r="AG30" s="87"/>
      <c r="AH30" s="88" t="s">
        <v>153</v>
      </c>
      <c r="AI30" s="89"/>
      <c r="AJ30" s="90"/>
      <c r="AK30" s="87">
        <f t="shared" ref="AK30:AK38" si="0">IF(ISNUMBER(X30),X30,0)+IF(ISNUMBER(AC30),AC30,0)</f>
        <v>41873382</v>
      </c>
      <c r="AL30" s="87"/>
      <c r="AM30" s="87"/>
      <c r="AN30" s="87"/>
      <c r="AO30" s="87"/>
      <c r="AP30" s="87">
        <v>38621595</v>
      </c>
      <c r="AQ30" s="87"/>
      <c r="AR30" s="87"/>
      <c r="AS30" s="87"/>
      <c r="AT30" s="87"/>
      <c r="AU30" s="87" t="s">
        <v>153</v>
      </c>
      <c r="AV30" s="87"/>
      <c r="AW30" s="87"/>
      <c r="AX30" s="87"/>
      <c r="AY30" s="87"/>
      <c r="AZ30" s="88" t="s">
        <v>153</v>
      </c>
      <c r="BA30" s="89"/>
      <c r="BB30" s="90"/>
      <c r="BC30" s="87">
        <f t="shared" ref="BC30:BC38" si="1">IF(ISNUMBER(AP30),AP30,0)+IF(ISNUMBER(AU30),AU30,0)</f>
        <v>38621595</v>
      </c>
      <c r="BD30" s="87"/>
      <c r="BE30" s="87"/>
      <c r="BF30" s="87"/>
      <c r="BG30" s="87"/>
      <c r="BH30" s="87">
        <f>BH82</f>
        <v>12024900</v>
      </c>
      <c r="BI30" s="87"/>
      <c r="BJ30" s="87"/>
      <c r="BK30" s="87"/>
      <c r="BL30" s="87"/>
      <c r="BM30" s="87" t="s">
        <v>153</v>
      </c>
      <c r="BN30" s="87"/>
      <c r="BO30" s="87"/>
      <c r="BP30" s="87"/>
      <c r="BQ30" s="87"/>
      <c r="BR30" s="88" t="s">
        <v>153</v>
      </c>
      <c r="BS30" s="89"/>
      <c r="BT30" s="90"/>
      <c r="BU30" s="87">
        <f t="shared" ref="BU30:BU38" si="2">IF(ISNUMBER(BH30),BH30,0)+IF(ISNUMBER(BM30),BM30,0)</f>
        <v>12024900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5203342</v>
      </c>
      <c r="AD31" s="87"/>
      <c r="AE31" s="87"/>
      <c r="AF31" s="87"/>
      <c r="AG31" s="87"/>
      <c r="AH31" s="88">
        <v>0</v>
      </c>
      <c r="AI31" s="89"/>
      <c r="AJ31" s="90"/>
      <c r="AK31" s="87">
        <f t="shared" si="0"/>
        <v>5203342</v>
      </c>
      <c r="AL31" s="87"/>
      <c r="AM31" s="87"/>
      <c r="AN31" s="87"/>
      <c r="AO31" s="87"/>
      <c r="AP31" s="87" t="s">
        <v>153</v>
      </c>
      <c r="AQ31" s="87"/>
      <c r="AR31" s="87"/>
      <c r="AS31" s="87"/>
      <c r="AT31" s="87"/>
      <c r="AU31" s="87">
        <v>3754102</v>
      </c>
      <c r="AV31" s="87"/>
      <c r="AW31" s="87"/>
      <c r="AX31" s="87"/>
      <c r="AY31" s="87"/>
      <c r="AZ31" s="88">
        <v>0</v>
      </c>
      <c r="BA31" s="89"/>
      <c r="BB31" s="90"/>
      <c r="BC31" s="87">
        <f t="shared" si="1"/>
        <v>3754102</v>
      </c>
      <c r="BD31" s="87"/>
      <c r="BE31" s="87"/>
      <c r="BF31" s="87"/>
      <c r="BG31" s="87"/>
      <c r="BH31" s="87" t="s">
        <v>153</v>
      </c>
      <c r="BI31" s="87"/>
      <c r="BJ31" s="87"/>
      <c r="BK31" s="87"/>
      <c r="BL31" s="87"/>
      <c r="BM31" s="87">
        <v>101700</v>
      </c>
      <c r="BN31" s="87"/>
      <c r="BO31" s="87"/>
      <c r="BP31" s="87"/>
      <c r="BQ31" s="87"/>
      <c r="BR31" s="88">
        <v>0</v>
      </c>
      <c r="BS31" s="89"/>
      <c r="BT31" s="90"/>
      <c r="BU31" s="87">
        <f t="shared" si="2"/>
        <v>101700</v>
      </c>
      <c r="BV31" s="87"/>
      <c r="BW31" s="87"/>
      <c r="BX31" s="87"/>
      <c r="BY31" s="87"/>
    </row>
    <row r="32" spans="1:79" s="8" customFormat="1" ht="13.2" customHeight="1" x14ac:dyDescent="0.25">
      <c r="A32" s="62">
        <v>25010300</v>
      </c>
      <c r="B32" s="63"/>
      <c r="C32" s="63"/>
      <c r="D32" s="64"/>
      <c r="E32" s="92" t="s">
        <v>216</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118573</v>
      </c>
      <c r="AD32" s="87"/>
      <c r="AE32" s="87"/>
      <c r="AF32" s="87"/>
      <c r="AG32" s="87"/>
      <c r="AH32" s="88">
        <v>0</v>
      </c>
      <c r="AI32" s="89"/>
      <c r="AJ32" s="90"/>
      <c r="AK32" s="87">
        <f t="shared" si="0"/>
        <v>118573</v>
      </c>
      <c r="AL32" s="87"/>
      <c r="AM32" s="87"/>
      <c r="AN32" s="87"/>
      <c r="AO32" s="87"/>
      <c r="AP32" s="87" t="s">
        <v>153</v>
      </c>
      <c r="AQ32" s="87"/>
      <c r="AR32" s="87"/>
      <c r="AS32" s="87"/>
      <c r="AT32" s="87"/>
      <c r="AU32" s="87">
        <v>125800</v>
      </c>
      <c r="AV32" s="87"/>
      <c r="AW32" s="87"/>
      <c r="AX32" s="87"/>
      <c r="AY32" s="87"/>
      <c r="AZ32" s="88">
        <v>0</v>
      </c>
      <c r="BA32" s="89"/>
      <c r="BB32" s="90"/>
      <c r="BC32" s="87">
        <f t="shared" si="1"/>
        <v>125800</v>
      </c>
      <c r="BD32" s="87"/>
      <c r="BE32" s="87"/>
      <c r="BF32" s="87"/>
      <c r="BG32" s="87"/>
      <c r="BH32" s="87" t="s">
        <v>153</v>
      </c>
      <c r="BI32" s="87"/>
      <c r="BJ32" s="87"/>
      <c r="BK32" s="87"/>
      <c r="BL32" s="87"/>
      <c r="BM32" s="87">
        <v>101700</v>
      </c>
      <c r="BN32" s="87"/>
      <c r="BO32" s="87"/>
      <c r="BP32" s="87"/>
      <c r="BQ32" s="87"/>
      <c r="BR32" s="88">
        <v>0</v>
      </c>
      <c r="BS32" s="89"/>
      <c r="BT32" s="90"/>
      <c r="BU32" s="87">
        <f t="shared" si="2"/>
        <v>101700</v>
      </c>
      <c r="BV32" s="87"/>
      <c r="BW32" s="87"/>
      <c r="BX32" s="87"/>
      <c r="BY32" s="87"/>
    </row>
    <row r="33" spans="1:79" s="8" customFormat="1" ht="26.4" customHeight="1" x14ac:dyDescent="0.25">
      <c r="A33" s="62">
        <v>25010400</v>
      </c>
      <c r="B33" s="63"/>
      <c r="C33" s="63"/>
      <c r="D33" s="64"/>
      <c r="E33" s="92" t="s">
        <v>217</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8062</v>
      </c>
      <c r="AD33" s="87"/>
      <c r="AE33" s="87"/>
      <c r="AF33" s="87"/>
      <c r="AG33" s="87"/>
      <c r="AH33" s="88">
        <v>0</v>
      </c>
      <c r="AI33" s="89"/>
      <c r="AJ33" s="90"/>
      <c r="AK33" s="87">
        <f t="shared" si="0"/>
        <v>8062</v>
      </c>
      <c r="AL33" s="87"/>
      <c r="AM33" s="87"/>
      <c r="AN33" s="87"/>
      <c r="AO33" s="87"/>
      <c r="AP33" s="87" t="s">
        <v>153</v>
      </c>
      <c r="AQ33" s="87"/>
      <c r="AR33" s="87"/>
      <c r="AS33" s="87"/>
      <c r="AT33" s="87"/>
      <c r="AU33" s="87">
        <v>6587</v>
      </c>
      <c r="AV33" s="87"/>
      <c r="AW33" s="87"/>
      <c r="AX33" s="87"/>
      <c r="AY33" s="87"/>
      <c r="AZ33" s="88">
        <v>0</v>
      </c>
      <c r="BA33" s="89"/>
      <c r="BB33" s="90"/>
      <c r="BC33" s="87">
        <f t="shared" si="1"/>
        <v>6587</v>
      </c>
      <c r="BD33" s="87"/>
      <c r="BE33" s="87"/>
      <c r="BF33" s="87"/>
      <c r="BG33" s="87"/>
      <c r="BH33" s="87" t="s">
        <v>153</v>
      </c>
      <c r="BI33" s="87"/>
      <c r="BJ33" s="87"/>
      <c r="BK33" s="87"/>
      <c r="BL33" s="87"/>
      <c r="BM33" s="87">
        <v>0</v>
      </c>
      <c r="BN33" s="87"/>
      <c r="BO33" s="87"/>
      <c r="BP33" s="87"/>
      <c r="BQ33" s="87"/>
      <c r="BR33" s="88">
        <v>0</v>
      </c>
      <c r="BS33" s="89"/>
      <c r="BT33" s="90"/>
      <c r="BU33" s="87">
        <f t="shared" si="2"/>
        <v>0</v>
      </c>
      <c r="BV33" s="87"/>
      <c r="BW33" s="87"/>
      <c r="BX33" s="87"/>
      <c r="BY33" s="87"/>
    </row>
    <row r="34" spans="1:79" s="8" customFormat="1" ht="13.2" customHeight="1" x14ac:dyDescent="0.25">
      <c r="A34" s="62">
        <v>25020100</v>
      </c>
      <c r="B34" s="63"/>
      <c r="C34" s="63"/>
      <c r="D34" s="64"/>
      <c r="E34" s="92" t="s">
        <v>218</v>
      </c>
      <c r="F34" s="93"/>
      <c r="G34" s="93"/>
      <c r="H34" s="93"/>
      <c r="I34" s="93"/>
      <c r="J34" s="93"/>
      <c r="K34" s="93"/>
      <c r="L34" s="93"/>
      <c r="M34" s="93"/>
      <c r="N34" s="93"/>
      <c r="O34" s="93"/>
      <c r="P34" s="93"/>
      <c r="Q34" s="93"/>
      <c r="R34" s="93"/>
      <c r="S34" s="93"/>
      <c r="T34" s="93"/>
      <c r="U34" s="93"/>
      <c r="V34" s="93"/>
      <c r="W34" s="94"/>
      <c r="X34" s="87" t="s">
        <v>153</v>
      </c>
      <c r="Y34" s="87"/>
      <c r="Z34" s="87"/>
      <c r="AA34" s="87"/>
      <c r="AB34" s="87"/>
      <c r="AC34" s="87">
        <v>5076707</v>
      </c>
      <c r="AD34" s="87"/>
      <c r="AE34" s="87"/>
      <c r="AF34" s="87"/>
      <c r="AG34" s="87"/>
      <c r="AH34" s="88">
        <v>0</v>
      </c>
      <c r="AI34" s="89"/>
      <c r="AJ34" s="90"/>
      <c r="AK34" s="87">
        <f t="shared" si="0"/>
        <v>5076707</v>
      </c>
      <c r="AL34" s="87"/>
      <c r="AM34" s="87"/>
      <c r="AN34" s="87"/>
      <c r="AO34" s="87"/>
      <c r="AP34" s="87" t="s">
        <v>153</v>
      </c>
      <c r="AQ34" s="87"/>
      <c r="AR34" s="87"/>
      <c r="AS34" s="87"/>
      <c r="AT34" s="87"/>
      <c r="AU34" s="87">
        <v>3621715</v>
      </c>
      <c r="AV34" s="87"/>
      <c r="AW34" s="87"/>
      <c r="AX34" s="87"/>
      <c r="AY34" s="87"/>
      <c r="AZ34" s="88">
        <v>0</v>
      </c>
      <c r="BA34" s="89"/>
      <c r="BB34" s="90"/>
      <c r="BC34" s="87">
        <f t="shared" si="1"/>
        <v>3621715</v>
      </c>
      <c r="BD34" s="87"/>
      <c r="BE34" s="87"/>
      <c r="BF34" s="87"/>
      <c r="BG34" s="87"/>
      <c r="BH34" s="87" t="s">
        <v>153</v>
      </c>
      <c r="BI34" s="87"/>
      <c r="BJ34" s="87"/>
      <c r="BK34" s="87"/>
      <c r="BL34" s="87"/>
      <c r="BM34" s="87">
        <v>0</v>
      </c>
      <c r="BN34" s="87"/>
      <c r="BO34" s="87"/>
      <c r="BP34" s="87"/>
      <c r="BQ34" s="87"/>
      <c r="BR34" s="88">
        <v>0</v>
      </c>
      <c r="BS34" s="89"/>
      <c r="BT34" s="90"/>
      <c r="BU34" s="87">
        <f t="shared" si="2"/>
        <v>0</v>
      </c>
      <c r="BV34" s="87"/>
      <c r="BW34" s="87"/>
      <c r="BX34" s="87"/>
      <c r="BY34" s="87"/>
    </row>
    <row r="35" spans="1:79" s="8" customFormat="1" ht="26.4" customHeight="1" x14ac:dyDescent="0.25">
      <c r="A35" s="62"/>
      <c r="B35" s="63"/>
      <c r="C35" s="63"/>
      <c r="D35" s="64"/>
      <c r="E35" s="92" t="s">
        <v>219</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6655923</v>
      </c>
      <c r="AD35" s="87"/>
      <c r="AE35" s="87"/>
      <c r="AF35" s="87"/>
      <c r="AG35" s="87"/>
      <c r="AH35" s="88">
        <f>AC35</f>
        <v>6655923</v>
      </c>
      <c r="AI35" s="89"/>
      <c r="AJ35" s="90"/>
      <c r="AK35" s="87">
        <f t="shared" si="0"/>
        <v>6655923</v>
      </c>
      <c r="AL35" s="87"/>
      <c r="AM35" s="87"/>
      <c r="AN35" s="87"/>
      <c r="AO35" s="87"/>
      <c r="AP35" s="87" t="s">
        <v>153</v>
      </c>
      <c r="AQ35" s="87"/>
      <c r="AR35" s="87"/>
      <c r="AS35" s="87"/>
      <c r="AT35" s="87"/>
      <c r="AU35" s="87">
        <v>4086000</v>
      </c>
      <c r="AV35" s="87"/>
      <c r="AW35" s="87"/>
      <c r="AX35" s="87"/>
      <c r="AY35" s="87"/>
      <c r="AZ35" s="88">
        <v>4086000</v>
      </c>
      <c r="BA35" s="89"/>
      <c r="BB35" s="90"/>
      <c r="BC35" s="87">
        <f t="shared" si="1"/>
        <v>4086000</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s="8" customFormat="1" ht="13.2" customHeight="1" x14ac:dyDescent="0.25">
      <c r="A36" s="62">
        <v>602100</v>
      </c>
      <c r="B36" s="63"/>
      <c r="C36" s="63"/>
      <c r="D36" s="64"/>
      <c r="E36" s="92" t="s">
        <v>220</v>
      </c>
      <c r="F36" s="93"/>
      <c r="G36" s="93"/>
      <c r="H36" s="93"/>
      <c r="I36" s="93"/>
      <c r="J36" s="93"/>
      <c r="K36" s="93"/>
      <c r="L36" s="93"/>
      <c r="M36" s="93"/>
      <c r="N36" s="93"/>
      <c r="O36" s="93"/>
      <c r="P36" s="93"/>
      <c r="Q36" s="93"/>
      <c r="R36" s="93"/>
      <c r="S36" s="93"/>
      <c r="T36" s="93"/>
      <c r="U36" s="93"/>
      <c r="V36" s="93"/>
      <c r="W36" s="94"/>
      <c r="X36" s="87" t="s">
        <v>153</v>
      </c>
      <c r="Y36" s="87"/>
      <c r="Z36" s="87"/>
      <c r="AA36" s="87"/>
      <c r="AB36" s="87"/>
      <c r="AC36" s="87">
        <v>6655923</v>
      </c>
      <c r="AD36" s="87"/>
      <c r="AE36" s="87"/>
      <c r="AF36" s="87"/>
      <c r="AG36" s="87"/>
      <c r="AH36" s="88">
        <f>AC36</f>
        <v>6655923</v>
      </c>
      <c r="AI36" s="89"/>
      <c r="AJ36" s="90"/>
      <c r="AK36" s="87">
        <f t="shared" si="0"/>
        <v>6655923</v>
      </c>
      <c r="AL36" s="87"/>
      <c r="AM36" s="87"/>
      <c r="AN36" s="87"/>
      <c r="AO36" s="87"/>
      <c r="AP36" s="87" t="s">
        <v>153</v>
      </c>
      <c r="AQ36" s="87"/>
      <c r="AR36" s="87"/>
      <c r="AS36" s="87"/>
      <c r="AT36" s="87"/>
      <c r="AU36" s="87">
        <v>4086000</v>
      </c>
      <c r="AV36" s="87"/>
      <c r="AW36" s="87"/>
      <c r="AX36" s="87"/>
      <c r="AY36" s="87"/>
      <c r="AZ36" s="88">
        <v>4086000</v>
      </c>
      <c r="BA36" s="89"/>
      <c r="BB36" s="90"/>
      <c r="BC36" s="87">
        <f t="shared" si="1"/>
        <v>4086000</v>
      </c>
      <c r="BD36" s="87"/>
      <c r="BE36" s="87"/>
      <c r="BF36" s="87"/>
      <c r="BG36" s="87"/>
      <c r="BH36" s="87" t="s">
        <v>153</v>
      </c>
      <c r="BI36" s="87"/>
      <c r="BJ36" s="87"/>
      <c r="BK36" s="87"/>
      <c r="BL36" s="87"/>
      <c r="BM36" s="87">
        <v>0</v>
      </c>
      <c r="BN36" s="87"/>
      <c r="BO36" s="87"/>
      <c r="BP36" s="87"/>
      <c r="BQ36" s="87"/>
      <c r="BR36" s="88">
        <v>0</v>
      </c>
      <c r="BS36" s="89"/>
      <c r="BT36" s="90"/>
      <c r="BU36" s="87">
        <f t="shared" si="2"/>
        <v>0</v>
      </c>
      <c r="BV36" s="87"/>
      <c r="BW36" s="87"/>
      <c r="BX36" s="87"/>
      <c r="BY36" s="87"/>
    </row>
    <row r="37" spans="1:79" s="8" customFormat="1" ht="26.4" customHeight="1" x14ac:dyDescent="0.25">
      <c r="A37" s="62">
        <v>602400</v>
      </c>
      <c r="B37" s="63"/>
      <c r="C37" s="63"/>
      <c r="D37" s="64"/>
      <c r="E37" s="92" t="s">
        <v>221</v>
      </c>
      <c r="F37" s="93"/>
      <c r="G37" s="93"/>
      <c r="H37" s="93"/>
      <c r="I37" s="93"/>
      <c r="J37" s="93"/>
      <c r="K37" s="93"/>
      <c r="L37" s="93"/>
      <c r="M37" s="93"/>
      <c r="N37" s="93"/>
      <c r="O37" s="93"/>
      <c r="P37" s="93"/>
      <c r="Q37" s="93"/>
      <c r="R37" s="93"/>
      <c r="S37" s="93"/>
      <c r="T37" s="93"/>
      <c r="U37" s="93"/>
      <c r="V37" s="93"/>
      <c r="W37" s="94"/>
      <c r="X37" s="87" t="s">
        <v>153</v>
      </c>
      <c r="Y37" s="87"/>
      <c r="Z37" s="87"/>
      <c r="AA37" s="87"/>
      <c r="AB37" s="87"/>
      <c r="AC37" s="87">
        <v>0</v>
      </c>
      <c r="AD37" s="87"/>
      <c r="AE37" s="87"/>
      <c r="AF37" s="87"/>
      <c r="AG37" s="87"/>
      <c r="AH37" s="88">
        <v>0</v>
      </c>
      <c r="AI37" s="89"/>
      <c r="AJ37" s="90"/>
      <c r="AK37" s="87">
        <f t="shared" si="0"/>
        <v>0</v>
      </c>
      <c r="AL37" s="87"/>
      <c r="AM37" s="87"/>
      <c r="AN37" s="87"/>
      <c r="AO37" s="87"/>
      <c r="AP37" s="87" t="s">
        <v>153</v>
      </c>
      <c r="AQ37" s="87"/>
      <c r="AR37" s="87"/>
      <c r="AS37" s="87"/>
      <c r="AT37" s="87"/>
      <c r="AU37" s="87">
        <v>0</v>
      </c>
      <c r="AV37" s="87"/>
      <c r="AW37" s="87"/>
      <c r="AX37" s="87"/>
      <c r="AY37" s="87"/>
      <c r="AZ37" s="88">
        <v>0</v>
      </c>
      <c r="BA37" s="89"/>
      <c r="BB37" s="90"/>
      <c r="BC37" s="87">
        <f t="shared" si="1"/>
        <v>0</v>
      </c>
      <c r="BD37" s="87"/>
      <c r="BE37" s="87"/>
      <c r="BF37" s="87"/>
      <c r="BG37" s="87"/>
      <c r="BH37" s="87" t="s">
        <v>153</v>
      </c>
      <c r="BI37" s="87"/>
      <c r="BJ37" s="87"/>
      <c r="BK37" s="87"/>
      <c r="BL37" s="87"/>
      <c r="BM37" s="87">
        <v>0</v>
      </c>
      <c r="BN37" s="87"/>
      <c r="BO37" s="87"/>
      <c r="BP37" s="87"/>
      <c r="BQ37" s="87"/>
      <c r="BR37" s="88">
        <v>0</v>
      </c>
      <c r="BS37" s="89"/>
      <c r="BT37" s="90"/>
      <c r="BU37" s="87">
        <f t="shared" si="2"/>
        <v>0</v>
      </c>
      <c r="BV37" s="87"/>
      <c r="BW37" s="87"/>
      <c r="BX37" s="87"/>
      <c r="BY37" s="87"/>
    </row>
    <row r="38" spans="1:79" s="9" customFormat="1" ht="12.75" customHeight="1" x14ac:dyDescent="0.25">
      <c r="A38" s="98"/>
      <c r="B38" s="99"/>
      <c r="C38" s="99"/>
      <c r="D38" s="100"/>
      <c r="E38" s="159" t="s">
        <v>145</v>
      </c>
      <c r="F38" s="156"/>
      <c r="G38" s="156"/>
      <c r="H38" s="156"/>
      <c r="I38" s="156"/>
      <c r="J38" s="156"/>
      <c r="K38" s="156"/>
      <c r="L38" s="156"/>
      <c r="M38" s="156"/>
      <c r="N38" s="156"/>
      <c r="O38" s="156"/>
      <c r="P38" s="156"/>
      <c r="Q38" s="156"/>
      <c r="R38" s="156"/>
      <c r="S38" s="156"/>
      <c r="T38" s="156"/>
      <c r="U38" s="156"/>
      <c r="V38" s="156"/>
      <c r="W38" s="157"/>
      <c r="X38" s="120">
        <v>41873382</v>
      </c>
      <c r="Y38" s="120"/>
      <c r="Z38" s="120"/>
      <c r="AA38" s="120"/>
      <c r="AB38" s="120"/>
      <c r="AC38" s="120">
        <v>11859265</v>
      </c>
      <c r="AD38" s="120"/>
      <c r="AE38" s="120"/>
      <c r="AF38" s="120"/>
      <c r="AG38" s="120"/>
      <c r="AH38" s="95">
        <f>AH35</f>
        <v>6655923</v>
      </c>
      <c r="AI38" s="96"/>
      <c r="AJ38" s="97"/>
      <c r="AK38" s="120">
        <f t="shared" si="0"/>
        <v>53732647</v>
      </c>
      <c r="AL38" s="120"/>
      <c r="AM38" s="120"/>
      <c r="AN38" s="120"/>
      <c r="AO38" s="120"/>
      <c r="AP38" s="120">
        <v>38621595</v>
      </c>
      <c r="AQ38" s="120"/>
      <c r="AR38" s="120"/>
      <c r="AS38" s="120"/>
      <c r="AT38" s="120"/>
      <c r="AU38" s="120">
        <v>7840102</v>
      </c>
      <c r="AV38" s="120"/>
      <c r="AW38" s="120"/>
      <c r="AX38" s="120"/>
      <c r="AY38" s="120"/>
      <c r="AZ38" s="95">
        <v>4086000</v>
      </c>
      <c r="BA38" s="96"/>
      <c r="BB38" s="97"/>
      <c r="BC38" s="120">
        <f t="shared" si="1"/>
        <v>46461697</v>
      </c>
      <c r="BD38" s="120"/>
      <c r="BE38" s="120"/>
      <c r="BF38" s="120"/>
      <c r="BG38" s="120"/>
      <c r="BH38" s="120">
        <f>BH30</f>
        <v>12024900</v>
      </c>
      <c r="BI38" s="120"/>
      <c r="BJ38" s="120"/>
      <c r="BK38" s="120"/>
      <c r="BL38" s="120"/>
      <c r="BM38" s="120">
        <v>101700</v>
      </c>
      <c r="BN38" s="120"/>
      <c r="BO38" s="120"/>
      <c r="BP38" s="120"/>
      <c r="BQ38" s="120"/>
      <c r="BR38" s="95">
        <v>0</v>
      </c>
      <c r="BS38" s="96"/>
      <c r="BT38" s="97"/>
      <c r="BU38" s="120">
        <f t="shared" si="2"/>
        <v>12126600</v>
      </c>
      <c r="BV38" s="120"/>
      <c r="BW38" s="120"/>
      <c r="BX38" s="120"/>
      <c r="BY38" s="120"/>
    </row>
    <row r="40" spans="1:79" ht="14.25" customHeight="1" x14ac:dyDescent="0.25">
      <c r="A40" s="51" t="s">
        <v>409</v>
      </c>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row>
    <row r="41" spans="1:79" ht="15" customHeight="1" x14ac:dyDescent="0.25">
      <c r="A41" s="59" t="s">
        <v>192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row>
    <row r="43" spans="1:79" ht="22.5" customHeight="1" x14ac:dyDescent="0.25">
      <c r="A43" s="81" t="s">
        <v>2</v>
      </c>
      <c r="B43" s="82"/>
      <c r="C43" s="82"/>
      <c r="D43" s="83"/>
      <c r="E43" s="81" t="s">
        <v>19</v>
      </c>
      <c r="F43" s="82"/>
      <c r="G43" s="82"/>
      <c r="H43" s="82"/>
      <c r="I43" s="82"/>
      <c r="J43" s="82"/>
      <c r="K43" s="82"/>
      <c r="L43" s="82"/>
      <c r="M43" s="82"/>
      <c r="N43" s="82"/>
      <c r="O43" s="82"/>
      <c r="P43" s="82"/>
      <c r="Q43" s="82"/>
      <c r="R43" s="82"/>
      <c r="S43" s="82"/>
      <c r="T43" s="82"/>
      <c r="U43" s="82"/>
      <c r="V43" s="82"/>
      <c r="W43" s="83"/>
      <c r="X43" s="61" t="s">
        <v>204</v>
      </c>
      <c r="Y43" s="61"/>
      <c r="Z43" s="61"/>
      <c r="AA43" s="61"/>
      <c r="AB43" s="61"/>
      <c r="AC43" s="61"/>
      <c r="AD43" s="61"/>
      <c r="AE43" s="61"/>
      <c r="AF43" s="61"/>
      <c r="AG43" s="61"/>
      <c r="AH43" s="61"/>
      <c r="AI43" s="61"/>
      <c r="AJ43" s="61"/>
      <c r="AK43" s="61"/>
      <c r="AL43" s="61"/>
      <c r="AM43" s="61"/>
      <c r="AN43" s="61"/>
      <c r="AO43" s="61"/>
      <c r="AP43" s="61" t="s">
        <v>208</v>
      </c>
      <c r="AQ43" s="61"/>
      <c r="AR43" s="61"/>
      <c r="AS43" s="61"/>
      <c r="AT43" s="61"/>
      <c r="AU43" s="61"/>
      <c r="AV43" s="61"/>
      <c r="AW43" s="61"/>
      <c r="AX43" s="61"/>
      <c r="AY43" s="61"/>
      <c r="AZ43" s="61"/>
      <c r="BA43" s="61"/>
      <c r="BB43" s="61"/>
      <c r="BC43" s="61"/>
      <c r="BD43" s="61"/>
      <c r="BE43" s="61"/>
      <c r="BF43" s="61"/>
      <c r="BG43" s="61"/>
    </row>
    <row r="44" spans="1:79" ht="59.4" customHeight="1" x14ac:dyDescent="0.25">
      <c r="A44" s="84"/>
      <c r="B44" s="85"/>
      <c r="C44" s="85"/>
      <c r="D44" s="86"/>
      <c r="E44" s="84"/>
      <c r="F44" s="85"/>
      <c r="G44" s="85"/>
      <c r="H44" s="85"/>
      <c r="I44" s="85"/>
      <c r="J44" s="85"/>
      <c r="K44" s="85"/>
      <c r="L44" s="85"/>
      <c r="M44" s="85"/>
      <c r="N44" s="85"/>
      <c r="O44" s="85"/>
      <c r="P44" s="85"/>
      <c r="Q44" s="85"/>
      <c r="R44" s="85"/>
      <c r="S44" s="85"/>
      <c r="T44" s="85"/>
      <c r="U44" s="85"/>
      <c r="V44" s="85"/>
      <c r="W44" s="86"/>
      <c r="X44" s="61" t="s">
        <v>4</v>
      </c>
      <c r="Y44" s="61"/>
      <c r="Z44" s="61"/>
      <c r="AA44" s="61"/>
      <c r="AB44" s="61"/>
      <c r="AC44" s="61" t="s">
        <v>3</v>
      </c>
      <c r="AD44" s="61"/>
      <c r="AE44" s="61"/>
      <c r="AF44" s="61"/>
      <c r="AG44" s="61"/>
      <c r="AH44" s="62" t="s">
        <v>116</v>
      </c>
      <c r="AI44" s="63"/>
      <c r="AJ44" s="64"/>
      <c r="AK44" s="61" t="s">
        <v>5</v>
      </c>
      <c r="AL44" s="61"/>
      <c r="AM44" s="61"/>
      <c r="AN44" s="61"/>
      <c r="AO44" s="61"/>
      <c r="AP44" s="61" t="s">
        <v>4</v>
      </c>
      <c r="AQ44" s="61"/>
      <c r="AR44" s="61"/>
      <c r="AS44" s="61"/>
      <c r="AT44" s="61"/>
      <c r="AU44" s="61" t="s">
        <v>3</v>
      </c>
      <c r="AV44" s="61"/>
      <c r="AW44" s="61"/>
      <c r="AX44" s="61"/>
      <c r="AY44" s="61"/>
      <c r="AZ44" s="62" t="s">
        <v>116</v>
      </c>
      <c r="BA44" s="63"/>
      <c r="BB44" s="64"/>
      <c r="BC44" s="61" t="s">
        <v>96</v>
      </c>
      <c r="BD44" s="61"/>
      <c r="BE44" s="61"/>
      <c r="BF44" s="61"/>
      <c r="BG44" s="61"/>
    </row>
    <row r="45" spans="1:79" ht="15" customHeight="1" x14ac:dyDescent="0.25">
      <c r="A45" s="77">
        <v>1</v>
      </c>
      <c r="B45" s="78"/>
      <c r="C45" s="78"/>
      <c r="D45" s="79"/>
      <c r="E45" s="77">
        <v>2</v>
      </c>
      <c r="F45" s="78"/>
      <c r="G45" s="78"/>
      <c r="H45" s="78"/>
      <c r="I45" s="78"/>
      <c r="J45" s="78"/>
      <c r="K45" s="78"/>
      <c r="L45" s="78"/>
      <c r="M45" s="78"/>
      <c r="N45" s="78"/>
      <c r="O45" s="78"/>
      <c r="P45" s="78"/>
      <c r="Q45" s="78"/>
      <c r="R45" s="78"/>
      <c r="S45" s="78"/>
      <c r="T45" s="78"/>
      <c r="U45" s="78"/>
      <c r="V45" s="78"/>
      <c r="W45" s="79"/>
      <c r="X45" s="61">
        <v>3</v>
      </c>
      <c r="Y45" s="61"/>
      <c r="Z45" s="61"/>
      <c r="AA45" s="61"/>
      <c r="AB45" s="61"/>
      <c r="AC45" s="61">
        <v>4</v>
      </c>
      <c r="AD45" s="61"/>
      <c r="AE45" s="61"/>
      <c r="AF45" s="61"/>
      <c r="AG45" s="61"/>
      <c r="AH45" s="77">
        <v>5</v>
      </c>
      <c r="AI45" s="78"/>
      <c r="AJ45" s="79"/>
      <c r="AK45" s="61">
        <v>6</v>
      </c>
      <c r="AL45" s="61"/>
      <c r="AM45" s="61"/>
      <c r="AN45" s="61"/>
      <c r="AO45" s="61"/>
      <c r="AP45" s="61">
        <v>7</v>
      </c>
      <c r="AQ45" s="61"/>
      <c r="AR45" s="61"/>
      <c r="AS45" s="61"/>
      <c r="AT45" s="61"/>
      <c r="AU45" s="61">
        <v>8</v>
      </c>
      <c r="AV45" s="61"/>
      <c r="AW45" s="61"/>
      <c r="AX45" s="61"/>
      <c r="AY45" s="61"/>
      <c r="AZ45" s="77">
        <v>9</v>
      </c>
      <c r="BA45" s="78"/>
      <c r="BB45" s="79"/>
      <c r="BC45" s="61">
        <v>10</v>
      </c>
      <c r="BD45" s="61"/>
      <c r="BE45" s="61"/>
      <c r="BF45" s="61"/>
      <c r="BG45" s="61"/>
    </row>
    <row r="46" spans="1:79" ht="8.25" hidden="1" customHeight="1" x14ac:dyDescent="0.25">
      <c r="A46" s="62" t="s">
        <v>56</v>
      </c>
      <c r="B46" s="63"/>
      <c r="C46" s="63"/>
      <c r="D46" s="64"/>
      <c r="E46" s="62" t="s">
        <v>57</v>
      </c>
      <c r="F46" s="63"/>
      <c r="G46" s="63"/>
      <c r="H46" s="63"/>
      <c r="I46" s="63"/>
      <c r="J46" s="63"/>
      <c r="K46" s="63"/>
      <c r="L46" s="63"/>
      <c r="M46" s="63"/>
      <c r="N46" s="63"/>
      <c r="O46" s="63"/>
      <c r="P46" s="63"/>
      <c r="Q46" s="63"/>
      <c r="R46" s="63"/>
      <c r="S46" s="63"/>
      <c r="T46" s="63"/>
      <c r="U46" s="63"/>
      <c r="V46" s="63"/>
      <c r="W46" s="64"/>
      <c r="X46" s="80" t="s">
        <v>60</v>
      </c>
      <c r="Y46" s="80"/>
      <c r="Z46" s="80"/>
      <c r="AA46" s="80"/>
      <c r="AB46" s="80"/>
      <c r="AC46" s="80" t="s">
        <v>61</v>
      </c>
      <c r="AD46" s="80"/>
      <c r="AE46" s="80"/>
      <c r="AF46" s="80"/>
      <c r="AG46" s="80"/>
      <c r="AH46" s="62" t="s">
        <v>94</v>
      </c>
      <c r="AI46" s="63"/>
      <c r="AJ46" s="64"/>
      <c r="AK46" s="91" t="s">
        <v>99</v>
      </c>
      <c r="AL46" s="91"/>
      <c r="AM46" s="91"/>
      <c r="AN46" s="91"/>
      <c r="AO46" s="91"/>
      <c r="AP46" s="80" t="s">
        <v>62</v>
      </c>
      <c r="AQ46" s="80"/>
      <c r="AR46" s="80"/>
      <c r="AS46" s="80"/>
      <c r="AT46" s="80"/>
      <c r="AU46" s="80" t="s">
        <v>63</v>
      </c>
      <c r="AV46" s="80"/>
      <c r="AW46" s="80"/>
      <c r="AX46" s="80"/>
      <c r="AY46" s="80"/>
      <c r="AZ46" s="62" t="s">
        <v>95</v>
      </c>
      <c r="BA46" s="63"/>
      <c r="BB46" s="64"/>
      <c r="BC46" s="91" t="s">
        <v>99</v>
      </c>
      <c r="BD46" s="91"/>
      <c r="BE46" s="91"/>
      <c r="BF46" s="91"/>
      <c r="BG46" s="91"/>
      <c r="CA46" s="1" t="s">
        <v>23</v>
      </c>
    </row>
    <row r="47" spans="1:79" s="8" customFormat="1" ht="13.2" customHeight="1" x14ac:dyDescent="0.25">
      <c r="A47" s="62"/>
      <c r="B47" s="63"/>
      <c r="C47" s="63"/>
      <c r="D47" s="64"/>
      <c r="E47" s="92" t="s">
        <v>152</v>
      </c>
      <c r="F47" s="93"/>
      <c r="G47" s="93"/>
      <c r="H47" s="93"/>
      <c r="I47" s="93"/>
      <c r="J47" s="93"/>
      <c r="K47" s="93"/>
      <c r="L47" s="93"/>
      <c r="M47" s="93"/>
      <c r="N47" s="93"/>
      <c r="O47" s="93"/>
      <c r="P47" s="93"/>
      <c r="Q47" s="93"/>
      <c r="R47" s="93"/>
      <c r="S47" s="93"/>
      <c r="T47" s="93"/>
      <c r="U47" s="93"/>
      <c r="V47" s="93"/>
      <c r="W47" s="94"/>
      <c r="X47" s="88">
        <f>X117</f>
        <v>4265312</v>
      </c>
      <c r="Y47" s="89"/>
      <c r="Z47" s="89"/>
      <c r="AA47" s="89"/>
      <c r="AB47" s="90"/>
      <c r="AC47" s="88" t="s">
        <v>153</v>
      </c>
      <c r="AD47" s="89"/>
      <c r="AE47" s="89"/>
      <c r="AF47" s="89"/>
      <c r="AG47" s="90"/>
      <c r="AH47" s="88" t="s">
        <v>153</v>
      </c>
      <c r="AI47" s="89"/>
      <c r="AJ47" s="90"/>
      <c r="AK47" s="88">
        <f t="shared" ref="AK47:AK55" si="3">IF(ISNUMBER(X47),X47,0)+IF(ISNUMBER(AC47),AC47,0)</f>
        <v>4265312</v>
      </c>
      <c r="AL47" s="89"/>
      <c r="AM47" s="89"/>
      <c r="AN47" s="89"/>
      <c r="AO47" s="90"/>
      <c r="AP47" s="88">
        <f>AP117</f>
        <v>4491374</v>
      </c>
      <c r="AQ47" s="89"/>
      <c r="AR47" s="89"/>
      <c r="AS47" s="89"/>
      <c r="AT47" s="90"/>
      <c r="AU47" s="88" t="s">
        <v>153</v>
      </c>
      <c r="AV47" s="89"/>
      <c r="AW47" s="89"/>
      <c r="AX47" s="89"/>
      <c r="AY47" s="90"/>
      <c r="AZ47" s="88" t="s">
        <v>153</v>
      </c>
      <c r="BA47" s="89"/>
      <c r="BB47" s="90"/>
      <c r="BC47" s="88">
        <f t="shared" ref="BC47:BC55" si="4">IF(ISNUMBER(AP47),AP47,0)+IF(ISNUMBER(AU47),AU47,0)</f>
        <v>4491374</v>
      </c>
      <c r="BD47" s="89"/>
      <c r="BE47" s="89"/>
      <c r="BF47" s="89"/>
      <c r="BG47" s="90"/>
      <c r="CA47" s="8" t="s">
        <v>24</v>
      </c>
    </row>
    <row r="48" spans="1:79" s="8" customFormat="1" ht="26.4" customHeight="1" x14ac:dyDescent="0.25">
      <c r="A48" s="62"/>
      <c r="B48" s="63"/>
      <c r="C48" s="63"/>
      <c r="D48" s="64"/>
      <c r="E48" s="92" t="s">
        <v>214</v>
      </c>
      <c r="F48" s="93"/>
      <c r="G48" s="93"/>
      <c r="H48" s="93"/>
      <c r="I48" s="93"/>
      <c r="J48" s="93"/>
      <c r="K48" s="93"/>
      <c r="L48" s="93"/>
      <c r="M48" s="93"/>
      <c r="N48" s="93"/>
      <c r="O48" s="93"/>
      <c r="P48" s="93"/>
      <c r="Q48" s="93"/>
      <c r="R48" s="93"/>
      <c r="S48" s="93"/>
      <c r="T48" s="93"/>
      <c r="U48" s="93"/>
      <c r="V48" s="93"/>
      <c r="W48" s="94"/>
      <c r="X48" s="88" t="s">
        <v>153</v>
      </c>
      <c r="Y48" s="89"/>
      <c r="Z48" s="89"/>
      <c r="AA48" s="89"/>
      <c r="AB48" s="90"/>
      <c r="AC48" s="88">
        <v>107497</v>
      </c>
      <c r="AD48" s="89"/>
      <c r="AE48" s="89"/>
      <c r="AF48" s="89"/>
      <c r="AG48" s="90"/>
      <c r="AH48" s="88">
        <v>0</v>
      </c>
      <c r="AI48" s="89"/>
      <c r="AJ48" s="90"/>
      <c r="AK48" s="88">
        <f t="shared" si="3"/>
        <v>107497</v>
      </c>
      <c r="AL48" s="89"/>
      <c r="AM48" s="89"/>
      <c r="AN48" s="89"/>
      <c r="AO48" s="90"/>
      <c r="AP48" s="88" t="s">
        <v>153</v>
      </c>
      <c r="AQ48" s="89"/>
      <c r="AR48" s="89"/>
      <c r="AS48" s="89"/>
      <c r="AT48" s="90"/>
      <c r="AU48" s="88">
        <v>113194</v>
      </c>
      <c r="AV48" s="89"/>
      <c r="AW48" s="89"/>
      <c r="AX48" s="89"/>
      <c r="AY48" s="90"/>
      <c r="AZ48" s="88">
        <v>0</v>
      </c>
      <c r="BA48" s="89"/>
      <c r="BB48" s="90"/>
      <c r="BC48" s="88">
        <f t="shared" si="4"/>
        <v>113194</v>
      </c>
      <c r="BD48" s="89"/>
      <c r="BE48" s="89"/>
      <c r="BF48" s="89"/>
      <c r="BG48" s="90"/>
    </row>
    <row r="49" spans="1:79" s="8" customFormat="1" ht="13.2" customHeight="1" x14ac:dyDescent="0.25">
      <c r="A49" s="62">
        <v>25010300</v>
      </c>
      <c r="B49" s="63"/>
      <c r="C49" s="63"/>
      <c r="D49" s="64"/>
      <c r="E49" s="92" t="s">
        <v>216</v>
      </c>
      <c r="F49" s="93"/>
      <c r="G49" s="93"/>
      <c r="H49" s="93"/>
      <c r="I49" s="93"/>
      <c r="J49" s="93"/>
      <c r="K49" s="93"/>
      <c r="L49" s="93"/>
      <c r="M49" s="93"/>
      <c r="N49" s="93"/>
      <c r="O49" s="93"/>
      <c r="P49" s="93"/>
      <c r="Q49" s="93"/>
      <c r="R49" s="93"/>
      <c r="S49" s="93"/>
      <c r="T49" s="93"/>
      <c r="U49" s="93"/>
      <c r="V49" s="93"/>
      <c r="W49" s="94"/>
      <c r="X49" s="88" t="s">
        <v>153</v>
      </c>
      <c r="Y49" s="89"/>
      <c r="Z49" s="89"/>
      <c r="AA49" s="89"/>
      <c r="AB49" s="90"/>
      <c r="AC49" s="88">
        <v>107497</v>
      </c>
      <c r="AD49" s="89"/>
      <c r="AE49" s="89"/>
      <c r="AF49" s="89"/>
      <c r="AG49" s="90"/>
      <c r="AH49" s="88">
        <v>0</v>
      </c>
      <c r="AI49" s="89"/>
      <c r="AJ49" s="90"/>
      <c r="AK49" s="88">
        <f t="shared" si="3"/>
        <v>107497</v>
      </c>
      <c r="AL49" s="89"/>
      <c r="AM49" s="89"/>
      <c r="AN49" s="89"/>
      <c r="AO49" s="90"/>
      <c r="AP49" s="88" t="s">
        <v>153</v>
      </c>
      <c r="AQ49" s="89"/>
      <c r="AR49" s="89"/>
      <c r="AS49" s="89"/>
      <c r="AT49" s="90"/>
      <c r="AU49" s="88">
        <v>113194</v>
      </c>
      <c r="AV49" s="89"/>
      <c r="AW49" s="89"/>
      <c r="AX49" s="89"/>
      <c r="AY49" s="90"/>
      <c r="AZ49" s="88">
        <v>0</v>
      </c>
      <c r="BA49" s="89"/>
      <c r="BB49" s="90"/>
      <c r="BC49" s="88">
        <f t="shared" si="4"/>
        <v>113194</v>
      </c>
      <c r="BD49" s="89"/>
      <c r="BE49" s="89"/>
      <c r="BF49" s="89"/>
      <c r="BG49" s="90"/>
    </row>
    <row r="50" spans="1:79" s="8" customFormat="1" ht="26.4" customHeight="1" x14ac:dyDescent="0.25">
      <c r="A50" s="62">
        <v>25010400</v>
      </c>
      <c r="B50" s="63"/>
      <c r="C50" s="63"/>
      <c r="D50" s="64"/>
      <c r="E50" s="92" t="s">
        <v>217</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0</v>
      </c>
      <c r="AD50" s="89"/>
      <c r="AE50" s="89"/>
      <c r="AF50" s="89"/>
      <c r="AG50" s="90"/>
      <c r="AH50" s="88">
        <v>0</v>
      </c>
      <c r="AI50" s="89"/>
      <c r="AJ50" s="90"/>
      <c r="AK50" s="88">
        <f t="shared" si="3"/>
        <v>0</v>
      </c>
      <c r="AL50" s="89"/>
      <c r="AM50" s="89"/>
      <c r="AN50" s="89"/>
      <c r="AO50" s="90"/>
      <c r="AP50" s="88" t="s">
        <v>153</v>
      </c>
      <c r="AQ50" s="89"/>
      <c r="AR50" s="89"/>
      <c r="AS50" s="89"/>
      <c r="AT50" s="90"/>
      <c r="AU50" s="88">
        <v>0</v>
      </c>
      <c r="AV50" s="89"/>
      <c r="AW50" s="89"/>
      <c r="AX50" s="89"/>
      <c r="AY50" s="90"/>
      <c r="AZ50" s="88">
        <v>0</v>
      </c>
      <c r="BA50" s="89"/>
      <c r="BB50" s="90"/>
      <c r="BC50" s="88">
        <f t="shared" si="4"/>
        <v>0</v>
      </c>
      <c r="BD50" s="89"/>
      <c r="BE50" s="89"/>
      <c r="BF50" s="89"/>
      <c r="BG50" s="90"/>
    </row>
    <row r="51" spans="1:79" s="8" customFormat="1" ht="13.2" customHeight="1" x14ac:dyDescent="0.25">
      <c r="A51" s="62">
        <v>25020100</v>
      </c>
      <c r="B51" s="63"/>
      <c r="C51" s="63"/>
      <c r="D51" s="64"/>
      <c r="E51" s="92" t="s">
        <v>218</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0</v>
      </c>
      <c r="AD51" s="89"/>
      <c r="AE51" s="89"/>
      <c r="AF51" s="89"/>
      <c r="AG51" s="90"/>
      <c r="AH51" s="88">
        <v>0</v>
      </c>
      <c r="AI51" s="89"/>
      <c r="AJ51" s="90"/>
      <c r="AK51" s="88">
        <f t="shared" si="3"/>
        <v>0</v>
      </c>
      <c r="AL51" s="89"/>
      <c r="AM51" s="89"/>
      <c r="AN51" s="89"/>
      <c r="AO51" s="90"/>
      <c r="AP51" s="88" t="s">
        <v>153</v>
      </c>
      <c r="AQ51" s="89"/>
      <c r="AR51" s="89"/>
      <c r="AS51" s="89"/>
      <c r="AT51" s="90"/>
      <c r="AU51" s="88">
        <v>0</v>
      </c>
      <c r="AV51" s="89"/>
      <c r="AW51" s="89"/>
      <c r="AX51" s="89"/>
      <c r="AY51" s="90"/>
      <c r="AZ51" s="88">
        <v>0</v>
      </c>
      <c r="BA51" s="89"/>
      <c r="BB51" s="90"/>
      <c r="BC51" s="88">
        <f t="shared" si="4"/>
        <v>0</v>
      </c>
      <c r="BD51" s="89"/>
      <c r="BE51" s="89"/>
      <c r="BF51" s="89"/>
      <c r="BG51" s="90"/>
    </row>
    <row r="52" spans="1:79" s="8" customFormat="1" ht="26.4" customHeight="1" x14ac:dyDescent="0.25">
      <c r="A52" s="62"/>
      <c r="B52" s="63"/>
      <c r="C52" s="63"/>
      <c r="D52" s="64"/>
      <c r="E52" s="92" t="s">
        <v>219</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0</v>
      </c>
      <c r="AD52" s="89"/>
      <c r="AE52" s="89"/>
      <c r="AF52" s="89"/>
      <c r="AG52" s="90"/>
      <c r="AH52" s="88">
        <v>0</v>
      </c>
      <c r="AI52" s="89"/>
      <c r="AJ52" s="90"/>
      <c r="AK52" s="88">
        <f t="shared" si="3"/>
        <v>0</v>
      </c>
      <c r="AL52" s="89"/>
      <c r="AM52" s="89"/>
      <c r="AN52" s="89"/>
      <c r="AO52" s="90"/>
      <c r="AP52" s="88" t="s">
        <v>153</v>
      </c>
      <c r="AQ52" s="89"/>
      <c r="AR52" s="89"/>
      <c r="AS52" s="89"/>
      <c r="AT52" s="90"/>
      <c r="AU52" s="88">
        <v>0</v>
      </c>
      <c r="AV52" s="89"/>
      <c r="AW52" s="89"/>
      <c r="AX52" s="89"/>
      <c r="AY52" s="90"/>
      <c r="AZ52" s="88">
        <v>0</v>
      </c>
      <c r="BA52" s="89"/>
      <c r="BB52" s="90"/>
      <c r="BC52" s="88">
        <f t="shared" si="4"/>
        <v>0</v>
      </c>
      <c r="BD52" s="89"/>
      <c r="BE52" s="89"/>
      <c r="BF52" s="89"/>
      <c r="BG52" s="90"/>
    </row>
    <row r="53" spans="1:79" s="8" customFormat="1" ht="13.2" customHeight="1" x14ac:dyDescent="0.25">
      <c r="A53" s="62">
        <v>602100</v>
      </c>
      <c r="B53" s="63"/>
      <c r="C53" s="63"/>
      <c r="D53" s="64"/>
      <c r="E53" s="92" t="s">
        <v>220</v>
      </c>
      <c r="F53" s="93"/>
      <c r="G53" s="93"/>
      <c r="H53" s="93"/>
      <c r="I53" s="93"/>
      <c r="J53" s="93"/>
      <c r="K53" s="93"/>
      <c r="L53" s="93"/>
      <c r="M53" s="93"/>
      <c r="N53" s="93"/>
      <c r="O53" s="93"/>
      <c r="P53" s="93"/>
      <c r="Q53" s="93"/>
      <c r="R53" s="93"/>
      <c r="S53" s="93"/>
      <c r="T53" s="93"/>
      <c r="U53" s="93"/>
      <c r="V53" s="93"/>
      <c r="W53" s="94"/>
      <c r="X53" s="88" t="s">
        <v>153</v>
      </c>
      <c r="Y53" s="89"/>
      <c r="Z53" s="89"/>
      <c r="AA53" s="89"/>
      <c r="AB53" s="90"/>
      <c r="AC53" s="88">
        <v>0</v>
      </c>
      <c r="AD53" s="89"/>
      <c r="AE53" s="89"/>
      <c r="AF53" s="89"/>
      <c r="AG53" s="90"/>
      <c r="AH53" s="88">
        <v>0</v>
      </c>
      <c r="AI53" s="89"/>
      <c r="AJ53" s="90"/>
      <c r="AK53" s="88">
        <f t="shared" si="3"/>
        <v>0</v>
      </c>
      <c r="AL53" s="89"/>
      <c r="AM53" s="89"/>
      <c r="AN53" s="89"/>
      <c r="AO53" s="90"/>
      <c r="AP53" s="88" t="s">
        <v>153</v>
      </c>
      <c r="AQ53" s="89"/>
      <c r="AR53" s="89"/>
      <c r="AS53" s="89"/>
      <c r="AT53" s="90"/>
      <c r="AU53" s="88">
        <v>0</v>
      </c>
      <c r="AV53" s="89"/>
      <c r="AW53" s="89"/>
      <c r="AX53" s="89"/>
      <c r="AY53" s="90"/>
      <c r="AZ53" s="88">
        <v>0</v>
      </c>
      <c r="BA53" s="89"/>
      <c r="BB53" s="90"/>
      <c r="BC53" s="88">
        <f t="shared" si="4"/>
        <v>0</v>
      </c>
      <c r="BD53" s="89"/>
      <c r="BE53" s="89"/>
      <c r="BF53" s="89"/>
      <c r="BG53" s="90"/>
    </row>
    <row r="54" spans="1:79" s="8" customFormat="1" ht="26.4" customHeight="1" x14ac:dyDescent="0.25">
      <c r="A54" s="62">
        <v>602400</v>
      </c>
      <c r="B54" s="63"/>
      <c r="C54" s="63"/>
      <c r="D54" s="64"/>
      <c r="E54" s="92" t="s">
        <v>221</v>
      </c>
      <c r="F54" s="93"/>
      <c r="G54" s="93"/>
      <c r="H54" s="93"/>
      <c r="I54" s="93"/>
      <c r="J54" s="93"/>
      <c r="K54" s="93"/>
      <c r="L54" s="93"/>
      <c r="M54" s="93"/>
      <c r="N54" s="93"/>
      <c r="O54" s="93"/>
      <c r="P54" s="93"/>
      <c r="Q54" s="93"/>
      <c r="R54" s="93"/>
      <c r="S54" s="93"/>
      <c r="T54" s="93"/>
      <c r="U54" s="93"/>
      <c r="V54" s="93"/>
      <c r="W54" s="94"/>
      <c r="X54" s="88" t="s">
        <v>153</v>
      </c>
      <c r="Y54" s="89"/>
      <c r="Z54" s="89"/>
      <c r="AA54" s="89"/>
      <c r="AB54" s="90"/>
      <c r="AC54" s="88">
        <v>0</v>
      </c>
      <c r="AD54" s="89"/>
      <c r="AE54" s="89"/>
      <c r="AF54" s="89"/>
      <c r="AG54" s="90"/>
      <c r="AH54" s="88">
        <v>0</v>
      </c>
      <c r="AI54" s="89"/>
      <c r="AJ54" s="90"/>
      <c r="AK54" s="88">
        <f t="shared" si="3"/>
        <v>0</v>
      </c>
      <c r="AL54" s="89"/>
      <c r="AM54" s="89"/>
      <c r="AN54" s="89"/>
      <c r="AO54" s="90"/>
      <c r="AP54" s="88" t="s">
        <v>153</v>
      </c>
      <c r="AQ54" s="89"/>
      <c r="AR54" s="89"/>
      <c r="AS54" s="89"/>
      <c r="AT54" s="90"/>
      <c r="AU54" s="88">
        <v>0</v>
      </c>
      <c r="AV54" s="89"/>
      <c r="AW54" s="89"/>
      <c r="AX54" s="89"/>
      <c r="AY54" s="90"/>
      <c r="AZ54" s="88">
        <v>0</v>
      </c>
      <c r="BA54" s="89"/>
      <c r="BB54" s="90"/>
      <c r="BC54" s="88">
        <f t="shared" si="4"/>
        <v>0</v>
      </c>
      <c r="BD54" s="89"/>
      <c r="BE54" s="89"/>
      <c r="BF54" s="89"/>
      <c r="BG54" s="90"/>
    </row>
    <row r="55" spans="1:79" s="9" customFormat="1" ht="12.75" customHeight="1" x14ac:dyDescent="0.25">
      <c r="A55" s="98"/>
      <c r="B55" s="99"/>
      <c r="C55" s="99"/>
      <c r="D55" s="100"/>
      <c r="E55" s="101" t="s">
        <v>145</v>
      </c>
      <c r="F55" s="102"/>
      <c r="G55" s="102"/>
      <c r="H55" s="102"/>
      <c r="I55" s="102"/>
      <c r="J55" s="102"/>
      <c r="K55" s="102"/>
      <c r="L55" s="102"/>
      <c r="M55" s="102"/>
      <c r="N55" s="102"/>
      <c r="O55" s="102"/>
      <c r="P55" s="102"/>
      <c r="Q55" s="102"/>
      <c r="R55" s="102"/>
      <c r="S55" s="102"/>
      <c r="T55" s="102"/>
      <c r="U55" s="102"/>
      <c r="V55" s="102"/>
      <c r="W55" s="103"/>
      <c r="X55" s="95">
        <f>X47</f>
        <v>4265312</v>
      </c>
      <c r="Y55" s="96"/>
      <c r="Z55" s="96"/>
      <c r="AA55" s="96"/>
      <c r="AB55" s="97"/>
      <c r="AC55" s="95">
        <v>107497</v>
      </c>
      <c r="AD55" s="96"/>
      <c r="AE55" s="96"/>
      <c r="AF55" s="96"/>
      <c r="AG55" s="97"/>
      <c r="AH55" s="95">
        <v>0</v>
      </c>
      <c r="AI55" s="96"/>
      <c r="AJ55" s="97"/>
      <c r="AK55" s="95">
        <f t="shared" si="3"/>
        <v>4372809</v>
      </c>
      <c r="AL55" s="96"/>
      <c r="AM55" s="96"/>
      <c r="AN55" s="96"/>
      <c r="AO55" s="97"/>
      <c r="AP55" s="95">
        <f>AP47</f>
        <v>4491374</v>
      </c>
      <c r="AQ55" s="96"/>
      <c r="AR55" s="96"/>
      <c r="AS55" s="96"/>
      <c r="AT55" s="97"/>
      <c r="AU55" s="95">
        <v>113194</v>
      </c>
      <c r="AV55" s="96"/>
      <c r="AW55" s="96"/>
      <c r="AX55" s="96"/>
      <c r="AY55" s="97"/>
      <c r="AZ55" s="95">
        <v>0</v>
      </c>
      <c r="BA55" s="96"/>
      <c r="BB55" s="97"/>
      <c r="BC55" s="95">
        <f t="shared" si="4"/>
        <v>4604568</v>
      </c>
      <c r="BD55" s="96"/>
      <c r="BE55" s="96"/>
      <c r="BF55" s="96"/>
      <c r="BG55" s="97"/>
    </row>
    <row r="57" spans="1:79" s="12" customFormat="1" ht="14.25" customHeight="1" x14ac:dyDescent="0.25">
      <c r="A57" s="51" t="s">
        <v>403</v>
      </c>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row>
    <row r="58" spans="1:79" ht="14.25" customHeight="1" x14ac:dyDescent="0.25">
      <c r="A58" s="51" t="s">
        <v>410</v>
      </c>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row>
    <row r="59" spans="1:79" ht="15" customHeight="1" x14ac:dyDescent="0.25">
      <c r="A59" s="59" t="s">
        <v>192</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1" spans="1:79" ht="23.1" customHeight="1" x14ac:dyDescent="0.25">
      <c r="A61" s="104" t="s">
        <v>117</v>
      </c>
      <c r="B61" s="105"/>
      <c r="C61" s="105"/>
      <c r="D61" s="106"/>
      <c r="E61" s="81" t="s">
        <v>19</v>
      </c>
      <c r="F61" s="82"/>
      <c r="G61" s="82"/>
      <c r="H61" s="82"/>
      <c r="I61" s="82"/>
      <c r="J61" s="82"/>
      <c r="K61" s="82"/>
      <c r="L61" s="82"/>
      <c r="M61" s="82"/>
      <c r="N61" s="82"/>
      <c r="O61" s="82"/>
      <c r="P61" s="82"/>
      <c r="Q61" s="82"/>
      <c r="R61" s="82"/>
      <c r="S61" s="82"/>
      <c r="T61" s="82"/>
      <c r="U61" s="82"/>
      <c r="V61" s="82"/>
      <c r="W61" s="83"/>
      <c r="X61" s="61" t="s">
        <v>193</v>
      </c>
      <c r="Y61" s="61"/>
      <c r="Z61" s="61"/>
      <c r="AA61" s="61"/>
      <c r="AB61" s="61"/>
      <c r="AC61" s="61"/>
      <c r="AD61" s="61"/>
      <c r="AE61" s="61"/>
      <c r="AF61" s="61"/>
      <c r="AG61" s="61"/>
      <c r="AH61" s="61"/>
      <c r="AI61" s="61"/>
      <c r="AJ61" s="61"/>
      <c r="AK61" s="61"/>
      <c r="AL61" s="61"/>
      <c r="AM61" s="61"/>
      <c r="AN61" s="61"/>
      <c r="AO61" s="61"/>
      <c r="AP61" s="61" t="s">
        <v>195</v>
      </c>
      <c r="AQ61" s="61"/>
      <c r="AR61" s="61"/>
      <c r="AS61" s="61"/>
      <c r="AT61" s="61"/>
      <c r="AU61" s="61"/>
      <c r="AV61" s="61"/>
      <c r="AW61" s="61"/>
      <c r="AX61" s="61"/>
      <c r="AY61" s="61"/>
      <c r="AZ61" s="61"/>
      <c r="BA61" s="61"/>
      <c r="BB61" s="61"/>
      <c r="BC61" s="61"/>
      <c r="BD61" s="61"/>
      <c r="BE61" s="61"/>
      <c r="BF61" s="61"/>
      <c r="BG61" s="61"/>
      <c r="BH61" s="61" t="s">
        <v>200</v>
      </c>
      <c r="BI61" s="61"/>
      <c r="BJ61" s="61"/>
      <c r="BK61" s="61"/>
      <c r="BL61" s="61"/>
      <c r="BM61" s="61"/>
      <c r="BN61" s="61"/>
      <c r="BO61" s="61"/>
      <c r="BP61" s="61"/>
      <c r="BQ61" s="61"/>
      <c r="BR61" s="61"/>
      <c r="BS61" s="61"/>
      <c r="BT61" s="61"/>
      <c r="BU61" s="61"/>
      <c r="BV61" s="61"/>
      <c r="BW61" s="61"/>
      <c r="BX61" s="61"/>
      <c r="BY61" s="61"/>
    </row>
    <row r="62" spans="1:79" ht="48.75" customHeight="1" x14ac:dyDescent="0.25">
      <c r="A62" s="107"/>
      <c r="B62" s="108"/>
      <c r="C62" s="108"/>
      <c r="D62" s="109"/>
      <c r="E62" s="84"/>
      <c r="F62" s="85"/>
      <c r="G62" s="85"/>
      <c r="H62" s="85"/>
      <c r="I62" s="85"/>
      <c r="J62" s="85"/>
      <c r="K62" s="85"/>
      <c r="L62" s="85"/>
      <c r="M62" s="85"/>
      <c r="N62" s="85"/>
      <c r="O62" s="85"/>
      <c r="P62" s="85"/>
      <c r="Q62" s="85"/>
      <c r="R62" s="85"/>
      <c r="S62" s="85"/>
      <c r="T62" s="85"/>
      <c r="U62" s="85"/>
      <c r="V62" s="85"/>
      <c r="W62" s="86"/>
      <c r="X62" s="61" t="s">
        <v>4</v>
      </c>
      <c r="Y62" s="61"/>
      <c r="Z62" s="61"/>
      <c r="AA62" s="61"/>
      <c r="AB62" s="61"/>
      <c r="AC62" s="61" t="s">
        <v>3</v>
      </c>
      <c r="AD62" s="61"/>
      <c r="AE62" s="61"/>
      <c r="AF62" s="61"/>
      <c r="AG62" s="61"/>
      <c r="AH62" s="62" t="s">
        <v>116</v>
      </c>
      <c r="AI62" s="63"/>
      <c r="AJ62" s="64"/>
      <c r="AK62" s="61" t="s">
        <v>5</v>
      </c>
      <c r="AL62" s="61"/>
      <c r="AM62" s="61"/>
      <c r="AN62" s="61"/>
      <c r="AO62" s="61"/>
      <c r="AP62" s="61" t="s">
        <v>4</v>
      </c>
      <c r="AQ62" s="61"/>
      <c r="AR62" s="61"/>
      <c r="AS62" s="61"/>
      <c r="AT62" s="61"/>
      <c r="AU62" s="61" t="s">
        <v>3</v>
      </c>
      <c r="AV62" s="61"/>
      <c r="AW62" s="61"/>
      <c r="AX62" s="61"/>
      <c r="AY62" s="61"/>
      <c r="AZ62" s="62" t="s">
        <v>116</v>
      </c>
      <c r="BA62" s="63"/>
      <c r="BB62" s="64"/>
      <c r="BC62" s="61" t="s">
        <v>96</v>
      </c>
      <c r="BD62" s="61"/>
      <c r="BE62" s="61"/>
      <c r="BF62" s="61"/>
      <c r="BG62" s="61"/>
      <c r="BH62" s="61" t="s">
        <v>4</v>
      </c>
      <c r="BI62" s="61"/>
      <c r="BJ62" s="61"/>
      <c r="BK62" s="61"/>
      <c r="BL62" s="61"/>
      <c r="BM62" s="61" t="s">
        <v>3</v>
      </c>
      <c r="BN62" s="61"/>
      <c r="BO62" s="61"/>
      <c r="BP62" s="61"/>
      <c r="BQ62" s="61"/>
      <c r="BR62" s="62" t="s">
        <v>116</v>
      </c>
      <c r="BS62" s="63"/>
      <c r="BT62" s="64"/>
      <c r="BU62" s="61" t="s">
        <v>97</v>
      </c>
      <c r="BV62" s="61"/>
      <c r="BW62" s="61"/>
      <c r="BX62" s="61"/>
      <c r="BY62" s="61"/>
    </row>
    <row r="63" spans="1:79" ht="15" customHeight="1" x14ac:dyDescent="0.25">
      <c r="A63" s="77">
        <v>1</v>
      </c>
      <c r="B63" s="78"/>
      <c r="C63" s="78"/>
      <c r="D63" s="79"/>
      <c r="E63" s="77">
        <v>2</v>
      </c>
      <c r="F63" s="78"/>
      <c r="G63" s="78"/>
      <c r="H63" s="78"/>
      <c r="I63" s="78"/>
      <c r="J63" s="78"/>
      <c r="K63" s="78"/>
      <c r="L63" s="78"/>
      <c r="M63" s="78"/>
      <c r="N63" s="78"/>
      <c r="O63" s="78"/>
      <c r="P63" s="78"/>
      <c r="Q63" s="78"/>
      <c r="R63" s="78"/>
      <c r="S63" s="78"/>
      <c r="T63" s="78"/>
      <c r="U63" s="78"/>
      <c r="V63" s="78"/>
      <c r="W63" s="79"/>
      <c r="X63" s="61">
        <v>3</v>
      </c>
      <c r="Y63" s="61"/>
      <c r="Z63" s="61"/>
      <c r="AA63" s="61"/>
      <c r="AB63" s="61"/>
      <c r="AC63" s="61">
        <v>4</v>
      </c>
      <c r="AD63" s="61"/>
      <c r="AE63" s="61"/>
      <c r="AF63" s="61"/>
      <c r="AG63" s="61"/>
      <c r="AH63" s="77">
        <v>5</v>
      </c>
      <c r="AI63" s="78"/>
      <c r="AJ63" s="79"/>
      <c r="AK63" s="61">
        <v>6</v>
      </c>
      <c r="AL63" s="61"/>
      <c r="AM63" s="61"/>
      <c r="AN63" s="61"/>
      <c r="AO63" s="61"/>
      <c r="AP63" s="61">
        <v>7</v>
      </c>
      <c r="AQ63" s="61"/>
      <c r="AR63" s="61"/>
      <c r="AS63" s="61"/>
      <c r="AT63" s="61"/>
      <c r="AU63" s="61">
        <v>8</v>
      </c>
      <c r="AV63" s="61"/>
      <c r="AW63" s="61"/>
      <c r="AX63" s="61"/>
      <c r="AY63" s="61"/>
      <c r="AZ63" s="77">
        <v>9</v>
      </c>
      <c r="BA63" s="78"/>
      <c r="BB63" s="79"/>
      <c r="BC63" s="61">
        <v>10</v>
      </c>
      <c r="BD63" s="61"/>
      <c r="BE63" s="61"/>
      <c r="BF63" s="61"/>
      <c r="BG63" s="61"/>
      <c r="BH63" s="61">
        <v>11</v>
      </c>
      <c r="BI63" s="61"/>
      <c r="BJ63" s="61"/>
      <c r="BK63" s="61"/>
      <c r="BL63" s="61"/>
      <c r="BM63" s="61">
        <v>12</v>
      </c>
      <c r="BN63" s="61"/>
      <c r="BO63" s="61"/>
      <c r="BP63" s="61"/>
      <c r="BQ63" s="61"/>
      <c r="BR63" s="77">
        <v>13</v>
      </c>
      <c r="BS63" s="78"/>
      <c r="BT63" s="79"/>
      <c r="BU63" s="61">
        <v>14</v>
      </c>
      <c r="BV63" s="61"/>
      <c r="BW63" s="61"/>
      <c r="BX63" s="61"/>
      <c r="BY63" s="61"/>
    </row>
    <row r="64" spans="1:79" ht="12.75" hidden="1" customHeight="1" x14ac:dyDescent="0.25">
      <c r="A64" s="62" t="s">
        <v>64</v>
      </c>
      <c r="B64" s="63"/>
      <c r="C64" s="63"/>
      <c r="D64" s="64"/>
      <c r="E64" s="62" t="s">
        <v>57</v>
      </c>
      <c r="F64" s="63"/>
      <c r="G64" s="63"/>
      <c r="H64" s="63"/>
      <c r="I64" s="63"/>
      <c r="J64" s="63"/>
      <c r="K64" s="63"/>
      <c r="L64" s="63"/>
      <c r="M64" s="63"/>
      <c r="N64" s="63"/>
      <c r="O64" s="63"/>
      <c r="P64" s="63"/>
      <c r="Q64" s="63"/>
      <c r="R64" s="63"/>
      <c r="S64" s="63"/>
      <c r="T64" s="63"/>
      <c r="U64" s="63"/>
      <c r="V64" s="63"/>
      <c r="W64" s="64"/>
      <c r="X64" s="80" t="s">
        <v>65</v>
      </c>
      <c r="Y64" s="80"/>
      <c r="Z64" s="80"/>
      <c r="AA64" s="80"/>
      <c r="AB64" s="80"/>
      <c r="AC64" s="80" t="s">
        <v>66</v>
      </c>
      <c r="AD64" s="80"/>
      <c r="AE64" s="80"/>
      <c r="AF64" s="80"/>
      <c r="AG64" s="80"/>
      <c r="AH64" s="62" t="s">
        <v>91</v>
      </c>
      <c r="AI64" s="63"/>
      <c r="AJ64" s="64"/>
      <c r="AK64" s="91" t="s">
        <v>99</v>
      </c>
      <c r="AL64" s="91"/>
      <c r="AM64" s="91"/>
      <c r="AN64" s="91"/>
      <c r="AO64" s="91"/>
      <c r="AP64" s="80" t="s">
        <v>67</v>
      </c>
      <c r="AQ64" s="80"/>
      <c r="AR64" s="80"/>
      <c r="AS64" s="80"/>
      <c r="AT64" s="80"/>
      <c r="AU64" s="80" t="s">
        <v>68</v>
      </c>
      <c r="AV64" s="80"/>
      <c r="AW64" s="80"/>
      <c r="AX64" s="80"/>
      <c r="AY64" s="80"/>
      <c r="AZ64" s="62" t="s">
        <v>92</v>
      </c>
      <c r="BA64" s="63"/>
      <c r="BB64" s="64"/>
      <c r="BC64" s="91" t="s">
        <v>99</v>
      </c>
      <c r="BD64" s="91"/>
      <c r="BE64" s="91"/>
      <c r="BF64" s="91"/>
      <c r="BG64" s="91"/>
      <c r="BH64" s="80" t="s">
        <v>58</v>
      </c>
      <c r="BI64" s="80"/>
      <c r="BJ64" s="80"/>
      <c r="BK64" s="80"/>
      <c r="BL64" s="80"/>
      <c r="BM64" s="80" t="s">
        <v>59</v>
      </c>
      <c r="BN64" s="80"/>
      <c r="BO64" s="80"/>
      <c r="BP64" s="80"/>
      <c r="BQ64" s="80"/>
      <c r="BR64" s="62" t="s">
        <v>93</v>
      </c>
      <c r="BS64" s="63"/>
      <c r="BT64" s="64"/>
      <c r="BU64" s="91" t="s">
        <v>99</v>
      </c>
      <c r="BV64" s="91"/>
      <c r="BW64" s="91"/>
      <c r="BX64" s="91"/>
      <c r="BY64" s="91"/>
      <c r="CA64" s="1" t="s">
        <v>25</v>
      </c>
    </row>
    <row r="65" spans="1:79" s="8" customFormat="1" ht="13.2" customHeight="1" x14ac:dyDescent="0.25">
      <c r="A65" s="62">
        <v>2111</v>
      </c>
      <c r="B65" s="63"/>
      <c r="C65" s="63"/>
      <c r="D65" s="64"/>
      <c r="E65" s="92" t="s">
        <v>154</v>
      </c>
      <c r="F65" s="93"/>
      <c r="G65" s="93"/>
      <c r="H65" s="93"/>
      <c r="I65" s="93"/>
      <c r="J65" s="93"/>
      <c r="K65" s="93"/>
      <c r="L65" s="93"/>
      <c r="M65" s="93"/>
      <c r="N65" s="93"/>
      <c r="O65" s="93"/>
      <c r="P65" s="93"/>
      <c r="Q65" s="93"/>
      <c r="R65" s="93"/>
      <c r="S65" s="93"/>
      <c r="T65" s="93"/>
      <c r="U65" s="93"/>
      <c r="V65" s="93"/>
      <c r="W65" s="94"/>
      <c r="X65" s="87">
        <v>29972168</v>
      </c>
      <c r="Y65" s="87"/>
      <c r="Z65" s="87"/>
      <c r="AA65" s="87"/>
      <c r="AB65" s="87"/>
      <c r="AC65" s="87">
        <v>0</v>
      </c>
      <c r="AD65" s="87"/>
      <c r="AE65" s="87"/>
      <c r="AF65" s="87"/>
      <c r="AG65" s="87"/>
      <c r="AH65" s="88">
        <v>0</v>
      </c>
      <c r="AI65" s="89"/>
      <c r="AJ65" s="90"/>
      <c r="AK65" s="87">
        <f t="shared" ref="AK65:AK82" si="5">IF(ISNUMBER(X65),X65,0)+IF(ISNUMBER(AC65),AC65,0)</f>
        <v>29972168</v>
      </c>
      <c r="AL65" s="87"/>
      <c r="AM65" s="87"/>
      <c r="AN65" s="87"/>
      <c r="AO65" s="87"/>
      <c r="AP65" s="87">
        <v>29225162</v>
      </c>
      <c r="AQ65" s="87"/>
      <c r="AR65" s="87"/>
      <c r="AS65" s="87"/>
      <c r="AT65" s="87"/>
      <c r="AU65" s="87">
        <v>0</v>
      </c>
      <c r="AV65" s="87"/>
      <c r="AW65" s="87"/>
      <c r="AX65" s="87"/>
      <c r="AY65" s="87"/>
      <c r="AZ65" s="88">
        <v>0</v>
      </c>
      <c r="BA65" s="89"/>
      <c r="BB65" s="90"/>
      <c r="BC65" s="87">
        <f t="shared" ref="BC65:BC82" si="6">IF(ISNUMBER(AP65),AP65,0)+IF(ISNUMBER(AU65),AU65,0)</f>
        <v>29225162</v>
      </c>
      <c r="BD65" s="87"/>
      <c r="BE65" s="87"/>
      <c r="BF65" s="87"/>
      <c r="BG65" s="87"/>
      <c r="BH65" s="87">
        <v>6548800</v>
      </c>
      <c r="BI65" s="87"/>
      <c r="BJ65" s="87"/>
      <c r="BK65" s="87"/>
      <c r="BL65" s="87"/>
      <c r="BM65" s="87">
        <v>0</v>
      </c>
      <c r="BN65" s="87"/>
      <c r="BO65" s="87"/>
      <c r="BP65" s="87"/>
      <c r="BQ65" s="87"/>
      <c r="BR65" s="88">
        <v>0</v>
      </c>
      <c r="BS65" s="89"/>
      <c r="BT65" s="90"/>
      <c r="BU65" s="87">
        <f t="shared" ref="BU65:BU82" si="7">IF(ISNUMBER(BH65),BH65,0)+IF(ISNUMBER(BM65),BM65,0)</f>
        <v>6548800</v>
      </c>
      <c r="BV65" s="87"/>
      <c r="BW65" s="87"/>
      <c r="BX65" s="87"/>
      <c r="BY65" s="87"/>
      <c r="CA65" s="8" t="s">
        <v>26</v>
      </c>
    </row>
    <row r="66" spans="1:79" s="8" customFormat="1" ht="13.2" customHeight="1" x14ac:dyDescent="0.25">
      <c r="A66" s="62">
        <v>2120</v>
      </c>
      <c r="B66" s="63"/>
      <c r="C66" s="63"/>
      <c r="D66" s="64"/>
      <c r="E66" s="92" t="s">
        <v>155</v>
      </c>
      <c r="F66" s="93"/>
      <c r="G66" s="93"/>
      <c r="H66" s="93"/>
      <c r="I66" s="93"/>
      <c r="J66" s="93"/>
      <c r="K66" s="93"/>
      <c r="L66" s="93"/>
      <c r="M66" s="93"/>
      <c r="N66" s="93"/>
      <c r="O66" s="93"/>
      <c r="P66" s="93"/>
      <c r="Q66" s="93"/>
      <c r="R66" s="93"/>
      <c r="S66" s="93"/>
      <c r="T66" s="93"/>
      <c r="U66" s="93"/>
      <c r="V66" s="93"/>
      <c r="W66" s="94"/>
      <c r="X66" s="87">
        <v>6594088</v>
      </c>
      <c r="Y66" s="87"/>
      <c r="Z66" s="87"/>
      <c r="AA66" s="87"/>
      <c r="AB66" s="87"/>
      <c r="AC66" s="87">
        <v>0</v>
      </c>
      <c r="AD66" s="87"/>
      <c r="AE66" s="87"/>
      <c r="AF66" s="87"/>
      <c r="AG66" s="87"/>
      <c r="AH66" s="88">
        <v>0</v>
      </c>
      <c r="AI66" s="89"/>
      <c r="AJ66" s="90"/>
      <c r="AK66" s="87">
        <f t="shared" si="5"/>
        <v>6594088</v>
      </c>
      <c r="AL66" s="87"/>
      <c r="AM66" s="87"/>
      <c r="AN66" s="87"/>
      <c r="AO66" s="87"/>
      <c r="AP66" s="87">
        <v>6429565</v>
      </c>
      <c r="AQ66" s="87"/>
      <c r="AR66" s="87"/>
      <c r="AS66" s="87"/>
      <c r="AT66" s="87"/>
      <c r="AU66" s="87">
        <v>0</v>
      </c>
      <c r="AV66" s="87"/>
      <c r="AW66" s="87"/>
      <c r="AX66" s="87"/>
      <c r="AY66" s="87"/>
      <c r="AZ66" s="88">
        <v>0</v>
      </c>
      <c r="BA66" s="89"/>
      <c r="BB66" s="90"/>
      <c r="BC66" s="87">
        <f t="shared" si="6"/>
        <v>6429565</v>
      </c>
      <c r="BD66" s="87"/>
      <c r="BE66" s="87"/>
      <c r="BF66" s="87"/>
      <c r="BG66" s="87"/>
      <c r="BH66" s="87">
        <v>1440800</v>
      </c>
      <c r="BI66" s="87"/>
      <c r="BJ66" s="87"/>
      <c r="BK66" s="87"/>
      <c r="BL66" s="87"/>
      <c r="BM66" s="87">
        <v>0</v>
      </c>
      <c r="BN66" s="87"/>
      <c r="BO66" s="87"/>
      <c r="BP66" s="87"/>
      <c r="BQ66" s="87"/>
      <c r="BR66" s="88">
        <v>0</v>
      </c>
      <c r="BS66" s="89"/>
      <c r="BT66" s="90"/>
      <c r="BU66" s="87">
        <f t="shared" si="7"/>
        <v>1440800</v>
      </c>
      <c r="BV66" s="87"/>
      <c r="BW66" s="87"/>
      <c r="BX66" s="87"/>
      <c r="BY66" s="87"/>
    </row>
    <row r="67" spans="1:79" s="8" customFormat="1" ht="13.2" customHeight="1" x14ac:dyDescent="0.25">
      <c r="A67" s="62">
        <v>2210</v>
      </c>
      <c r="B67" s="63"/>
      <c r="C67" s="63"/>
      <c r="D67" s="64"/>
      <c r="E67" s="92" t="s">
        <v>156</v>
      </c>
      <c r="F67" s="93"/>
      <c r="G67" s="93"/>
      <c r="H67" s="93"/>
      <c r="I67" s="93"/>
      <c r="J67" s="93"/>
      <c r="K67" s="93"/>
      <c r="L67" s="93"/>
      <c r="M67" s="93"/>
      <c r="N67" s="93"/>
      <c r="O67" s="93"/>
      <c r="P67" s="93"/>
      <c r="Q67" s="93"/>
      <c r="R67" s="93"/>
      <c r="S67" s="93"/>
      <c r="T67" s="93"/>
      <c r="U67" s="93"/>
      <c r="V67" s="93"/>
      <c r="W67" s="94"/>
      <c r="X67" s="87">
        <v>0</v>
      </c>
      <c r="Y67" s="87"/>
      <c r="Z67" s="87"/>
      <c r="AA67" s="87"/>
      <c r="AB67" s="87"/>
      <c r="AC67" s="87">
        <v>1730313</v>
      </c>
      <c r="AD67" s="87"/>
      <c r="AE67" s="87"/>
      <c r="AF67" s="87"/>
      <c r="AG67" s="87"/>
      <c r="AH67" s="88">
        <v>0</v>
      </c>
      <c r="AI67" s="89"/>
      <c r="AJ67" s="90"/>
      <c r="AK67" s="87">
        <f t="shared" si="5"/>
        <v>1730313</v>
      </c>
      <c r="AL67" s="87"/>
      <c r="AM67" s="87"/>
      <c r="AN67" s="87"/>
      <c r="AO67" s="87"/>
      <c r="AP67" s="87">
        <v>0</v>
      </c>
      <c r="AQ67" s="87"/>
      <c r="AR67" s="87"/>
      <c r="AS67" s="87"/>
      <c r="AT67" s="87"/>
      <c r="AU67" s="87">
        <v>1108972</v>
      </c>
      <c r="AV67" s="87"/>
      <c r="AW67" s="87"/>
      <c r="AX67" s="87"/>
      <c r="AY67" s="87"/>
      <c r="AZ67" s="88">
        <v>0</v>
      </c>
      <c r="BA67" s="89"/>
      <c r="BB67" s="90"/>
      <c r="BC67" s="87">
        <f t="shared" si="6"/>
        <v>1108972</v>
      </c>
      <c r="BD67" s="87"/>
      <c r="BE67" s="87"/>
      <c r="BF67" s="87"/>
      <c r="BG67" s="87"/>
      <c r="BH67" s="87">
        <v>0</v>
      </c>
      <c r="BI67" s="87"/>
      <c r="BJ67" s="87"/>
      <c r="BK67" s="87"/>
      <c r="BL67" s="87"/>
      <c r="BM67" s="87">
        <v>2000</v>
      </c>
      <c r="BN67" s="87"/>
      <c r="BO67" s="87"/>
      <c r="BP67" s="87"/>
      <c r="BQ67" s="87"/>
      <c r="BR67" s="88">
        <v>0</v>
      </c>
      <c r="BS67" s="89"/>
      <c r="BT67" s="90"/>
      <c r="BU67" s="87">
        <f t="shared" si="7"/>
        <v>2000</v>
      </c>
      <c r="BV67" s="87"/>
      <c r="BW67" s="87"/>
      <c r="BX67" s="87"/>
      <c r="BY67" s="87"/>
    </row>
    <row r="68" spans="1:79" s="8" customFormat="1" ht="13.2" customHeight="1" x14ac:dyDescent="0.25">
      <c r="A68" s="62">
        <v>2220</v>
      </c>
      <c r="B68" s="63"/>
      <c r="C68" s="63"/>
      <c r="D68" s="64"/>
      <c r="E68" s="92" t="s">
        <v>222</v>
      </c>
      <c r="F68" s="93"/>
      <c r="G68" s="93"/>
      <c r="H68" s="93"/>
      <c r="I68" s="93"/>
      <c r="J68" s="93"/>
      <c r="K68" s="93"/>
      <c r="L68" s="93"/>
      <c r="M68" s="93"/>
      <c r="N68" s="93"/>
      <c r="O68" s="93"/>
      <c r="P68" s="93"/>
      <c r="Q68" s="93"/>
      <c r="R68" s="93"/>
      <c r="S68" s="93"/>
      <c r="T68" s="93"/>
      <c r="U68" s="93"/>
      <c r="V68" s="93"/>
      <c r="W68" s="94"/>
      <c r="X68" s="87">
        <v>404460</v>
      </c>
      <c r="Y68" s="87"/>
      <c r="Z68" s="87"/>
      <c r="AA68" s="87"/>
      <c r="AB68" s="87"/>
      <c r="AC68" s="87">
        <v>1998597</v>
      </c>
      <c r="AD68" s="87"/>
      <c r="AE68" s="87"/>
      <c r="AF68" s="87"/>
      <c r="AG68" s="87"/>
      <c r="AH68" s="88">
        <v>0</v>
      </c>
      <c r="AI68" s="89"/>
      <c r="AJ68" s="90"/>
      <c r="AK68" s="87">
        <f t="shared" si="5"/>
        <v>2403057</v>
      </c>
      <c r="AL68" s="87"/>
      <c r="AM68" s="87"/>
      <c r="AN68" s="87"/>
      <c r="AO68" s="87"/>
      <c r="AP68" s="87">
        <v>62546</v>
      </c>
      <c r="AQ68" s="87"/>
      <c r="AR68" s="87"/>
      <c r="AS68" s="87"/>
      <c r="AT68" s="87"/>
      <c r="AU68" s="87">
        <v>1382581</v>
      </c>
      <c r="AV68" s="87"/>
      <c r="AW68" s="87"/>
      <c r="AX68" s="87"/>
      <c r="AY68" s="87"/>
      <c r="AZ68" s="88">
        <v>0</v>
      </c>
      <c r="BA68" s="89"/>
      <c r="BB68" s="90"/>
      <c r="BC68" s="87">
        <f t="shared" si="6"/>
        <v>1445127</v>
      </c>
      <c r="BD68" s="87"/>
      <c r="BE68" s="87"/>
      <c r="BF68" s="87"/>
      <c r="BG68" s="87"/>
      <c r="BH68" s="87">
        <v>0</v>
      </c>
      <c r="BI68" s="87"/>
      <c r="BJ68" s="87"/>
      <c r="BK68" s="87"/>
      <c r="BL68" s="87"/>
      <c r="BM68" s="87">
        <v>0</v>
      </c>
      <c r="BN68" s="87"/>
      <c r="BO68" s="87"/>
      <c r="BP68" s="87"/>
      <c r="BQ68" s="87"/>
      <c r="BR68" s="88">
        <v>0</v>
      </c>
      <c r="BS68" s="89"/>
      <c r="BT68" s="90"/>
      <c r="BU68" s="87">
        <f t="shared" si="7"/>
        <v>0</v>
      </c>
      <c r="BV68" s="87"/>
      <c r="BW68" s="87"/>
      <c r="BX68" s="87"/>
      <c r="BY68" s="87"/>
    </row>
    <row r="69" spans="1:79" s="8" customFormat="1" ht="13.2" customHeight="1" x14ac:dyDescent="0.25">
      <c r="A69" s="62">
        <v>2230</v>
      </c>
      <c r="B69" s="63"/>
      <c r="C69" s="63"/>
      <c r="D69" s="64"/>
      <c r="E69" s="92" t="s">
        <v>223</v>
      </c>
      <c r="F69" s="93"/>
      <c r="G69" s="93"/>
      <c r="H69" s="93"/>
      <c r="I69" s="93"/>
      <c r="J69" s="93"/>
      <c r="K69" s="93"/>
      <c r="L69" s="93"/>
      <c r="M69" s="93"/>
      <c r="N69" s="93"/>
      <c r="O69" s="93"/>
      <c r="P69" s="93"/>
      <c r="Q69" s="93"/>
      <c r="R69" s="93"/>
      <c r="S69" s="93"/>
      <c r="T69" s="93"/>
      <c r="U69" s="93"/>
      <c r="V69" s="93"/>
      <c r="W69" s="94"/>
      <c r="X69" s="87">
        <v>871107</v>
      </c>
      <c r="Y69" s="87"/>
      <c r="Z69" s="87"/>
      <c r="AA69" s="87"/>
      <c r="AB69" s="87"/>
      <c r="AC69" s="87">
        <v>8634</v>
      </c>
      <c r="AD69" s="87"/>
      <c r="AE69" s="87"/>
      <c r="AF69" s="87"/>
      <c r="AG69" s="87"/>
      <c r="AH69" s="88">
        <v>0</v>
      </c>
      <c r="AI69" s="89"/>
      <c r="AJ69" s="90"/>
      <c r="AK69" s="87">
        <f t="shared" si="5"/>
        <v>879741</v>
      </c>
      <c r="AL69" s="87"/>
      <c r="AM69" s="87"/>
      <c r="AN69" s="87"/>
      <c r="AO69" s="87"/>
      <c r="AP69" s="87">
        <v>158631</v>
      </c>
      <c r="AQ69" s="87"/>
      <c r="AR69" s="87"/>
      <c r="AS69" s="87"/>
      <c r="AT69" s="87"/>
      <c r="AU69" s="87">
        <v>82000</v>
      </c>
      <c r="AV69" s="87"/>
      <c r="AW69" s="87"/>
      <c r="AX69" s="87"/>
      <c r="AY69" s="87"/>
      <c r="AZ69" s="88">
        <v>0</v>
      </c>
      <c r="BA69" s="89"/>
      <c r="BB69" s="90"/>
      <c r="BC69" s="87">
        <f t="shared" si="6"/>
        <v>240631</v>
      </c>
      <c r="BD69" s="87"/>
      <c r="BE69" s="87"/>
      <c r="BF69" s="87"/>
      <c r="BG69" s="87"/>
      <c r="BH69" s="87">
        <v>0</v>
      </c>
      <c r="BI69" s="87"/>
      <c r="BJ69" s="87"/>
      <c r="BK69" s="87"/>
      <c r="BL69" s="87"/>
      <c r="BM69" s="87">
        <v>0</v>
      </c>
      <c r="BN69" s="87"/>
      <c r="BO69" s="87"/>
      <c r="BP69" s="87"/>
      <c r="BQ69" s="87"/>
      <c r="BR69" s="88">
        <v>0</v>
      </c>
      <c r="BS69" s="89"/>
      <c r="BT69" s="90"/>
      <c r="BU69" s="87">
        <f t="shared" si="7"/>
        <v>0</v>
      </c>
      <c r="BV69" s="87"/>
      <c r="BW69" s="87"/>
      <c r="BX69" s="87"/>
      <c r="BY69" s="87"/>
    </row>
    <row r="70" spans="1:79" s="8" customFormat="1" ht="13.2" customHeight="1" x14ac:dyDescent="0.25">
      <c r="A70" s="62">
        <v>2240</v>
      </c>
      <c r="B70" s="63"/>
      <c r="C70" s="63"/>
      <c r="D70" s="64"/>
      <c r="E70" s="92" t="s">
        <v>157</v>
      </c>
      <c r="F70" s="93"/>
      <c r="G70" s="93"/>
      <c r="H70" s="93"/>
      <c r="I70" s="93"/>
      <c r="J70" s="93"/>
      <c r="K70" s="93"/>
      <c r="L70" s="93"/>
      <c r="M70" s="93"/>
      <c r="N70" s="93"/>
      <c r="O70" s="93"/>
      <c r="P70" s="93"/>
      <c r="Q70" s="93"/>
      <c r="R70" s="93"/>
      <c r="S70" s="93"/>
      <c r="T70" s="93"/>
      <c r="U70" s="93"/>
      <c r="V70" s="93"/>
      <c r="W70" s="94"/>
      <c r="X70" s="87">
        <v>0</v>
      </c>
      <c r="Y70" s="87"/>
      <c r="Z70" s="87"/>
      <c r="AA70" s="87"/>
      <c r="AB70" s="87"/>
      <c r="AC70" s="87">
        <v>1250775</v>
      </c>
      <c r="AD70" s="87"/>
      <c r="AE70" s="87"/>
      <c r="AF70" s="87"/>
      <c r="AG70" s="87"/>
      <c r="AH70" s="88">
        <v>0</v>
      </c>
      <c r="AI70" s="89"/>
      <c r="AJ70" s="90"/>
      <c r="AK70" s="87">
        <f t="shared" si="5"/>
        <v>1250775</v>
      </c>
      <c r="AL70" s="87"/>
      <c r="AM70" s="87"/>
      <c r="AN70" s="87"/>
      <c r="AO70" s="87"/>
      <c r="AP70" s="87">
        <v>0</v>
      </c>
      <c r="AQ70" s="87"/>
      <c r="AR70" s="87"/>
      <c r="AS70" s="87"/>
      <c r="AT70" s="87"/>
      <c r="AU70" s="87">
        <v>778100</v>
      </c>
      <c r="AV70" s="87"/>
      <c r="AW70" s="87"/>
      <c r="AX70" s="87"/>
      <c r="AY70" s="87"/>
      <c r="AZ70" s="88">
        <v>0</v>
      </c>
      <c r="BA70" s="89"/>
      <c r="BB70" s="90"/>
      <c r="BC70" s="87">
        <f t="shared" si="6"/>
        <v>778100</v>
      </c>
      <c r="BD70" s="87"/>
      <c r="BE70" s="87"/>
      <c r="BF70" s="87"/>
      <c r="BG70" s="87"/>
      <c r="BH70" s="87">
        <v>0</v>
      </c>
      <c r="BI70" s="87"/>
      <c r="BJ70" s="87"/>
      <c r="BK70" s="87"/>
      <c r="BL70" s="87"/>
      <c r="BM70" s="87">
        <v>43800</v>
      </c>
      <c r="BN70" s="87"/>
      <c r="BO70" s="87"/>
      <c r="BP70" s="87"/>
      <c r="BQ70" s="87"/>
      <c r="BR70" s="88">
        <v>0</v>
      </c>
      <c r="BS70" s="89"/>
      <c r="BT70" s="90"/>
      <c r="BU70" s="87">
        <f t="shared" si="7"/>
        <v>43800</v>
      </c>
      <c r="BV70" s="87"/>
      <c r="BW70" s="87"/>
      <c r="BX70" s="87"/>
      <c r="BY70" s="87"/>
    </row>
    <row r="71" spans="1:79" s="8" customFormat="1" ht="13.2" customHeight="1" x14ac:dyDescent="0.25">
      <c r="A71" s="62">
        <v>2271</v>
      </c>
      <c r="B71" s="63"/>
      <c r="C71" s="63"/>
      <c r="D71" s="64"/>
      <c r="E71" s="92" t="s">
        <v>158</v>
      </c>
      <c r="F71" s="93"/>
      <c r="G71" s="93"/>
      <c r="H71" s="93"/>
      <c r="I71" s="93"/>
      <c r="J71" s="93"/>
      <c r="K71" s="93"/>
      <c r="L71" s="93"/>
      <c r="M71" s="93"/>
      <c r="N71" s="93"/>
      <c r="O71" s="93"/>
      <c r="P71" s="93"/>
      <c r="Q71" s="93"/>
      <c r="R71" s="93"/>
      <c r="S71" s="93"/>
      <c r="T71" s="93"/>
      <c r="U71" s="93"/>
      <c r="V71" s="93"/>
      <c r="W71" s="94"/>
      <c r="X71" s="87">
        <v>909382</v>
      </c>
      <c r="Y71" s="87"/>
      <c r="Z71" s="87"/>
      <c r="AA71" s="87"/>
      <c r="AB71" s="87"/>
      <c r="AC71" s="87">
        <v>0</v>
      </c>
      <c r="AD71" s="87"/>
      <c r="AE71" s="87"/>
      <c r="AF71" s="87"/>
      <c r="AG71" s="87"/>
      <c r="AH71" s="88">
        <v>0</v>
      </c>
      <c r="AI71" s="89"/>
      <c r="AJ71" s="90"/>
      <c r="AK71" s="87">
        <f t="shared" si="5"/>
        <v>909382</v>
      </c>
      <c r="AL71" s="87"/>
      <c r="AM71" s="87"/>
      <c r="AN71" s="87"/>
      <c r="AO71" s="87"/>
      <c r="AP71" s="87">
        <v>558016</v>
      </c>
      <c r="AQ71" s="87"/>
      <c r="AR71" s="87"/>
      <c r="AS71" s="87"/>
      <c r="AT71" s="87"/>
      <c r="AU71" s="87">
        <v>0</v>
      </c>
      <c r="AV71" s="87"/>
      <c r="AW71" s="87"/>
      <c r="AX71" s="87"/>
      <c r="AY71" s="87"/>
      <c r="AZ71" s="88">
        <v>0</v>
      </c>
      <c r="BA71" s="89"/>
      <c r="BB71" s="90"/>
      <c r="BC71" s="87">
        <f t="shared" si="6"/>
        <v>558016</v>
      </c>
      <c r="BD71" s="87"/>
      <c r="BE71" s="87"/>
      <c r="BF71" s="87"/>
      <c r="BG71" s="87"/>
      <c r="BH71" s="87">
        <v>639400</v>
      </c>
      <c r="BI71" s="87"/>
      <c r="BJ71" s="87"/>
      <c r="BK71" s="87"/>
      <c r="BL71" s="87"/>
      <c r="BM71" s="87">
        <v>0</v>
      </c>
      <c r="BN71" s="87"/>
      <c r="BO71" s="87"/>
      <c r="BP71" s="87"/>
      <c r="BQ71" s="87"/>
      <c r="BR71" s="88">
        <v>0</v>
      </c>
      <c r="BS71" s="89"/>
      <c r="BT71" s="90"/>
      <c r="BU71" s="87">
        <f t="shared" si="7"/>
        <v>639400</v>
      </c>
      <c r="BV71" s="87"/>
      <c r="BW71" s="87"/>
      <c r="BX71" s="87"/>
      <c r="BY71" s="87"/>
    </row>
    <row r="72" spans="1:79" s="8" customFormat="1" ht="13.2" customHeight="1" x14ac:dyDescent="0.25">
      <c r="A72" s="62">
        <v>2272</v>
      </c>
      <c r="B72" s="63"/>
      <c r="C72" s="63"/>
      <c r="D72" s="64"/>
      <c r="E72" s="92" t="s">
        <v>159</v>
      </c>
      <c r="F72" s="93"/>
      <c r="G72" s="93"/>
      <c r="H72" s="93"/>
      <c r="I72" s="93"/>
      <c r="J72" s="93"/>
      <c r="K72" s="93"/>
      <c r="L72" s="93"/>
      <c r="M72" s="93"/>
      <c r="N72" s="93"/>
      <c r="O72" s="93"/>
      <c r="P72" s="93"/>
      <c r="Q72" s="93"/>
      <c r="R72" s="93"/>
      <c r="S72" s="93"/>
      <c r="T72" s="93"/>
      <c r="U72" s="93"/>
      <c r="V72" s="93"/>
      <c r="W72" s="94"/>
      <c r="X72" s="87">
        <v>243746</v>
      </c>
      <c r="Y72" s="87"/>
      <c r="Z72" s="87"/>
      <c r="AA72" s="87"/>
      <c r="AB72" s="87"/>
      <c r="AC72" s="87">
        <v>0</v>
      </c>
      <c r="AD72" s="87"/>
      <c r="AE72" s="87"/>
      <c r="AF72" s="87"/>
      <c r="AG72" s="87"/>
      <c r="AH72" s="88">
        <v>0</v>
      </c>
      <c r="AI72" s="89"/>
      <c r="AJ72" s="90"/>
      <c r="AK72" s="87">
        <f t="shared" si="5"/>
        <v>243746</v>
      </c>
      <c r="AL72" s="87"/>
      <c r="AM72" s="87"/>
      <c r="AN72" s="87"/>
      <c r="AO72" s="87"/>
      <c r="AP72" s="87">
        <v>213461</v>
      </c>
      <c r="AQ72" s="87"/>
      <c r="AR72" s="87"/>
      <c r="AS72" s="87"/>
      <c r="AT72" s="87"/>
      <c r="AU72" s="87">
        <v>0</v>
      </c>
      <c r="AV72" s="87"/>
      <c r="AW72" s="87"/>
      <c r="AX72" s="87"/>
      <c r="AY72" s="87"/>
      <c r="AZ72" s="88">
        <v>0</v>
      </c>
      <c r="BA72" s="89"/>
      <c r="BB72" s="90"/>
      <c r="BC72" s="87">
        <f t="shared" si="6"/>
        <v>213461</v>
      </c>
      <c r="BD72" s="87"/>
      <c r="BE72" s="87"/>
      <c r="BF72" s="87"/>
      <c r="BG72" s="87"/>
      <c r="BH72" s="87">
        <v>308300</v>
      </c>
      <c r="BI72" s="87"/>
      <c r="BJ72" s="87"/>
      <c r="BK72" s="87"/>
      <c r="BL72" s="87"/>
      <c r="BM72" s="87">
        <v>0</v>
      </c>
      <c r="BN72" s="87"/>
      <c r="BO72" s="87"/>
      <c r="BP72" s="87"/>
      <c r="BQ72" s="87"/>
      <c r="BR72" s="88">
        <v>0</v>
      </c>
      <c r="BS72" s="89"/>
      <c r="BT72" s="90"/>
      <c r="BU72" s="87">
        <f t="shared" si="7"/>
        <v>308300</v>
      </c>
      <c r="BV72" s="87"/>
      <c r="BW72" s="87"/>
      <c r="BX72" s="87"/>
      <c r="BY72" s="87"/>
    </row>
    <row r="73" spans="1:79" s="8" customFormat="1" ht="13.2" customHeight="1" x14ac:dyDescent="0.25">
      <c r="A73" s="62">
        <v>2273</v>
      </c>
      <c r="B73" s="63"/>
      <c r="C73" s="63"/>
      <c r="D73" s="64"/>
      <c r="E73" s="92" t="s">
        <v>160</v>
      </c>
      <c r="F73" s="93"/>
      <c r="G73" s="93"/>
      <c r="H73" s="93"/>
      <c r="I73" s="93"/>
      <c r="J73" s="93"/>
      <c r="K73" s="93"/>
      <c r="L73" s="93"/>
      <c r="M73" s="93"/>
      <c r="N73" s="93"/>
      <c r="O73" s="93"/>
      <c r="P73" s="93"/>
      <c r="Q73" s="93"/>
      <c r="R73" s="93"/>
      <c r="S73" s="93"/>
      <c r="T73" s="93"/>
      <c r="U73" s="93"/>
      <c r="V73" s="93"/>
      <c r="W73" s="94"/>
      <c r="X73" s="87">
        <v>928302</v>
      </c>
      <c r="Y73" s="87"/>
      <c r="Z73" s="87"/>
      <c r="AA73" s="87"/>
      <c r="AB73" s="87"/>
      <c r="AC73" s="87">
        <v>0</v>
      </c>
      <c r="AD73" s="87"/>
      <c r="AE73" s="87"/>
      <c r="AF73" s="87"/>
      <c r="AG73" s="87"/>
      <c r="AH73" s="88">
        <v>0</v>
      </c>
      <c r="AI73" s="89"/>
      <c r="AJ73" s="90"/>
      <c r="AK73" s="87">
        <f t="shared" si="5"/>
        <v>928302</v>
      </c>
      <c r="AL73" s="87"/>
      <c r="AM73" s="87"/>
      <c r="AN73" s="87"/>
      <c r="AO73" s="87"/>
      <c r="AP73" s="87">
        <v>768317</v>
      </c>
      <c r="AQ73" s="87"/>
      <c r="AR73" s="87"/>
      <c r="AS73" s="87"/>
      <c r="AT73" s="87"/>
      <c r="AU73" s="87">
        <v>0</v>
      </c>
      <c r="AV73" s="87"/>
      <c r="AW73" s="87"/>
      <c r="AX73" s="87"/>
      <c r="AY73" s="87"/>
      <c r="AZ73" s="88">
        <v>0</v>
      </c>
      <c r="BA73" s="89"/>
      <c r="BB73" s="90"/>
      <c r="BC73" s="87">
        <f t="shared" si="6"/>
        <v>768317</v>
      </c>
      <c r="BD73" s="87"/>
      <c r="BE73" s="87"/>
      <c r="BF73" s="87"/>
      <c r="BG73" s="87"/>
      <c r="BH73" s="87">
        <v>904300</v>
      </c>
      <c r="BI73" s="87"/>
      <c r="BJ73" s="87"/>
      <c r="BK73" s="87"/>
      <c r="BL73" s="87"/>
      <c r="BM73" s="87">
        <v>0</v>
      </c>
      <c r="BN73" s="87"/>
      <c r="BO73" s="87"/>
      <c r="BP73" s="87"/>
      <c r="BQ73" s="87"/>
      <c r="BR73" s="88">
        <v>0</v>
      </c>
      <c r="BS73" s="89"/>
      <c r="BT73" s="90"/>
      <c r="BU73" s="87">
        <f t="shared" si="7"/>
        <v>904300</v>
      </c>
      <c r="BV73" s="87"/>
      <c r="BW73" s="87"/>
      <c r="BX73" s="87"/>
      <c r="BY73" s="87"/>
    </row>
    <row r="74" spans="1:79" s="8" customFormat="1" ht="13.2" customHeight="1" x14ac:dyDescent="0.25">
      <c r="A74" s="62">
        <v>2274</v>
      </c>
      <c r="B74" s="63"/>
      <c r="C74" s="63"/>
      <c r="D74" s="64"/>
      <c r="E74" s="92" t="s">
        <v>225</v>
      </c>
      <c r="F74" s="93"/>
      <c r="G74" s="93"/>
      <c r="H74" s="93"/>
      <c r="I74" s="93"/>
      <c r="J74" s="93"/>
      <c r="K74" s="93"/>
      <c r="L74" s="93"/>
      <c r="M74" s="93"/>
      <c r="N74" s="93"/>
      <c r="O74" s="93"/>
      <c r="P74" s="93"/>
      <c r="Q74" s="93"/>
      <c r="R74" s="93"/>
      <c r="S74" s="93"/>
      <c r="T74" s="93"/>
      <c r="U74" s="93"/>
      <c r="V74" s="93"/>
      <c r="W74" s="94"/>
      <c r="X74" s="87">
        <v>1900943</v>
      </c>
      <c r="Y74" s="87"/>
      <c r="Z74" s="87"/>
      <c r="AA74" s="87"/>
      <c r="AB74" s="87"/>
      <c r="AC74" s="87">
        <v>0</v>
      </c>
      <c r="AD74" s="87"/>
      <c r="AE74" s="87"/>
      <c r="AF74" s="87"/>
      <c r="AG74" s="87"/>
      <c r="AH74" s="88">
        <v>0</v>
      </c>
      <c r="AI74" s="89"/>
      <c r="AJ74" s="90"/>
      <c r="AK74" s="87">
        <f t="shared" si="5"/>
        <v>1900943</v>
      </c>
      <c r="AL74" s="87"/>
      <c r="AM74" s="87"/>
      <c r="AN74" s="87"/>
      <c r="AO74" s="87"/>
      <c r="AP74" s="87">
        <v>1205897</v>
      </c>
      <c r="AQ74" s="87"/>
      <c r="AR74" s="87"/>
      <c r="AS74" s="87"/>
      <c r="AT74" s="87"/>
      <c r="AU74" s="87">
        <v>59732</v>
      </c>
      <c r="AV74" s="87"/>
      <c r="AW74" s="87"/>
      <c r="AX74" s="87"/>
      <c r="AY74" s="87"/>
      <c r="AZ74" s="88">
        <v>0</v>
      </c>
      <c r="BA74" s="89"/>
      <c r="BB74" s="90"/>
      <c r="BC74" s="87">
        <f t="shared" si="6"/>
        <v>1265629</v>
      </c>
      <c r="BD74" s="87"/>
      <c r="BE74" s="87"/>
      <c r="BF74" s="87"/>
      <c r="BG74" s="87"/>
      <c r="BH74" s="87">
        <v>2183300</v>
      </c>
      <c r="BI74" s="87"/>
      <c r="BJ74" s="87"/>
      <c r="BK74" s="87"/>
      <c r="BL74" s="87"/>
      <c r="BM74" s="87">
        <v>0</v>
      </c>
      <c r="BN74" s="87"/>
      <c r="BO74" s="87"/>
      <c r="BP74" s="87"/>
      <c r="BQ74" s="87"/>
      <c r="BR74" s="88">
        <v>0</v>
      </c>
      <c r="BS74" s="89"/>
      <c r="BT74" s="90"/>
      <c r="BU74" s="87">
        <f t="shared" si="7"/>
        <v>2183300</v>
      </c>
      <c r="BV74" s="87"/>
      <c r="BW74" s="87"/>
      <c r="BX74" s="87"/>
      <c r="BY74" s="87"/>
    </row>
    <row r="75" spans="1:79" s="8" customFormat="1" ht="13.2" customHeight="1" x14ac:dyDescent="0.25">
      <c r="A75" s="62">
        <v>2275</v>
      </c>
      <c r="B75" s="63"/>
      <c r="C75" s="63"/>
      <c r="D75" s="64"/>
      <c r="E75" s="92" t="s">
        <v>226</v>
      </c>
      <c r="F75" s="93"/>
      <c r="G75" s="93"/>
      <c r="H75" s="93"/>
      <c r="I75" s="93"/>
      <c r="J75" s="93"/>
      <c r="K75" s="93"/>
      <c r="L75" s="93"/>
      <c r="M75" s="93"/>
      <c r="N75" s="93"/>
      <c r="O75" s="93"/>
      <c r="P75" s="93"/>
      <c r="Q75" s="93"/>
      <c r="R75" s="93"/>
      <c r="S75" s="93"/>
      <c r="T75" s="93"/>
      <c r="U75" s="93"/>
      <c r="V75" s="93"/>
      <c r="W75" s="94"/>
      <c r="X75" s="87">
        <v>0</v>
      </c>
      <c r="Y75" s="87"/>
      <c r="Z75" s="87"/>
      <c r="AA75" s="87"/>
      <c r="AB75" s="87"/>
      <c r="AC75" s="87">
        <v>0</v>
      </c>
      <c r="AD75" s="87"/>
      <c r="AE75" s="87"/>
      <c r="AF75" s="87"/>
      <c r="AG75" s="87"/>
      <c r="AH75" s="88">
        <v>0</v>
      </c>
      <c r="AI75" s="89"/>
      <c r="AJ75" s="90"/>
      <c r="AK75" s="87">
        <f t="shared" si="5"/>
        <v>0</v>
      </c>
      <c r="AL75" s="87"/>
      <c r="AM75" s="87"/>
      <c r="AN75" s="87"/>
      <c r="AO75" s="87"/>
      <c r="AP75" s="87">
        <v>0</v>
      </c>
      <c r="AQ75" s="87"/>
      <c r="AR75" s="87"/>
      <c r="AS75" s="87"/>
      <c r="AT75" s="87"/>
      <c r="AU75" s="87">
        <v>55280</v>
      </c>
      <c r="AV75" s="87"/>
      <c r="AW75" s="87"/>
      <c r="AX75" s="87"/>
      <c r="AY75" s="87"/>
      <c r="AZ75" s="88">
        <v>0</v>
      </c>
      <c r="BA75" s="89"/>
      <c r="BB75" s="90"/>
      <c r="BC75" s="87">
        <f t="shared" si="6"/>
        <v>55280</v>
      </c>
      <c r="BD75" s="87"/>
      <c r="BE75" s="87"/>
      <c r="BF75" s="87"/>
      <c r="BG75" s="87"/>
      <c r="BH75" s="87">
        <v>0</v>
      </c>
      <c r="BI75" s="87"/>
      <c r="BJ75" s="87"/>
      <c r="BK75" s="87"/>
      <c r="BL75" s="87"/>
      <c r="BM75" s="87">
        <v>55300</v>
      </c>
      <c r="BN75" s="87"/>
      <c r="BO75" s="87"/>
      <c r="BP75" s="87"/>
      <c r="BQ75" s="87"/>
      <c r="BR75" s="88">
        <v>0</v>
      </c>
      <c r="BS75" s="89"/>
      <c r="BT75" s="90"/>
      <c r="BU75" s="87">
        <f t="shared" si="7"/>
        <v>55300</v>
      </c>
      <c r="BV75" s="87"/>
      <c r="BW75" s="87"/>
      <c r="BX75" s="87"/>
      <c r="BY75" s="87"/>
    </row>
    <row r="76" spans="1:79" s="8" customFormat="1" ht="26.4" customHeight="1" x14ac:dyDescent="0.25">
      <c r="A76" s="62">
        <v>2282</v>
      </c>
      <c r="B76" s="63"/>
      <c r="C76" s="63"/>
      <c r="D76" s="64"/>
      <c r="E76" s="92" t="s">
        <v>227</v>
      </c>
      <c r="F76" s="93"/>
      <c r="G76" s="93"/>
      <c r="H76" s="93"/>
      <c r="I76" s="93"/>
      <c r="J76" s="93"/>
      <c r="K76" s="93"/>
      <c r="L76" s="93"/>
      <c r="M76" s="93"/>
      <c r="N76" s="93"/>
      <c r="O76" s="93"/>
      <c r="P76" s="93"/>
      <c r="Q76" s="93"/>
      <c r="R76" s="93"/>
      <c r="S76" s="93"/>
      <c r="T76" s="93"/>
      <c r="U76" s="93"/>
      <c r="V76" s="93"/>
      <c r="W76" s="94"/>
      <c r="X76" s="87">
        <v>0</v>
      </c>
      <c r="Y76" s="87"/>
      <c r="Z76" s="87"/>
      <c r="AA76" s="87"/>
      <c r="AB76" s="87"/>
      <c r="AC76" s="87">
        <v>1800</v>
      </c>
      <c r="AD76" s="87"/>
      <c r="AE76" s="87"/>
      <c r="AF76" s="87"/>
      <c r="AG76" s="87"/>
      <c r="AH76" s="88">
        <v>0</v>
      </c>
      <c r="AI76" s="89"/>
      <c r="AJ76" s="90"/>
      <c r="AK76" s="87">
        <f t="shared" si="5"/>
        <v>1800</v>
      </c>
      <c r="AL76" s="87"/>
      <c r="AM76" s="87"/>
      <c r="AN76" s="87"/>
      <c r="AO76" s="87"/>
      <c r="AP76" s="87">
        <v>0</v>
      </c>
      <c r="AQ76" s="87"/>
      <c r="AR76" s="87"/>
      <c r="AS76" s="87"/>
      <c r="AT76" s="87"/>
      <c r="AU76" s="87">
        <v>5679</v>
      </c>
      <c r="AV76" s="87"/>
      <c r="AW76" s="87"/>
      <c r="AX76" s="87"/>
      <c r="AY76" s="87"/>
      <c r="AZ76" s="88">
        <v>0</v>
      </c>
      <c r="BA76" s="89"/>
      <c r="BB76" s="90"/>
      <c r="BC76" s="87">
        <f t="shared" si="6"/>
        <v>5679</v>
      </c>
      <c r="BD76" s="87"/>
      <c r="BE76" s="87"/>
      <c r="BF76" s="87"/>
      <c r="BG76" s="87"/>
      <c r="BH76" s="87">
        <v>0</v>
      </c>
      <c r="BI76" s="87"/>
      <c r="BJ76" s="87"/>
      <c r="BK76" s="87"/>
      <c r="BL76" s="87"/>
      <c r="BM76" s="87">
        <v>0</v>
      </c>
      <c r="BN76" s="87"/>
      <c r="BO76" s="87"/>
      <c r="BP76" s="87"/>
      <c r="BQ76" s="87"/>
      <c r="BR76" s="88">
        <v>0</v>
      </c>
      <c r="BS76" s="89"/>
      <c r="BT76" s="90"/>
      <c r="BU76" s="87">
        <f t="shared" si="7"/>
        <v>0</v>
      </c>
      <c r="BV76" s="87"/>
      <c r="BW76" s="87"/>
      <c r="BX76" s="87"/>
      <c r="BY76" s="87"/>
    </row>
    <row r="77" spans="1:79" s="8" customFormat="1" ht="13.2" customHeight="1" x14ac:dyDescent="0.25">
      <c r="A77" s="62">
        <v>2710</v>
      </c>
      <c r="B77" s="63"/>
      <c r="C77" s="63"/>
      <c r="D77" s="64"/>
      <c r="E77" s="92" t="s">
        <v>228</v>
      </c>
      <c r="F77" s="93"/>
      <c r="G77" s="93"/>
      <c r="H77" s="93"/>
      <c r="I77" s="93"/>
      <c r="J77" s="93"/>
      <c r="K77" s="93"/>
      <c r="L77" s="93"/>
      <c r="M77" s="93"/>
      <c r="N77" s="93"/>
      <c r="O77" s="93"/>
      <c r="P77" s="93"/>
      <c r="Q77" s="93"/>
      <c r="R77" s="93"/>
      <c r="S77" s="93"/>
      <c r="T77" s="93"/>
      <c r="U77" s="93"/>
      <c r="V77" s="93"/>
      <c r="W77" s="94"/>
      <c r="X77" s="87">
        <v>49186</v>
      </c>
      <c r="Y77" s="87"/>
      <c r="Z77" s="87"/>
      <c r="AA77" s="87"/>
      <c r="AB77" s="87"/>
      <c r="AC77" s="87">
        <v>0</v>
      </c>
      <c r="AD77" s="87"/>
      <c r="AE77" s="87"/>
      <c r="AF77" s="87"/>
      <c r="AG77" s="87"/>
      <c r="AH77" s="88">
        <v>0</v>
      </c>
      <c r="AI77" s="89"/>
      <c r="AJ77" s="90"/>
      <c r="AK77" s="87">
        <f t="shared" si="5"/>
        <v>49186</v>
      </c>
      <c r="AL77" s="87"/>
      <c r="AM77" s="87"/>
      <c r="AN77" s="87"/>
      <c r="AO77" s="87"/>
      <c r="AP77" s="87">
        <v>0</v>
      </c>
      <c r="AQ77" s="87"/>
      <c r="AR77" s="87"/>
      <c r="AS77" s="87"/>
      <c r="AT77" s="87"/>
      <c r="AU77" s="87">
        <v>19504</v>
      </c>
      <c r="AV77" s="87"/>
      <c r="AW77" s="87"/>
      <c r="AX77" s="87"/>
      <c r="AY77" s="87"/>
      <c r="AZ77" s="88">
        <v>0</v>
      </c>
      <c r="BA77" s="89"/>
      <c r="BB77" s="90"/>
      <c r="BC77" s="87">
        <f t="shared" si="6"/>
        <v>19504</v>
      </c>
      <c r="BD77" s="87"/>
      <c r="BE77" s="87"/>
      <c r="BF77" s="87"/>
      <c r="BG77" s="87"/>
      <c r="BH77" s="87">
        <v>0</v>
      </c>
      <c r="BI77" s="87"/>
      <c r="BJ77" s="87"/>
      <c r="BK77" s="87"/>
      <c r="BL77" s="87"/>
      <c r="BM77" s="87">
        <v>0</v>
      </c>
      <c r="BN77" s="87"/>
      <c r="BO77" s="87"/>
      <c r="BP77" s="87"/>
      <c r="BQ77" s="87"/>
      <c r="BR77" s="88">
        <v>0</v>
      </c>
      <c r="BS77" s="89"/>
      <c r="BT77" s="90"/>
      <c r="BU77" s="87">
        <f t="shared" si="7"/>
        <v>0</v>
      </c>
      <c r="BV77" s="87"/>
      <c r="BW77" s="87"/>
      <c r="BX77" s="87"/>
      <c r="BY77" s="87"/>
    </row>
    <row r="78" spans="1:79" s="8" customFormat="1" ht="13.2" customHeight="1" x14ac:dyDescent="0.25">
      <c r="A78" s="62">
        <v>2730</v>
      </c>
      <c r="B78" s="63"/>
      <c r="C78" s="63"/>
      <c r="D78" s="64"/>
      <c r="E78" s="92" t="s">
        <v>229</v>
      </c>
      <c r="F78" s="93"/>
      <c r="G78" s="93"/>
      <c r="H78" s="93"/>
      <c r="I78" s="93"/>
      <c r="J78" s="93"/>
      <c r="K78" s="93"/>
      <c r="L78" s="93"/>
      <c r="M78" s="93"/>
      <c r="N78" s="93"/>
      <c r="O78" s="93"/>
      <c r="P78" s="93"/>
      <c r="Q78" s="93"/>
      <c r="R78" s="93"/>
      <c r="S78" s="93"/>
      <c r="T78" s="93"/>
      <c r="U78" s="93"/>
      <c r="V78" s="93"/>
      <c r="W78" s="94"/>
      <c r="X78" s="87">
        <v>0</v>
      </c>
      <c r="Y78" s="87"/>
      <c r="Z78" s="87"/>
      <c r="AA78" s="87"/>
      <c r="AB78" s="87"/>
      <c r="AC78" s="87">
        <v>2925</v>
      </c>
      <c r="AD78" s="87"/>
      <c r="AE78" s="87"/>
      <c r="AF78" s="87"/>
      <c r="AG78" s="87"/>
      <c r="AH78" s="88">
        <v>0</v>
      </c>
      <c r="AI78" s="89"/>
      <c r="AJ78" s="90"/>
      <c r="AK78" s="87">
        <f t="shared" si="5"/>
        <v>2925</v>
      </c>
      <c r="AL78" s="87"/>
      <c r="AM78" s="87"/>
      <c r="AN78" s="87"/>
      <c r="AO78" s="87"/>
      <c r="AP78" s="87">
        <v>0</v>
      </c>
      <c r="AQ78" s="87"/>
      <c r="AR78" s="87"/>
      <c r="AS78" s="87"/>
      <c r="AT78" s="87"/>
      <c r="AU78" s="87">
        <v>52</v>
      </c>
      <c r="AV78" s="87"/>
      <c r="AW78" s="87"/>
      <c r="AX78" s="87"/>
      <c r="AY78" s="87"/>
      <c r="AZ78" s="88">
        <v>0</v>
      </c>
      <c r="BA78" s="89"/>
      <c r="BB78" s="90"/>
      <c r="BC78" s="87">
        <f t="shared" si="6"/>
        <v>52</v>
      </c>
      <c r="BD78" s="87"/>
      <c r="BE78" s="87"/>
      <c r="BF78" s="87"/>
      <c r="BG78" s="87"/>
      <c r="BH78" s="87">
        <v>0</v>
      </c>
      <c r="BI78" s="87"/>
      <c r="BJ78" s="87"/>
      <c r="BK78" s="87"/>
      <c r="BL78" s="87"/>
      <c r="BM78" s="87">
        <v>0</v>
      </c>
      <c r="BN78" s="87"/>
      <c r="BO78" s="87"/>
      <c r="BP78" s="87"/>
      <c r="BQ78" s="87"/>
      <c r="BR78" s="88">
        <v>0</v>
      </c>
      <c r="BS78" s="89"/>
      <c r="BT78" s="90"/>
      <c r="BU78" s="87">
        <f t="shared" si="7"/>
        <v>0</v>
      </c>
      <c r="BV78" s="87"/>
      <c r="BW78" s="87"/>
      <c r="BX78" s="87"/>
      <c r="BY78" s="87"/>
    </row>
    <row r="79" spans="1:79" s="8" customFormat="1" ht="13.2" customHeight="1" x14ac:dyDescent="0.25">
      <c r="A79" s="62">
        <v>2800</v>
      </c>
      <c r="B79" s="63"/>
      <c r="C79" s="63"/>
      <c r="D79" s="64"/>
      <c r="E79" s="92" t="s">
        <v>230</v>
      </c>
      <c r="F79" s="93"/>
      <c r="G79" s="93"/>
      <c r="H79" s="93"/>
      <c r="I79" s="93"/>
      <c r="J79" s="93"/>
      <c r="K79" s="93"/>
      <c r="L79" s="93"/>
      <c r="M79" s="93"/>
      <c r="N79" s="93"/>
      <c r="O79" s="93"/>
      <c r="P79" s="93"/>
      <c r="Q79" s="93"/>
      <c r="R79" s="93"/>
      <c r="S79" s="93"/>
      <c r="T79" s="93"/>
      <c r="U79" s="93"/>
      <c r="V79" s="93"/>
      <c r="W79" s="94"/>
      <c r="X79" s="87">
        <v>0</v>
      </c>
      <c r="Y79" s="87"/>
      <c r="Z79" s="87"/>
      <c r="AA79" s="87"/>
      <c r="AB79" s="87"/>
      <c r="AC79" s="87">
        <v>300</v>
      </c>
      <c r="AD79" s="87"/>
      <c r="AE79" s="87"/>
      <c r="AF79" s="87"/>
      <c r="AG79" s="87"/>
      <c r="AH79" s="88">
        <v>0</v>
      </c>
      <c r="AI79" s="89"/>
      <c r="AJ79" s="90"/>
      <c r="AK79" s="87">
        <f t="shared" si="5"/>
        <v>300</v>
      </c>
      <c r="AL79" s="87"/>
      <c r="AM79" s="87"/>
      <c r="AN79" s="87"/>
      <c r="AO79" s="87"/>
      <c r="AP79" s="87">
        <v>0</v>
      </c>
      <c r="AQ79" s="87"/>
      <c r="AR79" s="87"/>
      <c r="AS79" s="87"/>
      <c r="AT79" s="87"/>
      <c r="AU79" s="87">
        <v>4524</v>
      </c>
      <c r="AV79" s="87"/>
      <c r="AW79" s="87"/>
      <c r="AX79" s="87"/>
      <c r="AY79" s="87"/>
      <c r="AZ79" s="88">
        <v>0</v>
      </c>
      <c r="BA79" s="89"/>
      <c r="BB79" s="90"/>
      <c r="BC79" s="87">
        <f t="shared" si="6"/>
        <v>4524</v>
      </c>
      <c r="BD79" s="87"/>
      <c r="BE79" s="87"/>
      <c r="BF79" s="87"/>
      <c r="BG79" s="87"/>
      <c r="BH79" s="87">
        <v>0</v>
      </c>
      <c r="BI79" s="87"/>
      <c r="BJ79" s="87"/>
      <c r="BK79" s="87"/>
      <c r="BL79" s="87"/>
      <c r="BM79" s="87">
        <v>600</v>
      </c>
      <c r="BN79" s="87"/>
      <c r="BO79" s="87"/>
      <c r="BP79" s="87"/>
      <c r="BQ79" s="87"/>
      <c r="BR79" s="88">
        <v>0</v>
      </c>
      <c r="BS79" s="89"/>
      <c r="BT79" s="90"/>
      <c r="BU79" s="87">
        <f t="shared" si="7"/>
        <v>600</v>
      </c>
      <c r="BV79" s="87"/>
      <c r="BW79" s="87"/>
      <c r="BX79" s="87"/>
      <c r="BY79" s="87"/>
    </row>
    <row r="80" spans="1:79" s="8" customFormat="1" ht="26.4" customHeight="1" x14ac:dyDescent="0.25">
      <c r="A80" s="62">
        <v>3110</v>
      </c>
      <c r="B80" s="63"/>
      <c r="C80" s="63"/>
      <c r="D80" s="64"/>
      <c r="E80" s="92" t="s">
        <v>231</v>
      </c>
      <c r="F80" s="93"/>
      <c r="G80" s="93"/>
      <c r="H80" s="93"/>
      <c r="I80" s="93"/>
      <c r="J80" s="93"/>
      <c r="K80" s="93"/>
      <c r="L80" s="93"/>
      <c r="M80" s="93"/>
      <c r="N80" s="93"/>
      <c r="O80" s="93"/>
      <c r="P80" s="93"/>
      <c r="Q80" s="93"/>
      <c r="R80" s="93"/>
      <c r="S80" s="93"/>
      <c r="T80" s="93"/>
      <c r="U80" s="93"/>
      <c r="V80" s="93"/>
      <c r="W80" s="94"/>
      <c r="X80" s="87">
        <v>0</v>
      </c>
      <c r="Y80" s="87"/>
      <c r="Z80" s="87"/>
      <c r="AA80" s="87"/>
      <c r="AB80" s="87"/>
      <c r="AC80" s="87">
        <v>833792</v>
      </c>
      <c r="AD80" s="87"/>
      <c r="AE80" s="87"/>
      <c r="AF80" s="87"/>
      <c r="AG80" s="87"/>
      <c r="AH80" s="88">
        <v>596370</v>
      </c>
      <c r="AI80" s="89"/>
      <c r="AJ80" s="90"/>
      <c r="AK80" s="87">
        <f t="shared" si="5"/>
        <v>833792</v>
      </c>
      <c r="AL80" s="87"/>
      <c r="AM80" s="87"/>
      <c r="AN80" s="87"/>
      <c r="AO80" s="87"/>
      <c r="AP80" s="87">
        <v>0</v>
      </c>
      <c r="AQ80" s="87"/>
      <c r="AR80" s="87"/>
      <c r="AS80" s="87"/>
      <c r="AT80" s="87"/>
      <c r="AU80" s="87">
        <v>257678</v>
      </c>
      <c r="AV80" s="87"/>
      <c r="AW80" s="87"/>
      <c r="AX80" s="87"/>
      <c r="AY80" s="87"/>
      <c r="AZ80" s="88">
        <v>0</v>
      </c>
      <c r="BA80" s="89"/>
      <c r="BB80" s="90"/>
      <c r="BC80" s="87">
        <f t="shared" si="6"/>
        <v>257678</v>
      </c>
      <c r="BD80" s="87"/>
      <c r="BE80" s="87"/>
      <c r="BF80" s="87"/>
      <c r="BG80" s="87"/>
      <c r="BH80" s="87">
        <v>0</v>
      </c>
      <c r="BI80" s="87"/>
      <c r="BJ80" s="87"/>
      <c r="BK80" s="87"/>
      <c r="BL80" s="87"/>
      <c r="BM80" s="87">
        <v>0</v>
      </c>
      <c r="BN80" s="87"/>
      <c r="BO80" s="87"/>
      <c r="BP80" s="87"/>
      <c r="BQ80" s="87"/>
      <c r="BR80" s="88">
        <v>0</v>
      </c>
      <c r="BS80" s="89"/>
      <c r="BT80" s="90"/>
      <c r="BU80" s="87">
        <f t="shared" si="7"/>
        <v>0</v>
      </c>
      <c r="BV80" s="87"/>
      <c r="BW80" s="87"/>
      <c r="BX80" s="87"/>
      <c r="BY80" s="87"/>
    </row>
    <row r="81" spans="1:79" s="8" customFormat="1" ht="13.2" customHeight="1" x14ac:dyDescent="0.25">
      <c r="A81" s="62">
        <v>3132</v>
      </c>
      <c r="B81" s="63"/>
      <c r="C81" s="63"/>
      <c r="D81" s="64"/>
      <c r="E81" s="92" t="s">
        <v>232</v>
      </c>
      <c r="F81" s="93"/>
      <c r="G81" s="93"/>
      <c r="H81" s="93"/>
      <c r="I81" s="93"/>
      <c r="J81" s="93"/>
      <c r="K81" s="93"/>
      <c r="L81" s="93"/>
      <c r="M81" s="93"/>
      <c r="N81" s="93"/>
      <c r="O81" s="93"/>
      <c r="P81" s="93"/>
      <c r="Q81" s="93"/>
      <c r="R81" s="93"/>
      <c r="S81" s="93"/>
      <c r="T81" s="93"/>
      <c r="U81" s="93"/>
      <c r="V81" s="93"/>
      <c r="W81" s="94"/>
      <c r="X81" s="87">
        <v>0</v>
      </c>
      <c r="Y81" s="87"/>
      <c r="Z81" s="87"/>
      <c r="AA81" s="87"/>
      <c r="AB81" s="87"/>
      <c r="AC81" s="87">
        <v>6059553</v>
      </c>
      <c r="AD81" s="87"/>
      <c r="AE81" s="87"/>
      <c r="AF81" s="87"/>
      <c r="AG81" s="87"/>
      <c r="AH81" s="88">
        <v>6059553</v>
      </c>
      <c r="AI81" s="89"/>
      <c r="AJ81" s="90"/>
      <c r="AK81" s="87">
        <f t="shared" si="5"/>
        <v>6059553</v>
      </c>
      <c r="AL81" s="87"/>
      <c r="AM81" s="87"/>
      <c r="AN81" s="87"/>
      <c r="AO81" s="87"/>
      <c r="AP81" s="87">
        <v>0</v>
      </c>
      <c r="AQ81" s="87"/>
      <c r="AR81" s="87"/>
      <c r="AS81" s="87"/>
      <c r="AT81" s="87"/>
      <c r="AU81" s="87">
        <v>4086000</v>
      </c>
      <c r="AV81" s="87"/>
      <c r="AW81" s="87"/>
      <c r="AX81" s="87"/>
      <c r="AY81" s="87"/>
      <c r="AZ81" s="88">
        <v>4086000</v>
      </c>
      <c r="BA81" s="89"/>
      <c r="BB81" s="90"/>
      <c r="BC81" s="87">
        <f t="shared" si="6"/>
        <v>4086000</v>
      </c>
      <c r="BD81" s="87"/>
      <c r="BE81" s="87"/>
      <c r="BF81" s="87"/>
      <c r="BG81" s="87"/>
      <c r="BH81" s="87">
        <v>0</v>
      </c>
      <c r="BI81" s="87"/>
      <c r="BJ81" s="87"/>
      <c r="BK81" s="87"/>
      <c r="BL81" s="87"/>
      <c r="BM81" s="87">
        <v>0</v>
      </c>
      <c r="BN81" s="87"/>
      <c r="BO81" s="87"/>
      <c r="BP81" s="87"/>
      <c r="BQ81" s="87"/>
      <c r="BR81" s="88">
        <v>0</v>
      </c>
      <c r="BS81" s="89"/>
      <c r="BT81" s="90"/>
      <c r="BU81" s="87">
        <f t="shared" si="7"/>
        <v>0</v>
      </c>
      <c r="BV81" s="87"/>
      <c r="BW81" s="87"/>
      <c r="BX81" s="87"/>
      <c r="BY81" s="87"/>
    </row>
    <row r="82" spans="1:79" s="9" customFormat="1" ht="12.75" customHeight="1" x14ac:dyDescent="0.25">
      <c r="A82" s="98"/>
      <c r="B82" s="99"/>
      <c r="C82" s="99"/>
      <c r="D82" s="100"/>
      <c r="E82" s="159" t="s">
        <v>145</v>
      </c>
      <c r="F82" s="156"/>
      <c r="G82" s="156"/>
      <c r="H82" s="156"/>
      <c r="I82" s="156"/>
      <c r="J82" s="156"/>
      <c r="K82" s="156"/>
      <c r="L82" s="156"/>
      <c r="M82" s="156"/>
      <c r="N82" s="156"/>
      <c r="O82" s="156"/>
      <c r="P82" s="156"/>
      <c r="Q82" s="156"/>
      <c r="R82" s="156"/>
      <c r="S82" s="156"/>
      <c r="T82" s="156"/>
      <c r="U82" s="156"/>
      <c r="V82" s="156"/>
      <c r="W82" s="157"/>
      <c r="X82" s="120">
        <v>41873382</v>
      </c>
      <c r="Y82" s="120"/>
      <c r="Z82" s="120"/>
      <c r="AA82" s="120"/>
      <c r="AB82" s="120"/>
      <c r="AC82" s="120">
        <v>11886689</v>
      </c>
      <c r="AD82" s="120"/>
      <c r="AE82" s="120"/>
      <c r="AF82" s="120"/>
      <c r="AG82" s="120"/>
      <c r="AH82" s="95">
        <v>6655923</v>
      </c>
      <c r="AI82" s="96"/>
      <c r="AJ82" s="97"/>
      <c r="AK82" s="120">
        <f t="shared" si="5"/>
        <v>53760071</v>
      </c>
      <c r="AL82" s="120"/>
      <c r="AM82" s="120"/>
      <c r="AN82" s="120"/>
      <c r="AO82" s="120"/>
      <c r="AP82" s="120">
        <v>38621595</v>
      </c>
      <c r="AQ82" s="120"/>
      <c r="AR82" s="120"/>
      <c r="AS82" s="120"/>
      <c r="AT82" s="120"/>
      <c r="AU82" s="120">
        <v>7840102</v>
      </c>
      <c r="AV82" s="120"/>
      <c r="AW82" s="120"/>
      <c r="AX82" s="120"/>
      <c r="AY82" s="120"/>
      <c r="AZ82" s="95">
        <v>4086000</v>
      </c>
      <c r="BA82" s="96"/>
      <c r="BB82" s="97"/>
      <c r="BC82" s="120">
        <f t="shared" si="6"/>
        <v>46461697</v>
      </c>
      <c r="BD82" s="120"/>
      <c r="BE82" s="120"/>
      <c r="BF82" s="120"/>
      <c r="BG82" s="120"/>
      <c r="BH82" s="120">
        <v>12024900</v>
      </c>
      <c r="BI82" s="120"/>
      <c r="BJ82" s="120"/>
      <c r="BK82" s="120"/>
      <c r="BL82" s="120"/>
      <c r="BM82" s="120">
        <v>101700</v>
      </c>
      <c r="BN82" s="120"/>
      <c r="BO82" s="120"/>
      <c r="BP82" s="120"/>
      <c r="BQ82" s="120"/>
      <c r="BR82" s="95">
        <v>0</v>
      </c>
      <c r="BS82" s="96"/>
      <c r="BT82" s="97"/>
      <c r="BU82" s="120">
        <f t="shared" si="7"/>
        <v>12126600</v>
      </c>
      <c r="BV82" s="120"/>
      <c r="BW82" s="120"/>
      <c r="BX82" s="120"/>
      <c r="BY82" s="120"/>
    </row>
    <row r="84" spans="1:79" ht="14.25" customHeight="1" x14ac:dyDescent="0.25">
      <c r="A84" s="51" t="s">
        <v>411</v>
      </c>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row>
    <row r="85" spans="1:79" ht="15" customHeight="1" x14ac:dyDescent="0.25">
      <c r="A85" s="59" t="s">
        <v>192</v>
      </c>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row>
    <row r="86" spans="1:79" ht="8.4" customHeight="1" x14ac:dyDescent="0.25"/>
    <row r="87" spans="1:79" ht="23.1" customHeight="1" x14ac:dyDescent="0.25">
      <c r="A87" s="104" t="s">
        <v>118</v>
      </c>
      <c r="B87" s="105"/>
      <c r="C87" s="105"/>
      <c r="D87" s="105"/>
      <c r="E87" s="106"/>
      <c r="F87" s="81" t="s">
        <v>19</v>
      </c>
      <c r="G87" s="82"/>
      <c r="H87" s="82"/>
      <c r="I87" s="82"/>
      <c r="J87" s="82"/>
      <c r="K87" s="82"/>
      <c r="L87" s="82"/>
      <c r="M87" s="82"/>
      <c r="N87" s="82"/>
      <c r="O87" s="82"/>
      <c r="P87" s="82"/>
      <c r="Q87" s="82"/>
      <c r="R87" s="82"/>
      <c r="S87" s="82"/>
      <c r="T87" s="82"/>
      <c r="U87" s="82"/>
      <c r="V87" s="82"/>
      <c r="W87" s="83"/>
      <c r="X87" s="61" t="s">
        <v>193</v>
      </c>
      <c r="Y87" s="61"/>
      <c r="Z87" s="61"/>
      <c r="AA87" s="61"/>
      <c r="AB87" s="61"/>
      <c r="AC87" s="61"/>
      <c r="AD87" s="61"/>
      <c r="AE87" s="61"/>
      <c r="AF87" s="61"/>
      <c r="AG87" s="61"/>
      <c r="AH87" s="61"/>
      <c r="AI87" s="61"/>
      <c r="AJ87" s="61"/>
      <c r="AK87" s="61"/>
      <c r="AL87" s="61"/>
      <c r="AM87" s="61"/>
      <c r="AN87" s="61"/>
      <c r="AO87" s="61"/>
      <c r="AP87" s="61" t="s">
        <v>195</v>
      </c>
      <c r="AQ87" s="61"/>
      <c r="AR87" s="61"/>
      <c r="AS87" s="61"/>
      <c r="AT87" s="61"/>
      <c r="AU87" s="61"/>
      <c r="AV87" s="61"/>
      <c r="AW87" s="61"/>
      <c r="AX87" s="61"/>
      <c r="AY87" s="61"/>
      <c r="AZ87" s="61"/>
      <c r="BA87" s="61"/>
      <c r="BB87" s="61"/>
      <c r="BC87" s="61"/>
      <c r="BD87" s="61"/>
      <c r="BE87" s="61"/>
      <c r="BF87" s="61"/>
      <c r="BG87" s="61"/>
      <c r="BH87" s="61" t="s">
        <v>200</v>
      </c>
      <c r="BI87" s="61"/>
      <c r="BJ87" s="61"/>
      <c r="BK87" s="61"/>
      <c r="BL87" s="61"/>
      <c r="BM87" s="61"/>
      <c r="BN87" s="61"/>
      <c r="BO87" s="61"/>
      <c r="BP87" s="61"/>
      <c r="BQ87" s="61"/>
      <c r="BR87" s="61"/>
      <c r="BS87" s="61"/>
      <c r="BT87" s="61"/>
      <c r="BU87" s="61"/>
      <c r="BV87" s="61"/>
      <c r="BW87" s="61"/>
      <c r="BX87" s="61"/>
      <c r="BY87" s="61"/>
    </row>
    <row r="88" spans="1:79" ht="51.75" customHeight="1" x14ac:dyDescent="0.25">
      <c r="A88" s="107"/>
      <c r="B88" s="108"/>
      <c r="C88" s="108"/>
      <c r="D88" s="108"/>
      <c r="E88" s="109"/>
      <c r="F88" s="84"/>
      <c r="G88" s="85"/>
      <c r="H88" s="85"/>
      <c r="I88" s="85"/>
      <c r="J88" s="85"/>
      <c r="K88" s="85"/>
      <c r="L88" s="85"/>
      <c r="M88" s="85"/>
      <c r="N88" s="85"/>
      <c r="O88" s="85"/>
      <c r="P88" s="85"/>
      <c r="Q88" s="85"/>
      <c r="R88" s="85"/>
      <c r="S88" s="85"/>
      <c r="T88" s="85"/>
      <c r="U88" s="85"/>
      <c r="V88" s="85"/>
      <c r="W88" s="86"/>
      <c r="X88" s="61" t="s">
        <v>4</v>
      </c>
      <c r="Y88" s="61"/>
      <c r="Z88" s="61"/>
      <c r="AA88" s="61"/>
      <c r="AB88" s="61"/>
      <c r="AC88" s="61" t="s">
        <v>3</v>
      </c>
      <c r="AD88" s="61"/>
      <c r="AE88" s="61"/>
      <c r="AF88" s="61"/>
      <c r="AG88" s="61"/>
      <c r="AH88" s="62" t="s">
        <v>116</v>
      </c>
      <c r="AI88" s="63"/>
      <c r="AJ88" s="64"/>
      <c r="AK88" s="61" t="s">
        <v>5</v>
      </c>
      <c r="AL88" s="61"/>
      <c r="AM88" s="61"/>
      <c r="AN88" s="61"/>
      <c r="AO88" s="61"/>
      <c r="AP88" s="61" t="s">
        <v>4</v>
      </c>
      <c r="AQ88" s="61"/>
      <c r="AR88" s="61"/>
      <c r="AS88" s="61"/>
      <c r="AT88" s="61"/>
      <c r="AU88" s="61" t="s">
        <v>3</v>
      </c>
      <c r="AV88" s="61"/>
      <c r="AW88" s="61"/>
      <c r="AX88" s="61"/>
      <c r="AY88" s="61"/>
      <c r="AZ88" s="62" t="s">
        <v>116</v>
      </c>
      <c r="BA88" s="63"/>
      <c r="BB88" s="64"/>
      <c r="BC88" s="61" t="s">
        <v>96</v>
      </c>
      <c r="BD88" s="61"/>
      <c r="BE88" s="61"/>
      <c r="BF88" s="61"/>
      <c r="BG88" s="61"/>
      <c r="BH88" s="61" t="s">
        <v>4</v>
      </c>
      <c r="BI88" s="61"/>
      <c r="BJ88" s="61"/>
      <c r="BK88" s="61"/>
      <c r="BL88" s="61"/>
      <c r="BM88" s="61" t="s">
        <v>3</v>
      </c>
      <c r="BN88" s="61"/>
      <c r="BO88" s="61"/>
      <c r="BP88" s="61"/>
      <c r="BQ88" s="61"/>
      <c r="BR88" s="62" t="s">
        <v>116</v>
      </c>
      <c r="BS88" s="63"/>
      <c r="BT88" s="64"/>
      <c r="BU88" s="61" t="s">
        <v>97</v>
      </c>
      <c r="BV88" s="61"/>
      <c r="BW88" s="61"/>
      <c r="BX88" s="61"/>
      <c r="BY88" s="61"/>
    </row>
    <row r="89" spans="1:79" ht="15" customHeight="1" x14ac:dyDescent="0.25">
      <c r="A89" s="77">
        <v>1</v>
      </c>
      <c r="B89" s="78"/>
      <c r="C89" s="78"/>
      <c r="D89" s="78"/>
      <c r="E89" s="79"/>
      <c r="F89" s="77">
        <v>2</v>
      </c>
      <c r="G89" s="78"/>
      <c r="H89" s="78"/>
      <c r="I89" s="78"/>
      <c r="J89" s="78"/>
      <c r="K89" s="78"/>
      <c r="L89" s="78"/>
      <c r="M89" s="78"/>
      <c r="N89" s="78"/>
      <c r="O89" s="78"/>
      <c r="P89" s="78"/>
      <c r="Q89" s="78"/>
      <c r="R89" s="78"/>
      <c r="S89" s="78"/>
      <c r="T89" s="78"/>
      <c r="U89" s="78"/>
      <c r="V89" s="78"/>
      <c r="W89" s="79"/>
      <c r="X89" s="61">
        <v>3</v>
      </c>
      <c r="Y89" s="61"/>
      <c r="Z89" s="61"/>
      <c r="AA89" s="61"/>
      <c r="AB89" s="61"/>
      <c r="AC89" s="61">
        <v>4</v>
      </c>
      <c r="AD89" s="61"/>
      <c r="AE89" s="61"/>
      <c r="AF89" s="61"/>
      <c r="AG89" s="61"/>
      <c r="AH89" s="77">
        <v>5</v>
      </c>
      <c r="AI89" s="78"/>
      <c r="AJ89" s="79"/>
      <c r="AK89" s="61">
        <v>6</v>
      </c>
      <c r="AL89" s="61"/>
      <c r="AM89" s="61"/>
      <c r="AN89" s="61"/>
      <c r="AO89" s="61"/>
      <c r="AP89" s="61">
        <v>7</v>
      </c>
      <c r="AQ89" s="61"/>
      <c r="AR89" s="61"/>
      <c r="AS89" s="61"/>
      <c r="AT89" s="61"/>
      <c r="AU89" s="61">
        <v>8</v>
      </c>
      <c r="AV89" s="61"/>
      <c r="AW89" s="61"/>
      <c r="AX89" s="61"/>
      <c r="AY89" s="61"/>
      <c r="AZ89" s="77">
        <v>9</v>
      </c>
      <c r="BA89" s="78"/>
      <c r="BB89" s="79"/>
      <c r="BC89" s="61">
        <v>10</v>
      </c>
      <c r="BD89" s="61"/>
      <c r="BE89" s="61"/>
      <c r="BF89" s="61"/>
      <c r="BG89" s="61"/>
      <c r="BH89" s="61">
        <v>11</v>
      </c>
      <c r="BI89" s="61"/>
      <c r="BJ89" s="61"/>
      <c r="BK89" s="61"/>
      <c r="BL89" s="61"/>
      <c r="BM89" s="61">
        <v>12</v>
      </c>
      <c r="BN89" s="61"/>
      <c r="BO89" s="61"/>
      <c r="BP89" s="61"/>
      <c r="BQ89" s="61"/>
      <c r="BR89" s="77">
        <v>13</v>
      </c>
      <c r="BS89" s="78"/>
      <c r="BT89" s="79"/>
      <c r="BU89" s="61">
        <v>14</v>
      </c>
      <c r="BV89" s="61"/>
      <c r="BW89" s="61"/>
      <c r="BX89" s="61"/>
      <c r="BY89" s="61"/>
    </row>
    <row r="90" spans="1:79" ht="13.5" hidden="1" customHeight="1" x14ac:dyDescent="0.25">
      <c r="A90" s="62" t="s">
        <v>64</v>
      </c>
      <c r="B90" s="63"/>
      <c r="C90" s="63"/>
      <c r="D90" s="63"/>
      <c r="E90" s="64"/>
      <c r="F90" s="62" t="s">
        <v>57</v>
      </c>
      <c r="G90" s="63"/>
      <c r="H90" s="63"/>
      <c r="I90" s="63"/>
      <c r="J90" s="63"/>
      <c r="K90" s="63"/>
      <c r="L90" s="63"/>
      <c r="M90" s="63"/>
      <c r="N90" s="63"/>
      <c r="O90" s="63"/>
      <c r="P90" s="63"/>
      <c r="Q90" s="63"/>
      <c r="R90" s="63"/>
      <c r="S90" s="63"/>
      <c r="T90" s="63"/>
      <c r="U90" s="63"/>
      <c r="V90" s="63"/>
      <c r="W90" s="64"/>
      <c r="X90" s="80" t="s">
        <v>65</v>
      </c>
      <c r="Y90" s="80"/>
      <c r="Z90" s="80"/>
      <c r="AA90" s="80"/>
      <c r="AB90" s="80"/>
      <c r="AC90" s="80" t="s">
        <v>66</v>
      </c>
      <c r="AD90" s="80"/>
      <c r="AE90" s="80"/>
      <c r="AF90" s="80"/>
      <c r="AG90" s="80"/>
      <c r="AH90" s="62" t="s">
        <v>91</v>
      </c>
      <c r="AI90" s="63"/>
      <c r="AJ90" s="64"/>
      <c r="AK90" s="91" t="s">
        <v>99</v>
      </c>
      <c r="AL90" s="91"/>
      <c r="AM90" s="91"/>
      <c r="AN90" s="91"/>
      <c r="AO90" s="91"/>
      <c r="AP90" s="80" t="s">
        <v>67</v>
      </c>
      <c r="AQ90" s="80"/>
      <c r="AR90" s="80"/>
      <c r="AS90" s="80"/>
      <c r="AT90" s="80"/>
      <c r="AU90" s="80" t="s">
        <v>68</v>
      </c>
      <c r="AV90" s="80"/>
      <c r="AW90" s="80"/>
      <c r="AX90" s="80"/>
      <c r="AY90" s="80"/>
      <c r="AZ90" s="62" t="s">
        <v>92</v>
      </c>
      <c r="BA90" s="63"/>
      <c r="BB90" s="64"/>
      <c r="BC90" s="91" t="s">
        <v>99</v>
      </c>
      <c r="BD90" s="91"/>
      <c r="BE90" s="91"/>
      <c r="BF90" s="91"/>
      <c r="BG90" s="91"/>
      <c r="BH90" s="80" t="s">
        <v>58</v>
      </c>
      <c r="BI90" s="80"/>
      <c r="BJ90" s="80"/>
      <c r="BK90" s="80"/>
      <c r="BL90" s="80"/>
      <c r="BM90" s="80" t="s">
        <v>59</v>
      </c>
      <c r="BN90" s="80"/>
      <c r="BO90" s="80"/>
      <c r="BP90" s="80"/>
      <c r="BQ90" s="80"/>
      <c r="BR90" s="62" t="s">
        <v>93</v>
      </c>
      <c r="BS90" s="63"/>
      <c r="BT90" s="64"/>
      <c r="BU90" s="91" t="s">
        <v>99</v>
      </c>
      <c r="BV90" s="91"/>
      <c r="BW90" s="91"/>
      <c r="BX90" s="91"/>
      <c r="BY90" s="91"/>
      <c r="CA90" s="1" t="s">
        <v>27</v>
      </c>
    </row>
    <row r="91" spans="1:79" s="9" customFormat="1" ht="12.75" customHeight="1" x14ac:dyDescent="0.25">
      <c r="A91" s="98"/>
      <c r="B91" s="99"/>
      <c r="C91" s="99"/>
      <c r="D91" s="99"/>
      <c r="E91" s="100"/>
      <c r="F91" s="98" t="s">
        <v>145</v>
      </c>
      <c r="G91" s="99"/>
      <c r="H91" s="99"/>
      <c r="I91" s="99"/>
      <c r="J91" s="99"/>
      <c r="K91" s="99"/>
      <c r="L91" s="99"/>
      <c r="M91" s="99"/>
      <c r="N91" s="99"/>
      <c r="O91" s="99"/>
      <c r="P91" s="99"/>
      <c r="Q91" s="99"/>
      <c r="R91" s="99"/>
      <c r="S91" s="99"/>
      <c r="T91" s="99"/>
      <c r="U91" s="99"/>
      <c r="V91" s="99"/>
      <c r="W91" s="100"/>
      <c r="X91" s="113"/>
      <c r="Y91" s="113"/>
      <c r="Z91" s="113"/>
      <c r="AA91" s="113"/>
      <c r="AB91" s="113"/>
      <c r="AC91" s="113"/>
      <c r="AD91" s="113"/>
      <c r="AE91" s="113"/>
      <c r="AF91" s="113"/>
      <c r="AG91" s="113"/>
      <c r="AH91" s="110"/>
      <c r="AI91" s="111"/>
      <c r="AJ91" s="112"/>
      <c r="AK91" s="113">
        <f>IF(ISNUMBER(X91),X91,0)+IF(ISNUMBER(AC91),AC91,0)</f>
        <v>0</v>
      </c>
      <c r="AL91" s="113"/>
      <c r="AM91" s="113"/>
      <c r="AN91" s="113"/>
      <c r="AO91" s="113"/>
      <c r="AP91" s="113"/>
      <c r="AQ91" s="113"/>
      <c r="AR91" s="113"/>
      <c r="AS91" s="113"/>
      <c r="AT91" s="113"/>
      <c r="AU91" s="113"/>
      <c r="AV91" s="113"/>
      <c r="AW91" s="113"/>
      <c r="AX91" s="113"/>
      <c r="AY91" s="113"/>
      <c r="AZ91" s="110"/>
      <c r="BA91" s="111"/>
      <c r="BB91" s="112"/>
      <c r="BC91" s="113">
        <f>IF(ISNUMBER(AP91),AP91,0)+IF(ISNUMBER(AU91),AU91,0)</f>
        <v>0</v>
      </c>
      <c r="BD91" s="113"/>
      <c r="BE91" s="113"/>
      <c r="BF91" s="113"/>
      <c r="BG91" s="113"/>
      <c r="BH91" s="113"/>
      <c r="BI91" s="113"/>
      <c r="BJ91" s="113"/>
      <c r="BK91" s="113"/>
      <c r="BL91" s="113"/>
      <c r="BM91" s="113"/>
      <c r="BN91" s="113"/>
      <c r="BO91" s="113"/>
      <c r="BP91" s="113"/>
      <c r="BQ91" s="113"/>
      <c r="BR91" s="110"/>
      <c r="BS91" s="111"/>
      <c r="BT91" s="112"/>
      <c r="BU91" s="113">
        <f>IF(ISNUMBER(BH91),BH91,0)+IF(ISNUMBER(BM91),BM91,0)</f>
        <v>0</v>
      </c>
      <c r="BV91" s="113"/>
      <c r="BW91" s="113"/>
      <c r="BX91" s="113"/>
      <c r="BY91" s="113"/>
      <c r="CA91" s="9" t="s">
        <v>28</v>
      </c>
    </row>
    <row r="92" spans="1:79" ht="6.6" customHeight="1" x14ac:dyDescent="0.25"/>
    <row r="93" spans="1:79" ht="14.25" customHeight="1" x14ac:dyDescent="0.25">
      <c r="A93" s="51" t="s">
        <v>412</v>
      </c>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row>
    <row r="94" spans="1:79" ht="15" customHeight="1" x14ac:dyDescent="0.25">
      <c r="A94" s="59" t="s">
        <v>192</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row>
    <row r="95" spans="1:79" ht="6" customHeight="1" x14ac:dyDescent="0.25"/>
    <row r="96" spans="1:79" ht="15" customHeight="1" x14ac:dyDescent="0.25">
      <c r="A96" s="104" t="s">
        <v>117</v>
      </c>
      <c r="B96" s="105"/>
      <c r="C96" s="105"/>
      <c r="D96" s="106"/>
      <c r="E96" s="81" t="s">
        <v>19</v>
      </c>
      <c r="F96" s="82"/>
      <c r="G96" s="82"/>
      <c r="H96" s="82"/>
      <c r="I96" s="82"/>
      <c r="J96" s="82"/>
      <c r="K96" s="82"/>
      <c r="L96" s="82"/>
      <c r="M96" s="82"/>
      <c r="N96" s="82"/>
      <c r="O96" s="82"/>
      <c r="P96" s="82"/>
      <c r="Q96" s="82"/>
      <c r="R96" s="82"/>
      <c r="S96" s="82"/>
      <c r="T96" s="82"/>
      <c r="U96" s="82"/>
      <c r="V96" s="82"/>
      <c r="W96" s="83"/>
      <c r="X96" s="77" t="s">
        <v>204</v>
      </c>
      <c r="Y96" s="78"/>
      <c r="Z96" s="78"/>
      <c r="AA96" s="78"/>
      <c r="AB96" s="78"/>
      <c r="AC96" s="78"/>
      <c r="AD96" s="78"/>
      <c r="AE96" s="78"/>
      <c r="AF96" s="78"/>
      <c r="AG96" s="78"/>
      <c r="AH96" s="78"/>
      <c r="AI96" s="78"/>
      <c r="AJ96" s="78"/>
      <c r="AK96" s="78"/>
      <c r="AL96" s="78"/>
      <c r="AM96" s="78"/>
      <c r="AN96" s="78"/>
      <c r="AO96" s="79"/>
      <c r="AP96" s="77" t="s">
        <v>208</v>
      </c>
      <c r="AQ96" s="78"/>
      <c r="AR96" s="78"/>
      <c r="AS96" s="78"/>
      <c r="AT96" s="78"/>
      <c r="AU96" s="78"/>
      <c r="AV96" s="78"/>
      <c r="AW96" s="78"/>
      <c r="AX96" s="78"/>
      <c r="AY96" s="78"/>
      <c r="AZ96" s="78"/>
      <c r="BA96" s="78"/>
      <c r="BB96" s="78"/>
      <c r="BC96" s="78"/>
      <c r="BD96" s="78"/>
      <c r="BE96" s="78"/>
      <c r="BF96" s="78"/>
      <c r="BG96" s="79"/>
    </row>
    <row r="97" spans="1:79" ht="48.75" customHeight="1" x14ac:dyDescent="0.25">
      <c r="A97" s="107"/>
      <c r="B97" s="108"/>
      <c r="C97" s="108"/>
      <c r="D97" s="109"/>
      <c r="E97" s="84"/>
      <c r="F97" s="85"/>
      <c r="G97" s="85"/>
      <c r="H97" s="85"/>
      <c r="I97" s="85"/>
      <c r="J97" s="85"/>
      <c r="K97" s="85"/>
      <c r="L97" s="85"/>
      <c r="M97" s="85"/>
      <c r="N97" s="85"/>
      <c r="O97" s="85"/>
      <c r="P97" s="85"/>
      <c r="Q97" s="85"/>
      <c r="R97" s="85"/>
      <c r="S97" s="85"/>
      <c r="T97" s="85"/>
      <c r="U97" s="85"/>
      <c r="V97" s="85"/>
      <c r="W97" s="86"/>
      <c r="X97" s="77" t="s">
        <v>4</v>
      </c>
      <c r="Y97" s="78"/>
      <c r="Z97" s="78"/>
      <c r="AA97" s="78"/>
      <c r="AB97" s="79"/>
      <c r="AC97" s="77" t="s">
        <v>3</v>
      </c>
      <c r="AD97" s="78"/>
      <c r="AE97" s="78"/>
      <c r="AF97" s="78"/>
      <c r="AG97" s="79"/>
      <c r="AH97" s="62" t="s">
        <v>116</v>
      </c>
      <c r="AI97" s="63"/>
      <c r="AJ97" s="64"/>
      <c r="AK97" s="77" t="s">
        <v>5</v>
      </c>
      <c r="AL97" s="78"/>
      <c r="AM97" s="78"/>
      <c r="AN97" s="78"/>
      <c r="AO97" s="79"/>
      <c r="AP97" s="77" t="s">
        <v>4</v>
      </c>
      <c r="AQ97" s="78"/>
      <c r="AR97" s="78"/>
      <c r="AS97" s="78"/>
      <c r="AT97" s="79"/>
      <c r="AU97" s="77" t="s">
        <v>3</v>
      </c>
      <c r="AV97" s="78"/>
      <c r="AW97" s="78"/>
      <c r="AX97" s="78"/>
      <c r="AY97" s="79"/>
      <c r="AZ97" s="62" t="s">
        <v>116</v>
      </c>
      <c r="BA97" s="63"/>
      <c r="BB97" s="64"/>
      <c r="BC97" s="77" t="s">
        <v>96</v>
      </c>
      <c r="BD97" s="78"/>
      <c r="BE97" s="78"/>
      <c r="BF97" s="78"/>
      <c r="BG97" s="79"/>
    </row>
    <row r="98" spans="1:79" ht="12.75" customHeight="1" x14ac:dyDescent="0.25">
      <c r="A98" s="77">
        <v>1</v>
      </c>
      <c r="B98" s="78"/>
      <c r="C98" s="78"/>
      <c r="D98" s="79"/>
      <c r="E98" s="77">
        <v>2</v>
      </c>
      <c r="F98" s="78"/>
      <c r="G98" s="78"/>
      <c r="H98" s="78"/>
      <c r="I98" s="78"/>
      <c r="J98" s="78"/>
      <c r="K98" s="78"/>
      <c r="L98" s="78"/>
      <c r="M98" s="78"/>
      <c r="N98" s="78"/>
      <c r="O98" s="78"/>
      <c r="P98" s="78"/>
      <c r="Q98" s="78"/>
      <c r="R98" s="78"/>
      <c r="S98" s="78"/>
      <c r="T98" s="78"/>
      <c r="U98" s="78"/>
      <c r="V98" s="78"/>
      <c r="W98" s="79"/>
      <c r="X98" s="77">
        <v>3</v>
      </c>
      <c r="Y98" s="78"/>
      <c r="Z98" s="78"/>
      <c r="AA98" s="78"/>
      <c r="AB98" s="79"/>
      <c r="AC98" s="77">
        <v>4</v>
      </c>
      <c r="AD98" s="78"/>
      <c r="AE98" s="78"/>
      <c r="AF98" s="78"/>
      <c r="AG98" s="79"/>
      <c r="AH98" s="77">
        <v>5</v>
      </c>
      <c r="AI98" s="78"/>
      <c r="AJ98" s="79"/>
      <c r="AK98" s="77">
        <v>6</v>
      </c>
      <c r="AL98" s="78"/>
      <c r="AM98" s="78"/>
      <c r="AN98" s="78"/>
      <c r="AO98" s="79"/>
      <c r="AP98" s="77">
        <v>7</v>
      </c>
      <c r="AQ98" s="78"/>
      <c r="AR98" s="78"/>
      <c r="AS98" s="78"/>
      <c r="AT98" s="79"/>
      <c r="AU98" s="77">
        <v>8</v>
      </c>
      <c r="AV98" s="78"/>
      <c r="AW98" s="78"/>
      <c r="AX98" s="78"/>
      <c r="AY98" s="79"/>
      <c r="AZ98" s="77">
        <v>9</v>
      </c>
      <c r="BA98" s="78"/>
      <c r="BB98" s="79"/>
      <c r="BC98" s="77">
        <v>10</v>
      </c>
      <c r="BD98" s="78"/>
      <c r="BE98" s="78"/>
      <c r="BF98" s="78"/>
      <c r="BG98" s="79"/>
    </row>
    <row r="99" spans="1:79" ht="12.75" hidden="1" customHeight="1" x14ac:dyDescent="0.25">
      <c r="A99" s="62" t="s">
        <v>64</v>
      </c>
      <c r="B99" s="63"/>
      <c r="C99" s="63"/>
      <c r="D99" s="64"/>
      <c r="E99" s="62" t="s">
        <v>57</v>
      </c>
      <c r="F99" s="63"/>
      <c r="G99" s="63"/>
      <c r="H99" s="63"/>
      <c r="I99" s="63"/>
      <c r="J99" s="63"/>
      <c r="K99" s="63"/>
      <c r="L99" s="63"/>
      <c r="M99" s="63"/>
      <c r="N99" s="63"/>
      <c r="O99" s="63"/>
      <c r="P99" s="63"/>
      <c r="Q99" s="63"/>
      <c r="R99" s="63"/>
      <c r="S99" s="63"/>
      <c r="T99" s="63"/>
      <c r="U99" s="63"/>
      <c r="V99" s="63"/>
      <c r="W99" s="64"/>
      <c r="X99" s="62" t="s">
        <v>60</v>
      </c>
      <c r="Y99" s="63"/>
      <c r="Z99" s="63"/>
      <c r="AA99" s="63"/>
      <c r="AB99" s="64"/>
      <c r="AC99" s="62" t="s">
        <v>61</v>
      </c>
      <c r="AD99" s="63"/>
      <c r="AE99" s="63"/>
      <c r="AF99" s="63"/>
      <c r="AG99" s="64"/>
      <c r="AH99" s="62" t="s">
        <v>94</v>
      </c>
      <c r="AI99" s="63"/>
      <c r="AJ99" s="64"/>
      <c r="AK99" s="114" t="s">
        <v>99</v>
      </c>
      <c r="AL99" s="115"/>
      <c r="AM99" s="115"/>
      <c r="AN99" s="115"/>
      <c r="AO99" s="116"/>
      <c r="AP99" s="62" t="s">
        <v>62</v>
      </c>
      <c r="AQ99" s="63"/>
      <c r="AR99" s="63"/>
      <c r="AS99" s="63"/>
      <c r="AT99" s="64"/>
      <c r="AU99" s="62" t="s">
        <v>63</v>
      </c>
      <c r="AV99" s="63"/>
      <c r="AW99" s="63"/>
      <c r="AX99" s="63"/>
      <c r="AY99" s="64"/>
      <c r="AZ99" s="62" t="s">
        <v>95</v>
      </c>
      <c r="BA99" s="63"/>
      <c r="BB99" s="64"/>
      <c r="BC99" s="114" t="s">
        <v>99</v>
      </c>
      <c r="BD99" s="115"/>
      <c r="BE99" s="115"/>
      <c r="BF99" s="115"/>
      <c r="BG99" s="116"/>
      <c r="CA99" s="1" t="s">
        <v>29</v>
      </c>
    </row>
    <row r="100" spans="1:79" s="8" customFormat="1" ht="13.2" customHeight="1" x14ac:dyDescent="0.25">
      <c r="A100" s="62">
        <v>2111</v>
      </c>
      <c r="B100" s="63"/>
      <c r="C100" s="63"/>
      <c r="D100" s="64"/>
      <c r="E100" s="92" t="s">
        <v>154</v>
      </c>
      <c r="F100" s="93"/>
      <c r="G100" s="93"/>
      <c r="H100" s="93"/>
      <c r="I100" s="93"/>
      <c r="J100" s="93"/>
      <c r="K100" s="93"/>
      <c r="L100" s="93"/>
      <c r="M100" s="93"/>
      <c r="N100" s="93"/>
      <c r="O100" s="93"/>
      <c r="P100" s="93"/>
      <c r="Q100" s="93"/>
      <c r="R100" s="93"/>
      <c r="S100" s="93"/>
      <c r="T100" s="93"/>
      <c r="U100" s="93"/>
      <c r="V100" s="93"/>
      <c r="W100" s="94"/>
      <c r="X100" s="88">
        <v>0</v>
      </c>
      <c r="Y100" s="89"/>
      <c r="Z100" s="89"/>
      <c r="AA100" s="89"/>
      <c r="AB100" s="90"/>
      <c r="AC100" s="88">
        <v>0</v>
      </c>
      <c r="AD100" s="89"/>
      <c r="AE100" s="89"/>
      <c r="AF100" s="89"/>
      <c r="AG100" s="90"/>
      <c r="AH100" s="88">
        <v>0</v>
      </c>
      <c r="AI100" s="89"/>
      <c r="AJ100" s="90"/>
      <c r="AK100" s="88">
        <f t="shared" ref="AK100:AK117" si="8">IF(ISNUMBER(X100),X100,0)+IF(ISNUMBER(AC100),AC100,0)</f>
        <v>0</v>
      </c>
      <c r="AL100" s="89"/>
      <c r="AM100" s="89"/>
      <c r="AN100" s="89"/>
      <c r="AO100" s="90"/>
      <c r="AP100" s="88"/>
      <c r="AQ100" s="89"/>
      <c r="AR100" s="89"/>
      <c r="AS100" s="89"/>
      <c r="AT100" s="90"/>
      <c r="AU100" s="88">
        <v>0</v>
      </c>
      <c r="AV100" s="89"/>
      <c r="AW100" s="89"/>
      <c r="AX100" s="89"/>
      <c r="AY100" s="90"/>
      <c r="AZ100" s="88">
        <v>0</v>
      </c>
      <c r="BA100" s="89"/>
      <c r="BB100" s="90"/>
      <c r="BC100" s="88">
        <f t="shared" ref="BC100:BC117" si="9">IF(ISNUMBER(AP100),AP100,0)+IF(ISNUMBER(AU100),AU100,0)</f>
        <v>0</v>
      </c>
      <c r="BD100" s="89"/>
      <c r="BE100" s="89"/>
      <c r="BF100" s="89"/>
      <c r="BG100" s="90"/>
      <c r="CA100" s="8" t="s">
        <v>30</v>
      </c>
    </row>
    <row r="101" spans="1:79" s="8" customFormat="1" ht="13.2" customHeight="1" x14ac:dyDescent="0.25">
      <c r="A101" s="62">
        <v>2120</v>
      </c>
      <c r="B101" s="63"/>
      <c r="C101" s="63"/>
      <c r="D101" s="64"/>
      <c r="E101" s="92" t="s">
        <v>155</v>
      </c>
      <c r="F101" s="93"/>
      <c r="G101" s="93"/>
      <c r="H101" s="93"/>
      <c r="I101" s="93"/>
      <c r="J101" s="93"/>
      <c r="K101" s="93"/>
      <c r="L101" s="93"/>
      <c r="M101" s="93"/>
      <c r="N101" s="93"/>
      <c r="O101" s="93"/>
      <c r="P101" s="93"/>
      <c r="Q101" s="93"/>
      <c r="R101" s="93"/>
      <c r="S101" s="93"/>
      <c r="T101" s="93"/>
      <c r="U101" s="93"/>
      <c r="V101" s="93"/>
      <c r="W101" s="94"/>
      <c r="X101" s="88">
        <v>0</v>
      </c>
      <c r="Y101" s="89"/>
      <c r="Z101" s="89"/>
      <c r="AA101" s="89"/>
      <c r="AB101" s="90"/>
      <c r="AC101" s="88">
        <v>0</v>
      </c>
      <c r="AD101" s="89"/>
      <c r="AE101" s="89"/>
      <c r="AF101" s="89"/>
      <c r="AG101" s="90"/>
      <c r="AH101" s="88">
        <v>0</v>
      </c>
      <c r="AI101" s="89"/>
      <c r="AJ101" s="90"/>
      <c r="AK101" s="88">
        <f t="shared" si="8"/>
        <v>0</v>
      </c>
      <c r="AL101" s="89"/>
      <c r="AM101" s="89"/>
      <c r="AN101" s="89"/>
      <c r="AO101" s="90"/>
      <c r="AP101" s="88"/>
      <c r="AQ101" s="89"/>
      <c r="AR101" s="89"/>
      <c r="AS101" s="89"/>
      <c r="AT101" s="90"/>
      <c r="AU101" s="88">
        <v>0</v>
      </c>
      <c r="AV101" s="89"/>
      <c r="AW101" s="89"/>
      <c r="AX101" s="89"/>
      <c r="AY101" s="90"/>
      <c r="AZ101" s="88">
        <v>0</v>
      </c>
      <c r="BA101" s="89"/>
      <c r="BB101" s="90"/>
      <c r="BC101" s="88">
        <f t="shared" si="9"/>
        <v>0</v>
      </c>
      <c r="BD101" s="89"/>
      <c r="BE101" s="89"/>
      <c r="BF101" s="89"/>
      <c r="BG101" s="90"/>
    </row>
    <row r="102" spans="1:79" s="8" customFormat="1" ht="13.2" customHeight="1" x14ac:dyDescent="0.25">
      <c r="A102" s="62">
        <v>2210</v>
      </c>
      <c r="B102" s="63"/>
      <c r="C102" s="63"/>
      <c r="D102" s="64"/>
      <c r="E102" s="92" t="s">
        <v>156</v>
      </c>
      <c r="F102" s="93"/>
      <c r="G102" s="93"/>
      <c r="H102" s="93"/>
      <c r="I102" s="93"/>
      <c r="J102" s="93"/>
      <c r="K102" s="93"/>
      <c r="L102" s="93"/>
      <c r="M102" s="93"/>
      <c r="N102" s="93"/>
      <c r="O102" s="93"/>
      <c r="P102" s="93"/>
      <c r="Q102" s="93"/>
      <c r="R102" s="93"/>
      <c r="S102" s="93"/>
      <c r="T102" s="93"/>
      <c r="U102" s="93"/>
      <c r="V102" s="93"/>
      <c r="W102" s="94"/>
      <c r="X102" s="88">
        <v>0</v>
      </c>
      <c r="Y102" s="89"/>
      <c r="Z102" s="89"/>
      <c r="AA102" s="89"/>
      <c r="AB102" s="90"/>
      <c r="AC102" s="88">
        <v>2114</v>
      </c>
      <c r="AD102" s="89"/>
      <c r="AE102" s="89"/>
      <c r="AF102" s="89"/>
      <c r="AG102" s="90"/>
      <c r="AH102" s="88">
        <v>0</v>
      </c>
      <c r="AI102" s="89"/>
      <c r="AJ102" s="90"/>
      <c r="AK102" s="88">
        <f t="shared" si="8"/>
        <v>2114</v>
      </c>
      <c r="AL102" s="89"/>
      <c r="AM102" s="89"/>
      <c r="AN102" s="89"/>
      <c r="AO102" s="90"/>
      <c r="AP102" s="88">
        <v>0</v>
      </c>
      <c r="AQ102" s="89"/>
      <c r="AR102" s="89"/>
      <c r="AS102" s="89"/>
      <c r="AT102" s="90"/>
      <c r="AU102" s="88">
        <v>2226</v>
      </c>
      <c r="AV102" s="89"/>
      <c r="AW102" s="89"/>
      <c r="AX102" s="89"/>
      <c r="AY102" s="90"/>
      <c r="AZ102" s="88">
        <v>0</v>
      </c>
      <c r="BA102" s="89"/>
      <c r="BB102" s="90"/>
      <c r="BC102" s="88">
        <f t="shared" si="9"/>
        <v>2226</v>
      </c>
      <c r="BD102" s="89"/>
      <c r="BE102" s="89"/>
      <c r="BF102" s="89"/>
      <c r="BG102" s="90"/>
    </row>
    <row r="103" spans="1:79" s="8" customFormat="1" ht="13.2" customHeight="1" x14ac:dyDescent="0.25">
      <c r="A103" s="62">
        <v>2220</v>
      </c>
      <c r="B103" s="63"/>
      <c r="C103" s="63"/>
      <c r="D103" s="64"/>
      <c r="E103" s="92" t="s">
        <v>222</v>
      </c>
      <c r="F103" s="93"/>
      <c r="G103" s="93"/>
      <c r="H103" s="93"/>
      <c r="I103" s="93"/>
      <c r="J103" s="93"/>
      <c r="K103" s="93"/>
      <c r="L103" s="93"/>
      <c r="M103" s="93"/>
      <c r="N103" s="93"/>
      <c r="O103" s="93"/>
      <c r="P103" s="93"/>
      <c r="Q103" s="93"/>
      <c r="R103" s="93"/>
      <c r="S103" s="93"/>
      <c r="T103" s="93"/>
      <c r="U103" s="93"/>
      <c r="V103" s="93"/>
      <c r="W103" s="94"/>
      <c r="X103" s="88">
        <v>0</v>
      </c>
      <c r="Y103" s="89"/>
      <c r="Z103" s="89"/>
      <c r="AA103" s="89"/>
      <c r="AB103" s="90"/>
      <c r="AC103" s="88">
        <v>0</v>
      </c>
      <c r="AD103" s="89"/>
      <c r="AE103" s="89"/>
      <c r="AF103" s="89"/>
      <c r="AG103" s="90"/>
      <c r="AH103" s="88">
        <v>0</v>
      </c>
      <c r="AI103" s="89"/>
      <c r="AJ103" s="90"/>
      <c r="AK103" s="88">
        <f t="shared" si="8"/>
        <v>0</v>
      </c>
      <c r="AL103" s="89"/>
      <c r="AM103" s="89"/>
      <c r="AN103" s="89"/>
      <c r="AO103" s="90"/>
      <c r="AP103" s="88">
        <v>0</v>
      </c>
      <c r="AQ103" s="89"/>
      <c r="AR103" s="89"/>
      <c r="AS103" s="89"/>
      <c r="AT103" s="90"/>
      <c r="AU103" s="88">
        <v>0</v>
      </c>
      <c r="AV103" s="89"/>
      <c r="AW103" s="89"/>
      <c r="AX103" s="89"/>
      <c r="AY103" s="90"/>
      <c r="AZ103" s="88">
        <v>0</v>
      </c>
      <c r="BA103" s="89"/>
      <c r="BB103" s="90"/>
      <c r="BC103" s="88">
        <f t="shared" si="9"/>
        <v>0</v>
      </c>
      <c r="BD103" s="89"/>
      <c r="BE103" s="89"/>
      <c r="BF103" s="89"/>
      <c r="BG103" s="90"/>
    </row>
    <row r="104" spans="1:79" s="8" customFormat="1" ht="13.2" customHeight="1" x14ac:dyDescent="0.25">
      <c r="A104" s="62">
        <v>2230</v>
      </c>
      <c r="B104" s="63"/>
      <c r="C104" s="63"/>
      <c r="D104" s="64"/>
      <c r="E104" s="92" t="s">
        <v>223</v>
      </c>
      <c r="F104" s="93"/>
      <c r="G104" s="93"/>
      <c r="H104" s="93"/>
      <c r="I104" s="93"/>
      <c r="J104" s="93"/>
      <c r="K104" s="93"/>
      <c r="L104" s="93"/>
      <c r="M104" s="93"/>
      <c r="N104" s="93"/>
      <c r="O104" s="93"/>
      <c r="P104" s="93"/>
      <c r="Q104" s="93"/>
      <c r="R104" s="93"/>
      <c r="S104" s="93"/>
      <c r="T104" s="93"/>
      <c r="U104" s="93"/>
      <c r="V104" s="93"/>
      <c r="W104" s="94"/>
      <c r="X104" s="88">
        <v>0</v>
      </c>
      <c r="Y104" s="89"/>
      <c r="Z104" s="89"/>
      <c r="AA104" s="89"/>
      <c r="AB104" s="90"/>
      <c r="AC104" s="88">
        <v>0</v>
      </c>
      <c r="AD104" s="89"/>
      <c r="AE104" s="89"/>
      <c r="AF104" s="89"/>
      <c r="AG104" s="90"/>
      <c r="AH104" s="88">
        <v>0</v>
      </c>
      <c r="AI104" s="89"/>
      <c r="AJ104" s="90"/>
      <c r="AK104" s="88">
        <f t="shared" si="8"/>
        <v>0</v>
      </c>
      <c r="AL104" s="89"/>
      <c r="AM104" s="89"/>
      <c r="AN104" s="89"/>
      <c r="AO104" s="90"/>
      <c r="AP104" s="88">
        <v>0</v>
      </c>
      <c r="AQ104" s="89"/>
      <c r="AR104" s="89"/>
      <c r="AS104" s="89"/>
      <c r="AT104" s="90"/>
      <c r="AU104" s="88">
        <v>0</v>
      </c>
      <c r="AV104" s="89"/>
      <c r="AW104" s="89"/>
      <c r="AX104" s="89"/>
      <c r="AY104" s="90"/>
      <c r="AZ104" s="88">
        <v>0</v>
      </c>
      <c r="BA104" s="89"/>
      <c r="BB104" s="90"/>
      <c r="BC104" s="88">
        <f t="shared" si="9"/>
        <v>0</v>
      </c>
      <c r="BD104" s="89"/>
      <c r="BE104" s="89"/>
      <c r="BF104" s="89"/>
      <c r="BG104" s="90"/>
    </row>
    <row r="105" spans="1:79" s="8" customFormat="1" ht="13.2" customHeight="1" x14ac:dyDescent="0.25">
      <c r="A105" s="62">
        <v>2240</v>
      </c>
      <c r="B105" s="63"/>
      <c r="C105" s="63"/>
      <c r="D105" s="64"/>
      <c r="E105" s="92" t="s">
        <v>157</v>
      </c>
      <c r="F105" s="93"/>
      <c r="G105" s="93"/>
      <c r="H105" s="93"/>
      <c r="I105" s="93"/>
      <c r="J105" s="93"/>
      <c r="K105" s="93"/>
      <c r="L105" s="93"/>
      <c r="M105" s="93"/>
      <c r="N105" s="93"/>
      <c r="O105" s="93"/>
      <c r="P105" s="93"/>
      <c r="Q105" s="93"/>
      <c r="R105" s="93"/>
      <c r="S105" s="93"/>
      <c r="T105" s="93"/>
      <c r="U105" s="93"/>
      <c r="V105" s="93"/>
      <c r="W105" s="94"/>
      <c r="X105" s="88">
        <v>0</v>
      </c>
      <c r="Y105" s="89"/>
      <c r="Z105" s="89"/>
      <c r="AA105" s="89"/>
      <c r="AB105" s="90"/>
      <c r="AC105" s="88">
        <v>46297</v>
      </c>
      <c r="AD105" s="89"/>
      <c r="AE105" s="89"/>
      <c r="AF105" s="89"/>
      <c r="AG105" s="90"/>
      <c r="AH105" s="88">
        <v>0</v>
      </c>
      <c r="AI105" s="89"/>
      <c r="AJ105" s="90"/>
      <c r="AK105" s="88">
        <f t="shared" si="8"/>
        <v>46297</v>
      </c>
      <c r="AL105" s="89"/>
      <c r="AM105" s="89"/>
      <c r="AN105" s="89"/>
      <c r="AO105" s="90"/>
      <c r="AP105" s="88">
        <v>0</v>
      </c>
      <c r="AQ105" s="89"/>
      <c r="AR105" s="89"/>
      <c r="AS105" s="89"/>
      <c r="AT105" s="90"/>
      <c r="AU105" s="88">
        <v>48751</v>
      </c>
      <c r="AV105" s="89"/>
      <c r="AW105" s="89"/>
      <c r="AX105" s="89"/>
      <c r="AY105" s="90"/>
      <c r="AZ105" s="88">
        <v>0</v>
      </c>
      <c r="BA105" s="89"/>
      <c r="BB105" s="90"/>
      <c r="BC105" s="88">
        <f t="shared" si="9"/>
        <v>48751</v>
      </c>
      <c r="BD105" s="89"/>
      <c r="BE105" s="89"/>
      <c r="BF105" s="89"/>
      <c r="BG105" s="90"/>
    </row>
    <row r="106" spans="1:79" s="8" customFormat="1" ht="13.2" customHeight="1" x14ac:dyDescent="0.25">
      <c r="A106" s="62">
        <v>2271</v>
      </c>
      <c r="B106" s="63"/>
      <c r="C106" s="63"/>
      <c r="D106" s="64"/>
      <c r="E106" s="92" t="s">
        <v>158</v>
      </c>
      <c r="F106" s="93"/>
      <c r="G106" s="93"/>
      <c r="H106" s="93"/>
      <c r="I106" s="93"/>
      <c r="J106" s="93"/>
      <c r="K106" s="93"/>
      <c r="L106" s="93"/>
      <c r="M106" s="93"/>
      <c r="N106" s="93"/>
      <c r="O106" s="93"/>
      <c r="P106" s="93"/>
      <c r="Q106" s="93"/>
      <c r="R106" s="93"/>
      <c r="S106" s="93"/>
      <c r="T106" s="93"/>
      <c r="U106" s="93"/>
      <c r="V106" s="93"/>
      <c r="W106" s="94"/>
      <c r="X106" s="88">
        <v>675846</v>
      </c>
      <c r="Y106" s="89"/>
      <c r="Z106" s="89"/>
      <c r="AA106" s="89"/>
      <c r="AB106" s="90"/>
      <c r="AC106" s="88">
        <v>0</v>
      </c>
      <c r="AD106" s="89"/>
      <c r="AE106" s="89"/>
      <c r="AF106" s="89"/>
      <c r="AG106" s="90"/>
      <c r="AH106" s="88">
        <v>0</v>
      </c>
      <c r="AI106" s="89"/>
      <c r="AJ106" s="90"/>
      <c r="AK106" s="88">
        <f t="shared" si="8"/>
        <v>675846</v>
      </c>
      <c r="AL106" s="89"/>
      <c r="AM106" s="89"/>
      <c r="AN106" s="89"/>
      <c r="AO106" s="90"/>
      <c r="AP106" s="88">
        <v>711666</v>
      </c>
      <c r="AQ106" s="89"/>
      <c r="AR106" s="89"/>
      <c r="AS106" s="89"/>
      <c r="AT106" s="90"/>
      <c r="AU106" s="88">
        <v>0</v>
      </c>
      <c r="AV106" s="89"/>
      <c r="AW106" s="89"/>
      <c r="AX106" s="89"/>
      <c r="AY106" s="90"/>
      <c r="AZ106" s="88">
        <v>0</v>
      </c>
      <c r="BA106" s="89"/>
      <c r="BB106" s="90"/>
      <c r="BC106" s="88">
        <f t="shared" si="9"/>
        <v>711666</v>
      </c>
      <c r="BD106" s="89"/>
      <c r="BE106" s="89"/>
      <c r="BF106" s="89"/>
      <c r="BG106" s="90"/>
    </row>
    <row r="107" spans="1:79" s="8" customFormat="1" ht="13.2" customHeight="1" x14ac:dyDescent="0.25">
      <c r="A107" s="62">
        <v>2272</v>
      </c>
      <c r="B107" s="63"/>
      <c r="C107" s="63"/>
      <c r="D107" s="64"/>
      <c r="E107" s="92" t="s">
        <v>159</v>
      </c>
      <c r="F107" s="93"/>
      <c r="G107" s="93"/>
      <c r="H107" s="93"/>
      <c r="I107" s="93"/>
      <c r="J107" s="93"/>
      <c r="K107" s="93"/>
      <c r="L107" s="93"/>
      <c r="M107" s="93"/>
      <c r="N107" s="93"/>
      <c r="O107" s="93"/>
      <c r="P107" s="93"/>
      <c r="Q107" s="93"/>
      <c r="R107" s="93"/>
      <c r="S107" s="93"/>
      <c r="T107" s="93"/>
      <c r="U107" s="93"/>
      <c r="V107" s="93"/>
      <c r="W107" s="94"/>
      <c r="X107" s="88">
        <v>325873</v>
      </c>
      <c r="Y107" s="89"/>
      <c r="Z107" s="89"/>
      <c r="AA107" s="89"/>
      <c r="AB107" s="90"/>
      <c r="AC107" s="88">
        <v>0</v>
      </c>
      <c r="AD107" s="89"/>
      <c r="AE107" s="89"/>
      <c r="AF107" s="89"/>
      <c r="AG107" s="90"/>
      <c r="AH107" s="88">
        <v>0</v>
      </c>
      <c r="AI107" s="89"/>
      <c r="AJ107" s="90"/>
      <c r="AK107" s="88">
        <f t="shared" si="8"/>
        <v>325873</v>
      </c>
      <c r="AL107" s="89"/>
      <c r="AM107" s="89"/>
      <c r="AN107" s="89"/>
      <c r="AO107" s="90"/>
      <c r="AP107" s="88">
        <v>343144</v>
      </c>
      <c r="AQ107" s="89"/>
      <c r="AR107" s="89"/>
      <c r="AS107" s="89"/>
      <c r="AT107" s="90"/>
      <c r="AU107" s="88">
        <v>0</v>
      </c>
      <c r="AV107" s="89"/>
      <c r="AW107" s="89"/>
      <c r="AX107" s="89"/>
      <c r="AY107" s="90"/>
      <c r="AZ107" s="88">
        <v>0</v>
      </c>
      <c r="BA107" s="89"/>
      <c r="BB107" s="90"/>
      <c r="BC107" s="88">
        <f t="shared" si="9"/>
        <v>343144</v>
      </c>
      <c r="BD107" s="89"/>
      <c r="BE107" s="89"/>
      <c r="BF107" s="89"/>
      <c r="BG107" s="90"/>
    </row>
    <row r="108" spans="1:79" s="8" customFormat="1" ht="13.2" customHeight="1" x14ac:dyDescent="0.25">
      <c r="A108" s="62">
        <v>2273</v>
      </c>
      <c r="B108" s="63"/>
      <c r="C108" s="63"/>
      <c r="D108" s="64"/>
      <c r="E108" s="92" t="s">
        <v>160</v>
      </c>
      <c r="F108" s="93"/>
      <c r="G108" s="93"/>
      <c r="H108" s="93"/>
      <c r="I108" s="93"/>
      <c r="J108" s="93"/>
      <c r="K108" s="93"/>
      <c r="L108" s="93"/>
      <c r="M108" s="93"/>
      <c r="N108" s="93"/>
      <c r="O108" s="93"/>
      <c r="P108" s="93"/>
      <c r="Q108" s="93"/>
      <c r="R108" s="93"/>
      <c r="S108" s="93"/>
      <c r="T108" s="93"/>
      <c r="U108" s="93"/>
      <c r="V108" s="93"/>
      <c r="W108" s="94"/>
      <c r="X108" s="88">
        <v>955845</v>
      </c>
      <c r="Y108" s="89"/>
      <c r="Z108" s="89"/>
      <c r="AA108" s="89"/>
      <c r="AB108" s="90"/>
      <c r="AC108" s="88">
        <v>0</v>
      </c>
      <c r="AD108" s="89"/>
      <c r="AE108" s="89"/>
      <c r="AF108" s="89"/>
      <c r="AG108" s="90"/>
      <c r="AH108" s="88">
        <v>0</v>
      </c>
      <c r="AI108" s="89"/>
      <c r="AJ108" s="90"/>
      <c r="AK108" s="88">
        <f t="shared" si="8"/>
        <v>955845</v>
      </c>
      <c r="AL108" s="89"/>
      <c r="AM108" s="89"/>
      <c r="AN108" s="89"/>
      <c r="AO108" s="90"/>
      <c r="AP108" s="88">
        <v>1006505</v>
      </c>
      <c r="AQ108" s="89"/>
      <c r="AR108" s="89"/>
      <c r="AS108" s="89"/>
      <c r="AT108" s="90"/>
      <c r="AU108" s="88">
        <v>0</v>
      </c>
      <c r="AV108" s="89"/>
      <c r="AW108" s="89"/>
      <c r="AX108" s="89"/>
      <c r="AY108" s="90"/>
      <c r="AZ108" s="88">
        <v>0</v>
      </c>
      <c r="BA108" s="89"/>
      <c r="BB108" s="90"/>
      <c r="BC108" s="88">
        <f t="shared" si="9"/>
        <v>1006505</v>
      </c>
      <c r="BD108" s="89"/>
      <c r="BE108" s="89"/>
      <c r="BF108" s="89"/>
      <c r="BG108" s="90"/>
    </row>
    <row r="109" spans="1:79" s="8" customFormat="1" ht="13.2" customHeight="1" x14ac:dyDescent="0.25">
      <c r="A109" s="62">
        <v>2274</v>
      </c>
      <c r="B109" s="63"/>
      <c r="C109" s="63"/>
      <c r="D109" s="64"/>
      <c r="E109" s="92" t="s">
        <v>225</v>
      </c>
      <c r="F109" s="93"/>
      <c r="G109" s="93"/>
      <c r="H109" s="93"/>
      <c r="I109" s="93"/>
      <c r="J109" s="93"/>
      <c r="K109" s="93"/>
      <c r="L109" s="93"/>
      <c r="M109" s="93"/>
      <c r="N109" s="93"/>
      <c r="O109" s="93"/>
      <c r="P109" s="93"/>
      <c r="Q109" s="93"/>
      <c r="R109" s="93"/>
      <c r="S109" s="93"/>
      <c r="T109" s="93"/>
      <c r="U109" s="93"/>
      <c r="V109" s="93"/>
      <c r="W109" s="94"/>
      <c r="X109" s="88">
        <v>2307748</v>
      </c>
      <c r="Y109" s="89"/>
      <c r="Z109" s="89"/>
      <c r="AA109" s="89"/>
      <c r="AB109" s="90"/>
      <c r="AC109" s="88">
        <v>0</v>
      </c>
      <c r="AD109" s="89"/>
      <c r="AE109" s="89"/>
      <c r="AF109" s="89"/>
      <c r="AG109" s="90"/>
      <c r="AH109" s="88">
        <v>0</v>
      </c>
      <c r="AI109" s="89"/>
      <c r="AJ109" s="90"/>
      <c r="AK109" s="88">
        <f t="shared" si="8"/>
        <v>2307748</v>
      </c>
      <c r="AL109" s="89"/>
      <c r="AM109" s="89"/>
      <c r="AN109" s="89"/>
      <c r="AO109" s="90"/>
      <c r="AP109" s="88">
        <v>2430059</v>
      </c>
      <c r="AQ109" s="89"/>
      <c r="AR109" s="89"/>
      <c r="AS109" s="89"/>
      <c r="AT109" s="90"/>
      <c r="AU109" s="88">
        <v>0</v>
      </c>
      <c r="AV109" s="89"/>
      <c r="AW109" s="89"/>
      <c r="AX109" s="89"/>
      <c r="AY109" s="90"/>
      <c r="AZ109" s="88">
        <v>0</v>
      </c>
      <c r="BA109" s="89"/>
      <c r="BB109" s="90"/>
      <c r="BC109" s="88">
        <f t="shared" si="9"/>
        <v>2430059</v>
      </c>
      <c r="BD109" s="89"/>
      <c r="BE109" s="89"/>
      <c r="BF109" s="89"/>
      <c r="BG109" s="90"/>
    </row>
    <row r="110" spans="1:79" s="8" customFormat="1" ht="13.2" customHeight="1" x14ac:dyDescent="0.25">
      <c r="A110" s="62">
        <v>2275</v>
      </c>
      <c r="B110" s="63"/>
      <c r="C110" s="63"/>
      <c r="D110" s="64"/>
      <c r="E110" s="92" t="s">
        <v>226</v>
      </c>
      <c r="F110" s="93"/>
      <c r="G110" s="93"/>
      <c r="H110" s="93"/>
      <c r="I110" s="93"/>
      <c r="J110" s="93"/>
      <c r="K110" s="93"/>
      <c r="L110" s="93"/>
      <c r="M110" s="93"/>
      <c r="N110" s="93"/>
      <c r="O110" s="93"/>
      <c r="P110" s="93"/>
      <c r="Q110" s="93"/>
      <c r="R110" s="93"/>
      <c r="S110" s="93"/>
      <c r="T110" s="93"/>
      <c r="U110" s="93"/>
      <c r="V110" s="93"/>
      <c r="W110" s="94"/>
      <c r="X110" s="88">
        <v>0</v>
      </c>
      <c r="Y110" s="89"/>
      <c r="Z110" s="89"/>
      <c r="AA110" s="89"/>
      <c r="AB110" s="90"/>
      <c r="AC110" s="88">
        <v>58452</v>
      </c>
      <c r="AD110" s="89"/>
      <c r="AE110" s="89"/>
      <c r="AF110" s="89"/>
      <c r="AG110" s="90"/>
      <c r="AH110" s="88">
        <v>0</v>
      </c>
      <c r="AI110" s="89"/>
      <c r="AJ110" s="90"/>
      <c r="AK110" s="88">
        <f t="shared" si="8"/>
        <v>58452</v>
      </c>
      <c r="AL110" s="89"/>
      <c r="AM110" s="89"/>
      <c r="AN110" s="89"/>
      <c r="AO110" s="90"/>
      <c r="AP110" s="88">
        <v>0</v>
      </c>
      <c r="AQ110" s="89"/>
      <c r="AR110" s="89"/>
      <c r="AS110" s="89"/>
      <c r="AT110" s="90"/>
      <c r="AU110" s="88">
        <v>61550</v>
      </c>
      <c r="AV110" s="89"/>
      <c r="AW110" s="89"/>
      <c r="AX110" s="89"/>
      <c r="AY110" s="90"/>
      <c r="AZ110" s="88">
        <v>0</v>
      </c>
      <c r="BA110" s="89"/>
      <c r="BB110" s="90"/>
      <c r="BC110" s="88">
        <f t="shared" si="9"/>
        <v>61550</v>
      </c>
      <c r="BD110" s="89"/>
      <c r="BE110" s="89"/>
      <c r="BF110" s="89"/>
      <c r="BG110" s="90"/>
    </row>
    <row r="111" spans="1:79" s="8" customFormat="1" ht="26.4" hidden="1" customHeight="1" x14ac:dyDescent="0.25">
      <c r="A111" s="62">
        <v>2282</v>
      </c>
      <c r="B111" s="63"/>
      <c r="C111" s="63"/>
      <c r="D111" s="64"/>
      <c r="E111" s="92" t="s">
        <v>227</v>
      </c>
      <c r="F111" s="93"/>
      <c r="G111" s="93"/>
      <c r="H111" s="93"/>
      <c r="I111" s="93"/>
      <c r="J111" s="93"/>
      <c r="K111" s="93"/>
      <c r="L111" s="93"/>
      <c r="M111" s="93"/>
      <c r="N111" s="93"/>
      <c r="O111" s="93"/>
      <c r="P111" s="93"/>
      <c r="Q111" s="93"/>
      <c r="R111" s="93"/>
      <c r="S111" s="93"/>
      <c r="T111" s="93"/>
      <c r="U111" s="93"/>
      <c r="V111" s="93"/>
      <c r="W111" s="94"/>
      <c r="X111" s="88">
        <v>0</v>
      </c>
      <c r="Y111" s="89"/>
      <c r="Z111" s="89"/>
      <c r="AA111" s="89"/>
      <c r="AB111" s="90"/>
      <c r="AC111" s="88">
        <v>0</v>
      </c>
      <c r="AD111" s="89"/>
      <c r="AE111" s="89"/>
      <c r="AF111" s="89"/>
      <c r="AG111" s="90"/>
      <c r="AH111" s="88">
        <v>0</v>
      </c>
      <c r="AI111" s="89"/>
      <c r="AJ111" s="90"/>
      <c r="AK111" s="88">
        <f t="shared" si="8"/>
        <v>0</v>
      </c>
      <c r="AL111" s="89"/>
      <c r="AM111" s="89"/>
      <c r="AN111" s="89"/>
      <c r="AO111" s="90"/>
      <c r="AP111" s="88">
        <v>0</v>
      </c>
      <c r="AQ111" s="89"/>
      <c r="AR111" s="89"/>
      <c r="AS111" s="89"/>
      <c r="AT111" s="90"/>
      <c r="AU111" s="88">
        <v>0</v>
      </c>
      <c r="AV111" s="89"/>
      <c r="AW111" s="89"/>
      <c r="AX111" s="89"/>
      <c r="AY111" s="90"/>
      <c r="AZ111" s="88">
        <v>0</v>
      </c>
      <c r="BA111" s="89"/>
      <c r="BB111" s="90"/>
      <c r="BC111" s="88">
        <f t="shared" si="9"/>
        <v>0</v>
      </c>
      <c r="BD111" s="89"/>
      <c r="BE111" s="89"/>
      <c r="BF111" s="89"/>
      <c r="BG111" s="90"/>
    </row>
    <row r="112" spans="1:79" s="8" customFormat="1" ht="13.2" hidden="1" customHeight="1" x14ac:dyDescent="0.25">
      <c r="A112" s="62">
        <v>2710</v>
      </c>
      <c r="B112" s="63"/>
      <c r="C112" s="63"/>
      <c r="D112" s="64"/>
      <c r="E112" s="92" t="s">
        <v>228</v>
      </c>
      <c r="F112" s="93"/>
      <c r="G112" s="93"/>
      <c r="H112" s="93"/>
      <c r="I112" s="93"/>
      <c r="J112" s="93"/>
      <c r="K112" s="93"/>
      <c r="L112" s="93"/>
      <c r="M112" s="93"/>
      <c r="N112" s="93"/>
      <c r="O112" s="93"/>
      <c r="P112" s="93"/>
      <c r="Q112" s="93"/>
      <c r="R112" s="93"/>
      <c r="S112" s="93"/>
      <c r="T112" s="93"/>
      <c r="U112" s="93"/>
      <c r="V112" s="93"/>
      <c r="W112" s="94"/>
      <c r="X112" s="88">
        <v>0</v>
      </c>
      <c r="Y112" s="89"/>
      <c r="Z112" s="89"/>
      <c r="AA112" s="89"/>
      <c r="AB112" s="90"/>
      <c r="AC112" s="88">
        <v>0</v>
      </c>
      <c r="AD112" s="89"/>
      <c r="AE112" s="89"/>
      <c r="AF112" s="89"/>
      <c r="AG112" s="90"/>
      <c r="AH112" s="88">
        <v>0</v>
      </c>
      <c r="AI112" s="89"/>
      <c r="AJ112" s="90"/>
      <c r="AK112" s="88">
        <f t="shared" si="8"/>
        <v>0</v>
      </c>
      <c r="AL112" s="89"/>
      <c r="AM112" s="89"/>
      <c r="AN112" s="89"/>
      <c r="AO112" s="90"/>
      <c r="AP112" s="88">
        <v>0</v>
      </c>
      <c r="AQ112" s="89"/>
      <c r="AR112" s="89"/>
      <c r="AS112" s="89"/>
      <c r="AT112" s="90"/>
      <c r="AU112" s="88">
        <v>0</v>
      </c>
      <c r="AV112" s="89"/>
      <c r="AW112" s="89"/>
      <c r="AX112" s="89"/>
      <c r="AY112" s="90"/>
      <c r="AZ112" s="88">
        <v>0</v>
      </c>
      <c r="BA112" s="89"/>
      <c r="BB112" s="90"/>
      <c r="BC112" s="88">
        <f t="shared" si="9"/>
        <v>0</v>
      </c>
      <c r="BD112" s="89"/>
      <c r="BE112" s="89"/>
      <c r="BF112" s="89"/>
      <c r="BG112" s="90"/>
    </row>
    <row r="113" spans="1:79" s="8" customFormat="1" ht="13.2" hidden="1" customHeight="1" x14ac:dyDescent="0.25">
      <c r="A113" s="62">
        <v>2730</v>
      </c>
      <c r="B113" s="63"/>
      <c r="C113" s="63"/>
      <c r="D113" s="64"/>
      <c r="E113" s="92" t="s">
        <v>229</v>
      </c>
      <c r="F113" s="93"/>
      <c r="G113" s="93"/>
      <c r="H113" s="93"/>
      <c r="I113" s="93"/>
      <c r="J113" s="93"/>
      <c r="K113" s="93"/>
      <c r="L113" s="93"/>
      <c r="M113" s="93"/>
      <c r="N113" s="93"/>
      <c r="O113" s="93"/>
      <c r="P113" s="93"/>
      <c r="Q113" s="93"/>
      <c r="R113" s="93"/>
      <c r="S113" s="93"/>
      <c r="T113" s="93"/>
      <c r="U113" s="93"/>
      <c r="V113" s="93"/>
      <c r="W113" s="94"/>
      <c r="X113" s="88">
        <v>0</v>
      </c>
      <c r="Y113" s="89"/>
      <c r="Z113" s="89"/>
      <c r="AA113" s="89"/>
      <c r="AB113" s="90"/>
      <c r="AC113" s="88">
        <v>0</v>
      </c>
      <c r="AD113" s="89"/>
      <c r="AE113" s="89"/>
      <c r="AF113" s="89"/>
      <c r="AG113" s="90"/>
      <c r="AH113" s="88">
        <v>0</v>
      </c>
      <c r="AI113" s="89"/>
      <c r="AJ113" s="90"/>
      <c r="AK113" s="88">
        <f t="shared" si="8"/>
        <v>0</v>
      </c>
      <c r="AL113" s="89"/>
      <c r="AM113" s="89"/>
      <c r="AN113" s="89"/>
      <c r="AO113" s="90"/>
      <c r="AP113" s="88">
        <v>0</v>
      </c>
      <c r="AQ113" s="89"/>
      <c r="AR113" s="89"/>
      <c r="AS113" s="89"/>
      <c r="AT113" s="90"/>
      <c r="AU113" s="88">
        <v>0</v>
      </c>
      <c r="AV113" s="89"/>
      <c r="AW113" s="89"/>
      <c r="AX113" s="89"/>
      <c r="AY113" s="90"/>
      <c r="AZ113" s="88">
        <v>0</v>
      </c>
      <c r="BA113" s="89"/>
      <c r="BB113" s="90"/>
      <c r="BC113" s="88">
        <f t="shared" si="9"/>
        <v>0</v>
      </c>
      <c r="BD113" s="89"/>
      <c r="BE113" s="89"/>
      <c r="BF113" s="89"/>
      <c r="BG113" s="90"/>
    </row>
    <row r="114" spans="1:79" s="8" customFormat="1" ht="13.2" customHeight="1" x14ac:dyDescent="0.25">
      <c r="A114" s="62">
        <v>2800</v>
      </c>
      <c r="B114" s="63"/>
      <c r="C114" s="63"/>
      <c r="D114" s="64"/>
      <c r="E114" s="92" t="s">
        <v>230</v>
      </c>
      <c r="F114" s="93"/>
      <c r="G114" s="93"/>
      <c r="H114" s="93"/>
      <c r="I114" s="93"/>
      <c r="J114" s="93"/>
      <c r="K114" s="93"/>
      <c r="L114" s="93"/>
      <c r="M114" s="93"/>
      <c r="N114" s="93"/>
      <c r="O114" s="93"/>
      <c r="P114" s="93"/>
      <c r="Q114" s="93"/>
      <c r="R114" s="93"/>
      <c r="S114" s="93"/>
      <c r="T114" s="93"/>
      <c r="U114" s="93"/>
      <c r="V114" s="93"/>
      <c r="W114" s="94"/>
      <c r="X114" s="88">
        <v>0</v>
      </c>
      <c r="Y114" s="89"/>
      <c r="Z114" s="89"/>
      <c r="AA114" s="89"/>
      <c r="AB114" s="90"/>
      <c r="AC114" s="88">
        <v>634</v>
      </c>
      <c r="AD114" s="89"/>
      <c r="AE114" s="89"/>
      <c r="AF114" s="89"/>
      <c r="AG114" s="90"/>
      <c r="AH114" s="88">
        <v>0</v>
      </c>
      <c r="AI114" s="89"/>
      <c r="AJ114" s="90"/>
      <c r="AK114" s="88">
        <f t="shared" si="8"/>
        <v>634</v>
      </c>
      <c r="AL114" s="89"/>
      <c r="AM114" s="89"/>
      <c r="AN114" s="89"/>
      <c r="AO114" s="90"/>
      <c r="AP114" s="88">
        <v>0</v>
      </c>
      <c r="AQ114" s="89"/>
      <c r="AR114" s="89"/>
      <c r="AS114" s="89"/>
      <c r="AT114" s="90"/>
      <c r="AU114" s="88">
        <v>667</v>
      </c>
      <c r="AV114" s="89"/>
      <c r="AW114" s="89"/>
      <c r="AX114" s="89"/>
      <c r="AY114" s="90"/>
      <c r="AZ114" s="88">
        <v>0</v>
      </c>
      <c r="BA114" s="89"/>
      <c r="BB114" s="90"/>
      <c r="BC114" s="88">
        <f t="shared" si="9"/>
        <v>667</v>
      </c>
      <c r="BD114" s="89"/>
      <c r="BE114" s="89"/>
      <c r="BF114" s="89"/>
      <c r="BG114" s="90"/>
    </row>
    <row r="115" spans="1:79" s="8" customFormat="1" ht="15.6" hidden="1" customHeight="1" x14ac:dyDescent="0.25">
      <c r="A115" s="62">
        <v>3110</v>
      </c>
      <c r="B115" s="63"/>
      <c r="C115" s="63"/>
      <c r="D115" s="64"/>
      <c r="E115" s="92" t="s">
        <v>231</v>
      </c>
      <c r="F115" s="93"/>
      <c r="G115" s="93"/>
      <c r="H115" s="93"/>
      <c r="I115" s="93"/>
      <c r="J115" s="93"/>
      <c r="K115" s="93"/>
      <c r="L115" s="93"/>
      <c r="M115" s="93"/>
      <c r="N115" s="93"/>
      <c r="O115" s="93"/>
      <c r="P115" s="93"/>
      <c r="Q115" s="93"/>
      <c r="R115" s="93"/>
      <c r="S115" s="93"/>
      <c r="T115" s="93"/>
      <c r="U115" s="93"/>
      <c r="V115" s="93"/>
      <c r="W115" s="94"/>
      <c r="X115" s="88">
        <v>0</v>
      </c>
      <c r="Y115" s="89"/>
      <c r="Z115" s="89"/>
      <c r="AA115" s="89"/>
      <c r="AB115" s="90"/>
      <c r="AC115" s="88">
        <v>0</v>
      </c>
      <c r="AD115" s="89"/>
      <c r="AE115" s="89"/>
      <c r="AF115" s="89"/>
      <c r="AG115" s="90"/>
      <c r="AH115" s="88">
        <v>0</v>
      </c>
      <c r="AI115" s="89"/>
      <c r="AJ115" s="90"/>
      <c r="AK115" s="88">
        <f t="shared" si="8"/>
        <v>0</v>
      </c>
      <c r="AL115" s="89"/>
      <c r="AM115" s="89"/>
      <c r="AN115" s="89"/>
      <c r="AO115" s="90"/>
      <c r="AP115" s="88">
        <v>0</v>
      </c>
      <c r="AQ115" s="89"/>
      <c r="AR115" s="89"/>
      <c r="AS115" s="89"/>
      <c r="AT115" s="90"/>
      <c r="AU115" s="88">
        <v>0</v>
      </c>
      <c r="AV115" s="89"/>
      <c r="AW115" s="89"/>
      <c r="AX115" s="89"/>
      <c r="AY115" s="90"/>
      <c r="AZ115" s="88">
        <v>0</v>
      </c>
      <c r="BA115" s="89"/>
      <c r="BB115" s="90"/>
      <c r="BC115" s="88">
        <f t="shared" si="9"/>
        <v>0</v>
      </c>
      <c r="BD115" s="89"/>
      <c r="BE115" s="89"/>
      <c r="BF115" s="89"/>
      <c r="BG115" s="90"/>
    </row>
    <row r="116" spans="1:79" s="8" customFormat="1" ht="13.2" hidden="1" customHeight="1" x14ac:dyDescent="0.25">
      <c r="A116" s="62">
        <v>3132</v>
      </c>
      <c r="B116" s="63"/>
      <c r="C116" s="63"/>
      <c r="D116" s="64"/>
      <c r="E116" s="92" t="s">
        <v>232</v>
      </c>
      <c r="F116" s="93"/>
      <c r="G116" s="93"/>
      <c r="H116" s="93"/>
      <c r="I116" s="93"/>
      <c r="J116" s="93"/>
      <c r="K116" s="93"/>
      <c r="L116" s="93"/>
      <c r="M116" s="93"/>
      <c r="N116" s="93"/>
      <c r="O116" s="93"/>
      <c r="P116" s="93"/>
      <c r="Q116" s="93"/>
      <c r="R116" s="93"/>
      <c r="S116" s="93"/>
      <c r="T116" s="93"/>
      <c r="U116" s="93"/>
      <c r="V116" s="93"/>
      <c r="W116" s="94"/>
      <c r="X116" s="88">
        <v>0</v>
      </c>
      <c r="Y116" s="89"/>
      <c r="Z116" s="89"/>
      <c r="AA116" s="89"/>
      <c r="AB116" s="90"/>
      <c r="AC116" s="88">
        <v>0</v>
      </c>
      <c r="AD116" s="89"/>
      <c r="AE116" s="89"/>
      <c r="AF116" s="89"/>
      <c r="AG116" s="90"/>
      <c r="AH116" s="88">
        <v>0</v>
      </c>
      <c r="AI116" s="89"/>
      <c r="AJ116" s="90"/>
      <c r="AK116" s="88">
        <f t="shared" si="8"/>
        <v>0</v>
      </c>
      <c r="AL116" s="89"/>
      <c r="AM116" s="89"/>
      <c r="AN116" s="89"/>
      <c r="AO116" s="90"/>
      <c r="AP116" s="88">
        <v>0</v>
      </c>
      <c r="AQ116" s="89"/>
      <c r="AR116" s="89"/>
      <c r="AS116" s="89"/>
      <c r="AT116" s="90"/>
      <c r="AU116" s="88">
        <v>0</v>
      </c>
      <c r="AV116" s="89"/>
      <c r="AW116" s="89"/>
      <c r="AX116" s="89"/>
      <c r="AY116" s="90"/>
      <c r="AZ116" s="88">
        <v>0</v>
      </c>
      <c r="BA116" s="89"/>
      <c r="BB116" s="90"/>
      <c r="BC116" s="88">
        <f t="shared" si="9"/>
        <v>0</v>
      </c>
      <c r="BD116" s="89"/>
      <c r="BE116" s="89"/>
      <c r="BF116" s="89"/>
      <c r="BG116" s="90"/>
    </row>
    <row r="117" spans="1:79" s="9" customFormat="1" ht="12.75" customHeight="1" x14ac:dyDescent="0.25">
      <c r="A117" s="98"/>
      <c r="B117" s="99"/>
      <c r="C117" s="99"/>
      <c r="D117" s="100"/>
      <c r="E117" s="159" t="s">
        <v>145</v>
      </c>
      <c r="F117" s="156"/>
      <c r="G117" s="156"/>
      <c r="H117" s="156"/>
      <c r="I117" s="156"/>
      <c r="J117" s="156"/>
      <c r="K117" s="156"/>
      <c r="L117" s="156"/>
      <c r="M117" s="156"/>
      <c r="N117" s="156"/>
      <c r="O117" s="156"/>
      <c r="P117" s="156"/>
      <c r="Q117" s="156"/>
      <c r="R117" s="156"/>
      <c r="S117" s="156"/>
      <c r="T117" s="156"/>
      <c r="U117" s="156"/>
      <c r="V117" s="156"/>
      <c r="W117" s="157"/>
      <c r="X117" s="95">
        <f>X100+X101+X102+X103+X104+X105+X106+X107+X108+X109+X110+X111+X112+X113+X114+X116+X115</f>
        <v>4265312</v>
      </c>
      <c r="Y117" s="96"/>
      <c r="Z117" s="96"/>
      <c r="AA117" s="96"/>
      <c r="AB117" s="97"/>
      <c r="AC117" s="95">
        <v>107497</v>
      </c>
      <c r="AD117" s="96"/>
      <c r="AE117" s="96"/>
      <c r="AF117" s="96"/>
      <c r="AG117" s="97"/>
      <c r="AH117" s="95">
        <v>0</v>
      </c>
      <c r="AI117" s="96"/>
      <c r="AJ117" s="97"/>
      <c r="AK117" s="95">
        <f t="shared" si="8"/>
        <v>4372809</v>
      </c>
      <c r="AL117" s="96"/>
      <c r="AM117" s="96"/>
      <c r="AN117" s="96"/>
      <c r="AO117" s="97"/>
      <c r="AP117" s="95">
        <f>AP100+AP101+AP102+AP103+AP104+AP105+AP106+AP107+AP108+AP109+AP110+AP111+AP112+AP113+AP114+AP116+AP115</f>
        <v>4491374</v>
      </c>
      <c r="AQ117" s="96"/>
      <c r="AR117" s="96"/>
      <c r="AS117" s="96"/>
      <c r="AT117" s="97"/>
      <c r="AU117" s="95">
        <v>113194</v>
      </c>
      <c r="AV117" s="96"/>
      <c r="AW117" s="96"/>
      <c r="AX117" s="96"/>
      <c r="AY117" s="97"/>
      <c r="AZ117" s="95">
        <v>0</v>
      </c>
      <c r="BA117" s="96"/>
      <c r="BB117" s="97"/>
      <c r="BC117" s="95">
        <f t="shared" si="9"/>
        <v>4604568</v>
      </c>
      <c r="BD117" s="96"/>
      <c r="BE117" s="96"/>
      <c r="BF117" s="96"/>
      <c r="BG117" s="97"/>
    </row>
    <row r="118" spans="1:79" ht="9" customHeight="1" x14ac:dyDescent="0.25"/>
    <row r="119" spans="1:79" ht="14.25" customHeight="1" x14ac:dyDescent="0.25">
      <c r="A119" s="51" t="s">
        <v>413</v>
      </c>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row>
    <row r="120" spans="1:79" ht="15" customHeight="1" x14ac:dyDescent="0.25">
      <c r="A120" s="59" t="s">
        <v>192</v>
      </c>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row>
    <row r="121" spans="1:79" ht="3" customHeight="1" x14ac:dyDescent="0.25"/>
    <row r="122" spans="1:79" ht="23.1" customHeight="1" x14ac:dyDescent="0.25">
      <c r="A122" s="104" t="s">
        <v>118</v>
      </c>
      <c r="B122" s="105"/>
      <c r="C122" s="105"/>
      <c r="D122" s="105"/>
      <c r="E122" s="106"/>
      <c r="F122" s="81" t="s">
        <v>19</v>
      </c>
      <c r="G122" s="82"/>
      <c r="H122" s="82"/>
      <c r="I122" s="82"/>
      <c r="J122" s="82"/>
      <c r="K122" s="82"/>
      <c r="L122" s="82"/>
      <c r="M122" s="82"/>
      <c r="N122" s="82"/>
      <c r="O122" s="82"/>
      <c r="P122" s="82"/>
      <c r="Q122" s="82"/>
      <c r="R122" s="82"/>
      <c r="S122" s="82"/>
      <c r="T122" s="82"/>
      <c r="U122" s="82"/>
      <c r="V122" s="82"/>
      <c r="W122" s="83"/>
      <c r="X122" s="77" t="s">
        <v>204</v>
      </c>
      <c r="Y122" s="78"/>
      <c r="Z122" s="78"/>
      <c r="AA122" s="78"/>
      <c r="AB122" s="78"/>
      <c r="AC122" s="78"/>
      <c r="AD122" s="78"/>
      <c r="AE122" s="78"/>
      <c r="AF122" s="78"/>
      <c r="AG122" s="78"/>
      <c r="AH122" s="78"/>
      <c r="AI122" s="78"/>
      <c r="AJ122" s="78"/>
      <c r="AK122" s="78"/>
      <c r="AL122" s="78"/>
      <c r="AM122" s="78"/>
      <c r="AN122" s="78"/>
      <c r="AO122" s="79"/>
      <c r="AP122" s="77" t="s">
        <v>208</v>
      </c>
      <c r="AQ122" s="78"/>
      <c r="AR122" s="78"/>
      <c r="AS122" s="78"/>
      <c r="AT122" s="78"/>
      <c r="AU122" s="78"/>
      <c r="AV122" s="78"/>
      <c r="AW122" s="78"/>
      <c r="AX122" s="78"/>
      <c r="AY122" s="78"/>
      <c r="AZ122" s="78"/>
      <c r="BA122" s="78"/>
      <c r="BB122" s="78"/>
      <c r="BC122" s="78"/>
      <c r="BD122" s="78"/>
      <c r="BE122" s="78"/>
      <c r="BF122" s="78"/>
      <c r="BG122" s="79"/>
    </row>
    <row r="123" spans="1:79" ht="53.25" customHeight="1" x14ac:dyDescent="0.25">
      <c r="A123" s="107"/>
      <c r="B123" s="108"/>
      <c r="C123" s="108"/>
      <c r="D123" s="108"/>
      <c r="E123" s="109"/>
      <c r="F123" s="84"/>
      <c r="G123" s="85"/>
      <c r="H123" s="85"/>
      <c r="I123" s="85"/>
      <c r="J123" s="85"/>
      <c r="K123" s="85"/>
      <c r="L123" s="85"/>
      <c r="M123" s="85"/>
      <c r="N123" s="85"/>
      <c r="O123" s="85"/>
      <c r="P123" s="85"/>
      <c r="Q123" s="85"/>
      <c r="R123" s="85"/>
      <c r="S123" s="85"/>
      <c r="T123" s="85"/>
      <c r="U123" s="85"/>
      <c r="V123" s="85"/>
      <c r="W123" s="86"/>
      <c r="X123" s="77" t="s">
        <v>4</v>
      </c>
      <c r="Y123" s="78"/>
      <c r="Z123" s="78"/>
      <c r="AA123" s="78"/>
      <c r="AB123" s="79"/>
      <c r="AC123" s="77" t="s">
        <v>3</v>
      </c>
      <c r="AD123" s="78"/>
      <c r="AE123" s="78"/>
      <c r="AF123" s="78"/>
      <c r="AG123" s="79"/>
      <c r="AH123" s="62" t="s">
        <v>116</v>
      </c>
      <c r="AI123" s="63"/>
      <c r="AJ123" s="64"/>
      <c r="AK123" s="77" t="s">
        <v>5</v>
      </c>
      <c r="AL123" s="78"/>
      <c r="AM123" s="78"/>
      <c r="AN123" s="78"/>
      <c r="AO123" s="79"/>
      <c r="AP123" s="77" t="s">
        <v>4</v>
      </c>
      <c r="AQ123" s="78"/>
      <c r="AR123" s="78"/>
      <c r="AS123" s="78"/>
      <c r="AT123" s="79"/>
      <c r="AU123" s="77" t="s">
        <v>3</v>
      </c>
      <c r="AV123" s="78"/>
      <c r="AW123" s="78"/>
      <c r="AX123" s="78"/>
      <c r="AY123" s="79"/>
      <c r="AZ123" s="62" t="s">
        <v>116</v>
      </c>
      <c r="BA123" s="63"/>
      <c r="BB123" s="64"/>
      <c r="BC123" s="77" t="s">
        <v>96</v>
      </c>
      <c r="BD123" s="78"/>
      <c r="BE123" s="78"/>
      <c r="BF123" s="78"/>
      <c r="BG123" s="79"/>
    </row>
    <row r="124" spans="1:79" ht="15" customHeight="1" x14ac:dyDescent="0.25">
      <c r="A124" s="77">
        <v>1</v>
      </c>
      <c r="B124" s="78"/>
      <c r="C124" s="78"/>
      <c r="D124" s="78"/>
      <c r="E124" s="79"/>
      <c r="F124" s="77">
        <v>2</v>
      </c>
      <c r="G124" s="78"/>
      <c r="H124" s="78"/>
      <c r="I124" s="78"/>
      <c r="J124" s="78"/>
      <c r="K124" s="78"/>
      <c r="L124" s="78"/>
      <c r="M124" s="78"/>
      <c r="N124" s="78"/>
      <c r="O124" s="78"/>
      <c r="P124" s="78"/>
      <c r="Q124" s="78"/>
      <c r="R124" s="78"/>
      <c r="S124" s="78"/>
      <c r="T124" s="78"/>
      <c r="U124" s="78"/>
      <c r="V124" s="78"/>
      <c r="W124" s="79"/>
      <c r="X124" s="77">
        <v>3</v>
      </c>
      <c r="Y124" s="78"/>
      <c r="Z124" s="78"/>
      <c r="AA124" s="78"/>
      <c r="AB124" s="79"/>
      <c r="AC124" s="77">
        <v>4</v>
      </c>
      <c r="AD124" s="78"/>
      <c r="AE124" s="78"/>
      <c r="AF124" s="78"/>
      <c r="AG124" s="79"/>
      <c r="AH124" s="77">
        <v>5</v>
      </c>
      <c r="AI124" s="78"/>
      <c r="AJ124" s="79"/>
      <c r="AK124" s="77">
        <v>6</v>
      </c>
      <c r="AL124" s="78"/>
      <c r="AM124" s="78"/>
      <c r="AN124" s="78"/>
      <c r="AO124" s="79"/>
      <c r="AP124" s="77">
        <v>7</v>
      </c>
      <c r="AQ124" s="78"/>
      <c r="AR124" s="78"/>
      <c r="AS124" s="78"/>
      <c r="AT124" s="79"/>
      <c r="AU124" s="77">
        <v>8</v>
      </c>
      <c r="AV124" s="78"/>
      <c r="AW124" s="78"/>
      <c r="AX124" s="78"/>
      <c r="AY124" s="79"/>
      <c r="AZ124" s="77">
        <v>9</v>
      </c>
      <c r="BA124" s="78"/>
      <c r="BB124" s="79"/>
      <c r="BC124" s="77">
        <v>10</v>
      </c>
      <c r="BD124" s="78"/>
      <c r="BE124" s="78"/>
      <c r="BF124" s="78"/>
      <c r="BG124" s="79"/>
    </row>
    <row r="125" spans="1:79" ht="15" hidden="1" customHeight="1" x14ac:dyDescent="0.25">
      <c r="A125" s="62" t="s">
        <v>64</v>
      </c>
      <c r="B125" s="63"/>
      <c r="C125" s="63"/>
      <c r="D125" s="63"/>
      <c r="E125" s="64"/>
      <c r="F125" s="62" t="s">
        <v>57</v>
      </c>
      <c r="G125" s="63"/>
      <c r="H125" s="63"/>
      <c r="I125" s="63"/>
      <c r="J125" s="63"/>
      <c r="K125" s="63"/>
      <c r="L125" s="63"/>
      <c r="M125" s="63"/>
      <c r="N125" s="63"/>
      <c r="O125" s="63"/>
      <c r="P125" s="63"/>
      <c r="Q125" s="63"/>
      <c r="R125" s="63"/>
      <c r="S125" s="63"/>
      <c r="T125" s="63"/>
      <c r="U125" s="63"/>
      <c r="V125" s="63"/>
      <c r="W125" s="64"/>
      <c r="X125" s="62" t="s">
        <v>60</v>
      </c>
      <c r="Y125" s="63"/>
      <c r="Z125" s="63"/>
      <c r="AA125" s="63"/>
      <c r="AB125" s="64"/>
      <c r="AC125" s="62" t="s">
        <v>61</v>
      </c>
      <c r="AD125" s="63"/>
      <c r="AE125" s="63"/>
      <c r="AF125" s="63"/>
      <c r="AG125" s="64"/>
      <c r="AH125" s="62" t="s">
        <v>94</v>
      </c>
      <c r="AI125" s="63"/>
      <c r="AJ125" s="64"/>
      <c r="AK125" s="114" t="s">
        <v>99</v>
      </c>
      <c r="AL125" s="115"/>
      <c r="AM125" s="115"/>
      <c r="AN125" s="115"/>
      <c r="AO125" s="116"/>
      <c r="AP125" s="62" t="s">
        <v>62</v>
      </c>
      <c r="AQ125" s="63"/>
      <c r="AR125" s="63"/>
      <c r="AS125" s="63"/>
      <c r="AT125" s="64"/>
      <c r="AU125" s="62" t="s">
        <v>63</v>
      </c>
      <c r="AV125" s="63"/>
      <c r="AW125" s="63"/>
      <c r="AX125" s="63"/>
      <c r="AY125" s="64"/>
      <c r="AZ125" s="62" t="s">
        <v>95</v>
      </c>
      <c r="BA125" s="63"/>
      <c r="BB125" s="64"/>
      <c r="BC125" s="114" t="s">
        <v>99</v>
      </c>
      <c r="BD125" s="115"/>
      <c r="BE125" s="115"/>
      <c r="BF125" s="115"/>
      <c r="BG125" s="116"/>
      <c r="CA125" s="1" t="s">
        <v>31</v>
      </c>
    </row>
    <row r="126" spans="1:79" s="9" customFormat="1" ht="12.75" customHeight="1" x14ac:dyDescent="0.25">
      <c r="A126" s="98"/>
      <c r="B126" s="99"/>
      <c r="C126" s="99"/>
      <c r="D126" s="99"/>
      <c r="E126" s="100"/>
      <c r="F126" s="98" t="s">
        <v>145</v>
      </c>
      <c r="G126" s="99"/>
      <c r="H126" s="99"/>
      <c r="I126" s="99"/>
      <c r="J126" s="99"/>
      <c r="K126" s="99"/>
      <c r="L126" s="99"/>
      <c r="M126" s="99"/>
      <c r="N126" s="99"/>
      <c r="O126" s="99"/>
      <c r="P126" s="99"/>
      <c r="Q126" s="99"/>
      <c r="R126" s="99"/>
      <c r="S126" s="99"/>
      <c r="T126" s="99"/>
      <c r="U126" s="99"/>
      <c r="V126" s="99"/>
      <c r="W126" s="100"/>
      <c r="X126" s="110"/>
      <c r="Y126" s="111"/>
      <c r="Z126" s="111"/>
      <c r="AA126" s="111"/>
      <c r="AB126" s="112"/>
      <c r="AC126" s="110"/>
      <c r="AD126" s="111"/>
      <c r="AE126" s="111"/>
      <c r="AF126" s="111"/>
      <c r="AG126" s="112"/>
      <c r="AH126" s="110"/>
      <c r="AI126" s="111"/>
      <c r="AJ126" s="112"/>
      <c r="AK126" s="110">
        <f>IF(ISNUMBER(X126),X126,0)+IF(ISNUMBER(AC126),AC126,0)</f>
        <v>0</v>
      </c>
      <c r="AL126" s="111"/>
      <c r="AM126" s="111"/>
      <c r="AN126" s="111"/>
      <c r="AO126" s="112"/>
      <c r="AP126" s="110"/>
      <c r="AQ126" s="111"/>
      <c r="AR126" s="111"/>
      <c r="AS126" s="111"/>
      <c r="AT126" s="112"/>
      <c r="AU126" s="110"/>
      <c r="AV126" s="111"/>
      <c r="AW126" s="111"/>
      <c r="AX126" s="111"/>
      <c r="AY126" s="112"/>
      <c r="AZ126" s="110"/>
      <c r="BA126" s="111"/>
      <c r="BB126" s="112"/>
      <c r="BC126" s="110">
        <f>IF(ISNUMBER(AP126),AP126,0)+IF(ISNUMBER(AU126),AU126,0)</f>
        <v>0</v>
      </c>
      <c r="BD126" s="111"/>
      <c r="BE126" s="111"/>
      <c r="BF126" s="111"/>
      <c r="BG126" s="112"/>
      <c r="CA126" s="9" t="s">
        <v>32</v>
      </c>
    </row>
    <row r="127" spans="1:79" ht="6.6" customHeight="1" x14ac:dyDescent="0.25"/>
    <row r="128" spans="1:79" ht="14.25" customHeight="1" x14ac:dyDescent="0.25">
      <c r="A128" s="51" t="s">
        <v>404</v>
      </c>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row>
    <row r="129" spans="1:79" ht="5.4" customHeight="1" x14ac:dyDescent="0.25"/>
    <row r="130" spans="1:79" ht="14.25" customHeight="1" x14ac:dyDescent="0.25">
      <c r="A130" s="51" t="s">
        <v>414</v>
      </c>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row>
    <row r="131" spans="1:79" ht="15" customHeight="1" x14ac:dyDescent="0.25">
      <c r="A131" s="59" t="s">
        <v>192</v>
      </c>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row>
    <row r="132" spans="1:79" ht="1.95" customHeight="1" x14ac:dyDescent="0.25"/>
    <row r="133" spans="1:79" ht="14.4" customHeight="1" x14ac:dyDescent="0.25">
      <c r="A133" s="81" t="s">
        <v>6</v>
      </c>
      <c r="B133" s="82"/>
      <c r="C133" s="82"/>
      <c r="D133" s="81" t="s">
        <v>119</v>
      </c>
      <c r="E133" s="82"/>
      <c r="F133" s="82"/>
      <c r="G133" s="82"/>
      <c r="H133" s="82"/>
      <c r="I133" s="82"/>
      <c r="J133" s="82"/>
      <c r="K133" s="82"/>
      <c r="L133" s="82"/>
      <c r="M133" s="82"/>
      <c r="N133" s="82"/>
      <c r="O133" s="82"/>
      <c r="P133" s="82"/>
      <c r="Q133" s="82"/>
      <c r="R133" s="82"/>
      <c r="S133" s="83"/>
      <c r="T133" s="61" t="s">
        <v>193</v>
      </c>
      <c r="U133" s="61"/>
      <c r="V133" s="61"/>
      <c r="W133" s="61"/>
      <c r="X133" s="61"/>
      <c r="Y133" s="61"/>
      <c r="Z133" s="61"/>
      <c r="AA133" s="61"/>
      <c r="AB133" s="61"/>
      <c r="AC133" s="61"/>
      <c r="AD133" s="61"/>
      <c r="AE133" s="61"/>
      <c r="AF133" s="61"/>
      <c r="AG133" s="61"/>
      <c r="AH133" s="61"/>
      <c r="AI133" s="61"/>
      <c r="AJ133" s="61"/>
      <c r="AK133" s="61"/>
      <c r="AL133" s="61" t="s">
        <v>195</v>
      </c>
      <c r="AM133" s="61"/>
      <c r="AN133" s="61"/>
      <c r="AO133" s="61"/>
      <c r="AP133" s="61"/>
      <c r="AQ133" s="61"/>
      <c r="AR133" s="61"/>
      <c r="AS133" s="61"/>
      <c r="AT133" s="61"/>
      <c r="AU133" s="61"/>
      <c r="AV133" s="61"/>
      <c r="AW133" s="61"/>
      <c r="AX133" s="61"/>
      <c r="AY133" s="61"/>
      <c r="AZ133" s="61"/>
      <c r="BA133" s="61"/>
      <c r="BB133" s="61"/>
      <c r="BC133" s="61"/>
      <c r="BD133" s="61" t="s">
        <v>200</v>
      </c>
      <c r="BE133" s="61"/>
      <c r="BF133" s="61"/>
      <c r="BG133" s="61"/>
      <c r="BH133" s="61"/>
      <c r="BI133" s="61"/>
      <c r="BJ133" s="61"/>
      <c r="BK133" s="61"/>
      <c r="BL133" s="61"/>
      <c r="BM133" s="61"/>
      <c r="BN133" s="61"/>
      <c r="BO133" s="61"/>
      <c r="BP133" s="61"/>
      <c r="BQ133" s="61"/>
      <c r="BR133" s="61"/>
      <c r="BS133" s="61"/>
      <c r="BT133" s="61"/>
      <c r="BU133" s="61"/>
    </row>
    <row r="134" spans="1:79" ht="52.5" customHeight="1" x14ac:dyDescent="0.25">
      <c r="A134" s="84"/>
      <c r="B134" s="85"/>
      <c r="C134" s="85"/>
      <c r="D134" s="84"/>
      <c r="E134" s="85"/>
      <c r="F134" s="85"/>
      <c r="G134" s="85"/>
      <c r="H134" s="85"/>
      <c r="I134" s="85"/>
      <c r="J134" s="85"/>
      <c r="K134" s="85"/>
      <c r="L134" s="85"/>
      <c r="M134" s="85"/>
      <c r="N134" s="85"/>
      <c r="O134" s="85"/>
      <c r="P134" s="85"/>
      <c r="Q134" s="85"/>
      <c r="R134" s="85"/>
      <c r="S134" s="86"/>
      <c r="T134" s="61" t="s">
        <v>4</v>
      </c>
      <c r="U134" s="61"/>
      <c r="V134" s="61"/>
      <c r="W134" s="61"/>
      <c r="X134" s="61"/>
      <c r="Y134" s="61" t="s">
        <v>3</v>
      </c>
      <c r="Z134" s="61"/>
      <c r="AA134" s="61"/>
      <c r="AB134" s="61"/>
      <c r="AC134" s="61"/>
      <c r="AD134" s="62" t="s">
        <v>116</v>
      </c>
      <c r="AE134" s="63"/>
      <c r="AF134" s="64"/>
      <c r="AG134" s="61" t="s">
        <v>5</v>
      </c>
      <c r="AH134" s="61"/>
      <c r="AI134" s="61"/>
      <c r="AJ134" s="61"/>
      <c r="AK134" s="61"/>
      <c r="AL134" s="61" t="s">
        <v>4</v>
      </c>
      <c r="AM134" s="61"/>
      <c r="AN134" s="61"/>
      <c r="AO134" s="61"/>
      <c r="AP134" s="61"/>
      <c r="AQ134" s="61" t="s">
        <v>3</v>
      </c>
      <c r="AR134" s="61"/>
      <c r="AS134" s="61"/>
      <c r="AT134" s="61"/>
      <c r="AU134" s="61"/>
      <c r="AV134" s="62" t="s">
        <v>116</v>
      </c>
      <c r="AW134" s="63"/>
      <c r="AX134" s="64"/>
      <c r="AY134" s="61" t="s">
        <v>96</v>
      </c>
      <c r="AZ134" s="61"/>
      <c r="BA134" s="61"/>
      <c r="BB134" s="61"/>
      <c r="BC134" s="61"/>
      <c r="BD134" s="61" t="s">
        <v>4</v>
      </c>
      <c r="BE134" s="61"/>
      <c r="BF134" s="61"/>
      <c r="BG134" s="61"/>
      <c r="BH134" s="61"/>
      <c r="BI134" s="61" t="s">
        <v>3</v>
      </c>
      <c r="BJ134" s="61"/>
      <c r="BK134" s="61"/>
      <c r="BL134" s="61"/>
      <c r="BM134" s="61"/>
      <c r="BN134" s="62" t="s">
        <v>116</v>
      </c>
      <c r="BO134" s="63"/>
      <c r="BP134" s="64"/>
      <c r="BQ134" s="61" t="s">
        <v>97</v>
      </c>
      <c r="BR134" s="61"/>
      <c r="BS134" s="61"/>
      <c r="BT134" s="61"/>
      <c r="BU134" s="61"/>
    </row>
    <row r="135" spans="1:79" ht="15" customHeight="1" x14ac:dyDescent="0.25">
      <c r="A135" s="77">
        <v>1</v>
      </c>
      <c r="B135" s="78"/>
      <c r="C135" s="78"/>
      <c r="D135" s="77">
        <v>2</v>
      </c>
      <c r="E135" s="78"/>
      <c r="F135" s="78"/>
      <c r="G135" s="78"/>
      <c r="H135" s="78"/>
      <c r="I135" s="78"/>
      <c r="J135" s="78"/>
      <c r="K135" s="78"/>
      <c r="L135" s="78"/>
      <c r="M135" s="78"/>
      <c r="N135" s="78"/>
      <c r="O135" s="78"/>
      <c r="P135" s="78"/>
      <c r="Q135" s="78"/>
      <c r="R135" s="78"/>
      <c r="S135" s="79"/>
      <c r="T135" s="61">
        <v>3</v>
      </c>
      <c r="U135" s="61"/>
      <c r="V135" s="61"/>
      <c r="W135" s="61"/>
      <c r="X135" s="61"/>
      <c r="Y135" s="61">
        <v>4</v>
      </c>
      <c r="Z135" s="61"/>
      <c r="AA135" s="61"/>
      <c r="AB135" s="61"/>
      <c r="AC135" s="61"/>
      <c r="AD135" s="77">
        <v>5</v>
      </c>
      <c r="AE135" s="78"/>
      <c r="AF135" s="79"/>
      <c r="AG135" s="61">
        <v>6</v>
      </c>
      <c r="AH135" s="61"/>
      <c r="AI135" s="61"/>
      <c r="AJ135" s="61"/>
      <c r="AK135" s="61"/>
      <c r="AL135" s="61">
        <v>7</v>
      </c>
      <c r="AM135" s="61"/>
      <c r="AN135" s="61"/>
      <c r="AO135" s="61"/>
      <c r="AP135" s="61"/>
      <c r="AQ135" s="61">
        <v>8</v>
      </c>
      <c r="AR135" s="61"/>
      <c r="AS135" s="61"/>
      <c r="AT135" s="61"/>
      <c r="AU135" s="61"/>
      <c r="AV135" s="77">
        <v>9</v>
      </c>
      <c r="AW135" s="78"/>
      <c r="AX135" s="79"/>
      <c r="AY135" s="61">
        <v>10</v>
      </c>
      <c r="AZ135" s="61"/>
      <c r="BA135" s="61"/>
      <c r="BB135" s="61"/>
      <c r="BC135" s="61"/>
      <c r="BD135" s="61">
        <v>11</v>
      </c>
      <c r="BE135" s="61"/>
      <c r="BF135" s="61"/>
      <c r="BG135" s="61"/>
      <c r="BH135" s="61"/>
      <c r="BI135" s="61">
        <v>12</v>
      </c>
      <c r="BJ135" s="61"/>
      <c r="BK135" s="61"/>
      <c r="BL135" s="61"/>
      <c r="BM135" s="61"/>
      <c r="BN135" s="77">
        <v>13</v>
      </c>
      <c r="BO135" s="78"/>
      <c r="BP135" s="79"/>
      <c r="BQ135" s="61">
        <v>14</v>
      </c>
      <c r="BR135" s="61"/>
      <c r="BS135" s="61"/>
      <c r="BT135" s="61"/>
      <c r="BU135" s="61"/>
    </row>
    <row r="136" spans="1:79" ht="14.25" hidden="1" customHeight="1" x14ac:dyDescent="0.25">
      <c r="A136" s="62" t="s">
        <v>69</v>
      </c>
      <c r="B136" s="63"/>
      <c r="C136" s="63"/>
      <c r="D136" s="62" t="s">
        <v>57</v>
      </c>
      <c r="E136" s="63"/>
      <c r="F136" s="63"/>
      <c r="G136" s="63"/>
      <c r="H136" s="63"/>
      <c r="I136" s="63"/>
      <c r="J136" s="63"/>
      <c r="K136" s="63"/>
      <c r="L136" s="63"/>
      <c r="M136" s="63"/>
      <c r="N136" s="63"/>
      <c r="O136" s="63"/>
      <c r="P136" s="63"/>
      <c r="Q136" s="63"/>
      <c r="R136" s="63"/>
      <c r="S136" s="64"/>
      <c r="T136" s="80" t="s">
        <v>65</v>
      </c>
      <c r="U136" s="80"/>
      <c r="V136" s="80"/>
      <c r="W136" s="80"/>
      <c r="X136" s="80"/>
      <c r="Y136" s="80" t="s">
        <v>66</v>
      </c>
      <c r="Z136" s="80"/>
      <c r="AA136" s="80"/>
      <c r="AB136" s="80"/>
      <c r="AC136" s="80"/>
      <c r="AD136" s="62" t="s">
        <v>91</v>
      </c>
      <c r="AE136" s="63"/>
      <c r="AF136" s="64"/>
      <c r="AG136" s="91" t="s">
        <v>99</v>
      </c>
      <c r="AH136" s="91"/>
      <c r="AI136" s="91"/>
      <c r="AJ136" s="91"/>
      <c r="AK136" s="91"/>
      <c r="AL136" s="80" t="s">
        <v>67</v>
      </c>
      <c r="AM136" s="80"/>
      <c r="AN136" s="80"/>
      <c r="AO136" s="80"/>
      <c r="AP136" s="80"/>
      <c r="AQ136" s="80" t="s">
        <v>68</v>
      </c>
      <c r="AR136" s="80"/>
      <c r="AS136" s="80"/>
      <c r="AT136" s="80"/>
      <c r="AU136" s="80"/>
      <c r="AV136" s="62" t="s">
        <v>92</v>
      </c>
      <c r="AW136" s="63"/>
      <c r="AX136" s="64"/>
      <c r="AY136" s="91" t="s">
        <v>99</v>
      </c>
      <c r="AZ136" s="91"/>
      <c r="BA136" s="91"/>
      <c r="BB136" s="91"/>
      <c r="BC136" s="91"/>
      <c r="BD136" s="80" t="s">
        <v>58</v>
      </c>
      <c r="BE136" s="80"/>
      <c r="BF136" s="80"/>
      <c r="BG136" s="80"/>
      <c r="BH136" s="80"/>
      <c r="BI136" s="80" t="s">
        <v>59</v>
      </c>
      <c r="BJ136" s="80"/>
      <c r="BK136" s="80"/>
      <c r="BL136" s="80"/>
      <c r="BM136" s="80"/>
      <c r="BN136" s="62" t="s">
        <v>93</v>
      </c>
      <c r="BO136" s="63"/>
      <c r="BP136" s="64"/>
      <c r="BQ136" s="91" t="s">
        <v>99</v>
      </c>
      <c r="BR136" s="91"/>
      <c r="BS136" s="91"/>
      <c r="BT136" s="91"/>
      <c r="BU136" s="91"/>
      <c r="CA136" s="1" t="s">
        <v>33</v>
      </c>
    </row>
    <row r="137" spans="1:79" s="8" customFormat="1" ht="39.6" customHeight="1" x14ac:dyDescent="0.25">
      <c r="A137" s="62">
        <v>1</v>
      </c>
      <c r="B137" s="63"/>
      <c r="C137" s="63"/>
      <c r="D137" s="92" t="s">
        <v>294</v>
      </c>
      <c r="E137" s="93"/>
      <c r="F137" s="93"/>
      <c r="G137" s="93"/>
      <c r="H137" s="93"/>
      <c r="I137" s="93"/>
      <c r="J137" s="93"/>
      <c r="K137" s="93"/>
      <c r="L137" s="93"/>
      <c r="M137" s="93"/>
      <c r="N137" s="93"/>
      <c r="O137" s="93"/>
      <c r="P137" s="93"/>
      <c r="Q137" s="93"/>
      <c r="R137" s="93"/>
      <c r="S137" s="94"/>
      <c r="T137" s="87">
        <v>41873382</v>
      </c>
      <c r="U137" s="87"/>
      <c r="V137" s="87"/>
      <c r="W137" s="87"/>
      <c r="X137" s="87"/>
      <c r="Y137" s="87">
        <v>5230766</v>
      </c>
      <c r="Z137" s="87"/>
      <c r="AA137" s="87"/>
      <c r="AB137" s="87"/>
      <c r="AC137" s="87"/>
      <c r="AD137" s="88">
        <v>0</v>
      </c>
      <c r="AE137" s="89"/>
      <c r="AF137" s="90"/>
      <c r="AG137" s="87">
        <f>IF(ISNUMBER(T137),T137,0)+IF(ISNUMBER(Y137),Y137,0)</f>
        <v>47104148</v>
      </c>
      <c r="AH137" s="87"/>
      <c r="AI137" s="87"/>
      <c r="AJ137" s="87"/>
      <c r="AK137" s="87"/>
      <c r="AL137" s="87">
        <v>38621595</v>
      </c>
      <c r="AM137" s="87"/>
      <c r="AN137" s="87"/>
      <c r="AO137" s="87"/>
      <c r="AP137" s="87"/>
      <c r="AQ137" s="87">
        <f>155800+3598302</f>
        <v>3754102</v>
      </c>
      <c r="AR137" s="87"/>
      <c r="AS137" s="87"/>
      <c r="AT137" s="87"/>
      <c r="AU137" s="87"/>
      <c r="AV137" s="88">
        <v>0</v>
      </c>
      <c r="AW137" s="89"/>
      <c r="AX137" s="90"/>
      <c r="AY137" s="87">
        <f>IF(ISNUMBER(AL137),AL137,0)+IF(ISNUMBER(AQ137),AQ137,0)</f>
        <v>42375697</v>
      </c>
      <c r="AZ137" s="87"/>
      <c r="BA137" s="87"/>
      <c r="BB137" s="87"/>
      <c r="BC137" s="87"/>
      <c r="BD137" s="87">
        <v>12024900</v>
      </c>
      <c r="BE137" s="87"/>
      <c r="BF137" s="87"/>
      <c r="BG137" s="87"/>
      <c r="BH137" s="87"/>
      <c r="BI137" s="87">
        <v>101700</v>
      </c>
      <c r="BJ137" s="87"/>
      <c r="BK137" s="87"/>
      <c r="BL137" s="87"/>
      <c r="BM137" s="87"/>
      <c r="BN137" s="88">
        <v>0</v>
      </c>
      <c r="BO137" s="89"/>
      <c r="BP137" s="90"/>
      <c r="BQ137" s="87">
        <f>IF(ISNUMBER(BD137),BD137,0)+IF(ISNUMBER(BI137),BI137,0)</f>
        <v>12126600</v>
      </c>
      <c r="BR137" s="87"/>
      <c r="BS137" s="87"/>
      <c r="BT137" s="87"/>
      <c r="BU137" s="87"/>
      <c r="CA137" s="8" t="s">
        <v>34</v>
      </c>
    </row>
    <row r="138" spans="1:79" s="8" customFormat="1" ht="26.4" customHeight="1" x14ac:dyDescent="0.25">
      <c r="A138" s="62">
        <v>2</v>
      </c>
      <c r="B138" s="63"/>
      <c r="C138" s="63"/>
      <c r="D138" s="92" t="s">
        <v>231</v>
      </c>
      <c r="E138" s="93"/>
      <c r="F138" s="93"/>
      <c r="G138" s="93"/>
      <c r="H138" s="93"/>
      <c r="I138" s="93"/>
      <c r="J138" s="93"/>
      <c r="K138" s="93"/>
      <c r="L138" s="93"/>
      <c r="M138" s="93"/>
      <c r="N138" s="93"/>
      <c r="O138" s="93"/>
      <c r="P138" s="93"/>
      <c r="Q138" s="93"/>
      <c r="R138" s="93"/>
      <c r="S138" s="94"/>
      <c r="T138" s="87">
        <v>0</v>
      </c>
      <c r="U138" s="87"/>
      <c r="V138" s="87"/>
      <c r="W138" s="87"/>
      <c r="X138" s="87"/>
      <c r="Y138" s="87">
        <v>596370</v>
      </c>
      <c r="Z138" s="87"/>
      <c r="AA138" s="87"/>
      <c r="AB138" s="87"/>
      <c r="AC138" s="87"/>
      <c r="AD138" s="88">
        <v>596370</v>
      </c>
      <c r="AE138" s="89"/>
      <c r="AF138" s="90"/>
      <c r="AG138" s="87">
        <f>IF(ISNUMBER(T138),T138,0)+IF(ISNUMBER(Y138),Y138,0)</f>
        <v>596370</v>
      </c>
      <c r="AH138" s="87"/>
      <c r="AI138" s="87"/>
      <c r="AJ138" s="87"/>
      <c r="AK138" s="87"/>
      <c r="AL138" s="87">
        <v>0</v>
      </c>
      <c r="AM138" s="87"/>
      <c r="AN138" s="87"/>
      <c r="AO138" s="87"/>
      <c r="AP138" s="87"/>
      <c r="AQ138" s="87">
        <v>0</v>
      </c>
      <c r="AR138" s="87"/>
      <c r="AS138" s="87"/>
      <c r="AT138" s="87"/>
      <c r="AU138" s="87"/>
      <c r="AV138" s="88">
        <v>0</v>
      </c>
      <c r="AW138" s="89"/>
      <c r="AX138" s="90"/>
      <c r="AY138" s="87">
        <f>IF(ISNUMBER(AL138),AL138,0)+IF(ISNUMBER(AQ138),AQ138,0)</f>
        <v>0</v>
      </c>
      <c r="AZ138" s="87"/>
      <c r="BA138" s="87"/>
      <c r="BB138" s="87"/>
      <c r="BC138" s="87"/>
      <c r="BD138" s="87">
        <v>0</v>
      </c>
      <c r="BE138" s="87"/>
      <c r="BF138" s="87"/>
      <c r="BG138" s="87"/>
      <c r="BH138" s="87"/>
      <c r="BI138" s="87">
        <v>0</v>
      </c>
      <c r="BJ138" s="87"/>
      <c r="BK138" s="87"/>
      <c r="BL138" s="87"/>
      <c r="BM138" s="87"/>
      <c r="BN138" s="88">
        <v>0</v>
      </c>
      <c r="BO138" s="89"/>
      <c r="BP138" s="90"/>
      <c r="BQ138" s="87">
        <f>IF(ISNUMBER(BD138),BD138,0)+IF(ISNUMBER(BI138),BI138,0)</f>
        <v>0</v>
      </c>
      <c r="BR138" s="87"/>
      <c r="BS138" s="87"/>
      <c r="BT138" s="87"/>
      <c r="BU138" s="87"/>
    </row>
    <row r="139" spans="1:79" s="8" customFormat="1" ht="26.4" customHeight="1" x14ac:dyDescent="0.25">
      <c r="A139" s="62">
        <v>3</v>
      </c>
      <c r="B139" s="63"/>
      <c r="C139" s="63"/>
      <c r="D139" s="92" t="s">
        <v>240</v>
      </c>
      <c r="E139" s="93"/>
      <c r="F139" s="93"/>
      <c r="G139" s="93"/>
      <c r="H139" s="93"/>
      <c r="I139" s="93"/>
      <c r="J139" s="93"/>
      <c r="K139" s="93"/>
      <c r="L139" s="93"/>
      <c r="M139" s="93"/>
      <c r="N139" s="93"/>
      <c r="O139" s="93"/>
      <c r="P139" s="93"/>
      <c r="Q139" s="93"/>
      <c r="R139" s="93"/>
      <c r="S139" s="94"/>
      <c r="T139" s="87">
        <v>0</v>
      </c>
      <c r="U139" s="87"/>
      <c r="V139" s="87"/>
      <c r="W139" s="87"/>
      <c r="X139" s="87"/>
      <c r="Y139" s="87">
        <v>6059553</v>
      </c>
      <c r="Z139" s="87"/>
      <c r="AA139" s="87"/>
      <c r="AB139" s="87"/>
      <c r="AC139" s="87"/>
      <c r="AD139" s="88">
        <v>6059553</v>
      </c>
      <c r="AE139" s="89"/>
      <c r="AF139" s="90"/>
      <c r="AG139" s="87">
        <f>IF(ISNUMBER(T139),T139,0)+IF(ISNUMBER(Y139),Y139,0)</f>
        <v>6059553</v>
      </c>
      <c r="AH139" s="87"/>
      <c r="AI139" s="87"/>
      <c r="AJ139" s="87"/>
      <c r="AK139" s="87"/>
      <c r="AL139" s="87">
        <v>0</v>
      </c>
      <c r="AM139" s="87"/>
      <c r="AN139" s="87"/>
      <c r="AO139" s="87"/>
      <c r="AP139" s="87"/>
      <c r="AQ139" s="87">
        <v>4086000</v>
      </c>
      <c r="AR139" s="87"/>
      <c r="AS139" s="87"/>
      <c r="AT139" s="87"/>
      <c r="AU139" s="87"/>
      <c r="AV139" s="88">
        <v>4086000</v>
      </c>
      <c r="AW139" s="89"/>
      <c r="AX139" s="90"/>
      <c r="AY139" s="87">
        <f>IF(ISNUMBER(AL139),AL139,0)+IF(ISNUMBER(AQ139),AQ139,0)</f>
        <v>4086000</v>
      </c>
      <c r="AZ139" s="87"/>
      <c r="BA139" s="87"/>
      <c r="BB139" s="87"/>
      <c r="BC139" s="87"/>
      <c r="BD139" s="87">
        <v>0</v>
      </c>
      <c r="BE139" s="87"/>
      <c r="BF139" s="87"/>
      <c r="BG139" s="87"/>
      <c r="BH139" s="87"/>
      <c r="BI139" s="87">
        <v>0</v>
      </c>
      <c r="BJ139" s="87"/>
      <c r="BK139" s="87"/>
      <c r="BL139" s="87"/>
      <c r="BM139" s="87"/>
      <c r="BN139" s="88">
        <v>0</v>
      </c>
      <c r="BO139" s="89"/>
      <c r="BP139" s="90"/>
      <c r="BQ139" s="87">
        <f>IF(ISNUMBER(BD139),BD139,0)+IF(ISNUMBER(BI139),BI139,0)</f>
        <v>0</v>
      </c>
      <c r="BR139" s="87"/>
      <c r="BS139" s="87"/>
      <c r="BT139" s="87"/>
      <c r="BU139" s="87"/>
    </row>
    <row r="140" spans="1:79" s="9" customFormat="1" ht="12.75" customHeight="1" x14ac:dyDescent="0.25">
      <c r="A140" s="98"/>
      <c r="B140" s="99"/>
      <c r="C140" s="99"/>
      <c r="D140" s="159" t="s">
        <v>145</v>
      </c>
      <c r="E140" s="156"/>
      <c r="F140" s="156"/>
      <c r="G140" s="156"/>
      <c r="H140" s="156"/>
      <c r="I140" s="156"/>
      <c r="J140" s="156"/>
      <c r="K140" s="156"/>
      <c r="L140" s="156"/>
      <c r="M140" s="156"/>
      <c r="N140" s="156"/>
      <c r="O140" s="156"/>
      <c r="P140" s="156"/>
      <c r="Q140" s="156"/>
      <c r="R140" s="156"/>
      <c r="S140" s="157"/>
      <c r="T140" s="120">
        <v>41873382</v>
      </c>
      <c r="U140" s="120"/>
      <c r="V140" s="120"/>
      <c r="W140" s="120"/>
      <c r="X140" s="120"/>
      <c r="Y140" s="120">
        <v>11886689</v>
      </c>
      <c r="Z140" s="120"/>
      <c r="AA140" s="120"/>
      <c r="AB140" s="120"/>
      <c r="AC140" s="120"/>
      <c r="AD140" s="95">
        <v>6655923</v>
      </c>
      <c r="AE140" s="96"/>
      <c r="AF140" s="97"/>
      <c r="AG140" s="120">
        <f>IF(ISNUMBER(T140),T140,0)+IF(ISNUMBER(Y140),Y140,0)</f>
        <v>53760071</v>
      </c>
      <c r="AH140" s="120"/>
      <c r="AI140" s="120"/>
      <c r="AJ140" s="120"/>
      <c r="AK140" s="120"/>
      <c r="AL140" s="120">
        <v>38621595</v>
      </c>
      <c r="AM140" s="120"/>
      <c r="AN140" s="120"/>
      <c r="AO140" s="120"/>
      <c r="AP140" s="120"/>
      <c r="AQ140" s="120">
        <f>AQ137+AQ139</f>
        <v>7840102</v>
      </c>
      <c r="AR140" s="120"/>
      <c r="AS140" s="120"/>
      <c r="AT140" s="120"/>
      <c r="AU140" s="120"/>
      <c r="AV140" s="95">
        <v>4086000</v>
      </c>
      <c r="AW140" s="96"/>
      <c r="AX140" s="97"/>
      <c r="AY140" s="120">
        <f>IF(ISNUMBER(AL140),AL140,0)+IF(ISNUMBER(AQ140),AQ140,0)</f>
        <v>46461697</v>
      </c>
      <c r="AZ140" s="120"/>
      <c r="BA140" s="120"/>
      <c r="BB140" s="120"/>
      <c r="BC140" s="120"/>
      <c r="BD140" s="120">
        <v>12024900</v>
      </c>
      <c r="BE140" s="120"/>
      <c r="BF140" s="120"/>
      <c r="BG140" s="120"/>
      <c r="BH140" s="120"/>
      <c r="BI140" s="120">
        <v>101700</v>
      </c>
      <c r="BJ140" s="120"/>
      <c r="BK140" s="120"/>
      <c r="BL140" s="120"/>
      <c r="BM140" s="120"/>
      <c r="BN140" s="95">
        <v>0</v>
      </c>
      <c r="BO140" s="96"/>
      <c r="BP140" s="97"/>
      <c r="BQ140" s="120">
        <f>IF(ISNUMBER(BD140),BD140,0)+IF(ISNUMBER(BI140),BI140,0)</f>
        <v>12126600</v>
      </c>
      <c r="BR140" s="120"/>
      <c r="BS140" s="120"/>
      <c r="BT140" s="120"/>
      <c r="BU140" s="120"/>
    </row>
    <row r="141" spans="1:79" ht="9" customHeight="1" x14ac:dyDescent="0.25"/>
    <row r="142" spans="1:79" ht="14.25" customHeight="1" x14ac:dyDescent="0.25">
      <c r="A142" s="51" t="s">
        <v>415</v>
      </c>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row>
    <row r="143" spans="1:79" ht="15" customHeight="1" x14ac:dyDescent="0.25">
      <c r="A143" s="59" t="s">
        <v>192</v>
      </c>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row>
    <row r="144" spans="1:79" ht="4.2" customHeight="1" x14ac:dyDescent="0.25"/>
    <row r="145" spans="1:79" ht="15.6" customHeight="1" x14ac:dyDescent="0.25">
      <c r="A145" s="81" t="s">
        <v>6</v>
      </c>
      <c r="B145" s="82"/>
      <c r="C145" s="82"/>
      <c r="D145" s="81" t="s">
        <v>119</v>
      </c>
      <c r="E145" s="82"/>
      <c r="F145" s="82"/>
      <c r="G145" s="82"/>
      <c r="H145" s="82"/>
      <c r="I145" s="82"/>
      <c r="J145" s="82"/>
      <c r="K145" s="82"/>
      <c r="L145" s="82"/>
      <c r="M145" s="82"/>
      <c r="N145" s="82"/>
      <c r="O145" s="82"/>
      <c r="P145" s="82"/>
      <c r="Q145" s="82"/>
      <c r="R145" s="82"/>
      <c r="S145" s="83"/>
      <c r="T145" s="61" t="s">
        <v>204</v>
      </c>
      <c r="U145" s="61"/>
      <c r="V145" s="61"/>
      <c r="W145" s="61"/>
      <c r="X145" s="61"/>
      <c r="Y145" s="61"/>
      <c r="Z145" s="61"/>
      <c r="AA145" s="61"/>
      <c r="AB145" s="61"/>
      <c r="AC145" s="61"/>
      <c r="AD145" s="61"/>
      <c r="AE145" s="61"/>
      <c r="AF145" s="61"/>
      <c r="AG145" s="61"/>
      <c r="AH145" s="61"/>
      <c r="AI145" s="61"/>
      <c r="AJ145" s="61"/>
      <c r="AK145" s="61"/>
      <c r="AL145" s="61" t="s">
        <v>208</v>
      </c>
      <c r="AM145" s="61"/>
      <c r="AN145" s="61"/>
      <c r="AO145" s="61"/>
      <c r="AP145" s="61"/>
      <c r="AQ145" s="61"/>
      <c r="AR145" s="61"/>
      <c r="AS145" s="61"/>
      <c r="AT145" s="61"/>
      <c r="AU145" s="61"/>
      <c r="AV145" s="61"/>
      <c r="AW145" s="61"/>
      <c r="AX145" s="61"/>
      <c r="AY145" s="61"/>
      <c r="AZ145" s="61"/>
      <c r="BA145" s="61"/>
      <c r="BB145" s="61"/>
      <c r="BC145" s="61"/>
    </row>
    <row r="146" spans="1:79" ht="54" customHeight="1" x14ac:dyDescent="0.25">
      <c r="A146" s="84"/>
      <c r="B146" s="85"/>
      <c r="C146" s="85"/>
      <c r="D146" s="84"/>
      <c r="E146" s="85"/>
      <c r="F146" s="85"/>
      <c r="G146" s="85"/>
      <c r="H146" s="85"/>
      <c r="I146" s="85"/>
      <c r="J146" s="85"/>
      <c r="K146" s="85"/>
      <c r="L146" s="85"/>
      <c r="M146" s="85"/>
      <c r="N146" s="85"/>
      <c r="O146" s="85"/>
      <c r="P146" s="85"/>
      <c r="Q146" s="85"/>
      <c r="R146" s="85"/>
      <c r="S146" s="86"/>
      <c r="T146" s="61" t="s">
        <v>4</v>
      </c>
      <c r="U146" s="61"/>
      <c r="V146" s="61"/>
      <c r="W146" s="61"/>
      <c r="X146" s="61"/>
      <c r="Y146" s="61" t="s">
        <v>3</v>
      </c>
      <c r="Z146" s="61"/>
      <c r="AA146" s="61"/>
      <c r="AB146" s="61"/>
      <c r="AC146" s="61"/>
      <c r="AD146" s="62" t="s">
        <v>116</v>
      </c>
      <c r="AE146" s="63"/>
      <c r="AF146" s="64"/>
      <c r="AG146" s="61" t="s">
        <v>5</v>
      </c>
      <c r="AH146" s="61"/>
      <c r="AI146" s="61"/>
      <c r="AJ146" s="61"/>
      <c r="AK146" s="61"/>
      <c r="AL146" s="61" t="s">
        <v>4</v>
      </c>
      <c r="AM146" s="61"/>
      <c r="AN146" s="61"/>
      <c r="AO146" s="61"/>
      <c r="AP146" s="61"/>
      <c r="AQ146" s="61" t="s">
        <v>3</v>
      </c>
      <c r="AR146" s="61"/>
      <c r="AS146" s="61"/>
      <c r="AT146" s="61"/>
      <c r="AU146" s="61"/>
      <c r="AV146" s="62" t="s">
        <v>116</v>
      </c>
      <c r="AW146" s="63"/>
      <c r="AX146" s="64"/>
      <c r="AY146" s="61" t="s">
        <v>96</v>
      </c>
      <c r="AZ146" s="61"/>
      <c r="BA146" s="61"/>
      <c r="BB146" s="61"/>
      <c r="BC146" s="61"/>
    </row>
    <row r="147" spans="1:79" ht="15" customHeight="1" x14ac:dyDescent="0.25">
      <c r="A147" s="77">
        <v>1</v>
      </c>
      <c r="B147" s="78"/>
      <c r="C147" s="78"/>
      <c r="D147" s="77">
        <v>2</v>
      </c>
      <c r="E147" s="78"/>
      <c r="F147" s="78"/>
      <c r="G147" s="78"/>
      <c r="H147" s="78"/>
      <c r="I147" s="78"/>
      <c r="J147" s="78"/>
      <c r="K147" s="78"/>
      <c r="L147" s="78"/>
      <c r="M147" s="78"/>
      <c r="N147" s="78"/>
      <c r="O147" s="78"/>
      <c r="P147" s="78"/>
      <c r="Q147" s="78"/>
      <c r="R147" s="78"/>
      <c r="S147" s="79"/>
      <c r="T147" s="61">
        <v>3</v>
      </c>
      <c r="U147" s="61"/>
      <c r="V147" s="61"/>
      <c r="W147" s="61"/>
      <c r="X147" s="61"/>
      <c r="Y147" s="61">
        <v>4</v>
      </c>
      <c r="Z147" s="61"/>
      <c r="AA147" s="61"/>
      <c r="AB147" s="61"/>
      <c r="AC147" s="61"/>
      <c r="AD147" s="77">
        <v>5</v>
      </c>
      <c r="AE147" s="78"/>
      <c r="AF147" s="79"/>
      <c r="AG147" s="61">
        <v>6</v>
      </c>
      <c r="AH147" s="61"/>
      <c r="AI147" s="61"/>
      <c r="AJ147" s="61"/>
      <c r="AK147" s="61"/>
      <c r="AL147" s="61">
        <v>7</v>
      </c>
      <c r="AM147" s="61"/>
      <c r="AN147" s="61"/>
      <c r="AO147" s="61"/>
      <c r="AP147" s="61"/>
      <c r="AQ147" s="61">
        <v>8</v>
      </c>
      <c r="AR147" s="61"/>
      <c r="AS147" s="61"/>
      <c r="AT147" s="61"/>
      <c r="AU147" s="61"/>
      <c r="AV147" s="77">
        <v>9</v>
      </c>
      <c r="AW147" s="78"/>
      <c r="AX147" s="79"/>
      <c r="AY147" s="61">
        <v>10</v>
      </c>
      <c r="AZ147" s="61"/>
      <c r="BA147" s="61"/>
      <c r="BB147" s="61"/>
      <c r="BC147" s="61"/>
    </row>
    <row r="148" spans="1:79" ht="10.5" hidden="1" customHeight="1" x14ac:dyDescent="0.25">
      <c r="A148" s="62" t="s">
        <v>69</v>
      </c>
      <c r="B148" s="63"/>
      <c r="C148" s="63"/>
      <c r="D148" s="62" t="s">
        <v>57</v>
      </c>
      <c r="E148" s="63"/>
      <c r="F148" s="63"/>
      <c r="G148" s="63"/>
      <c r="H148" s="63"/>
      <c r="I148" s="63"/>
      <c r="J148" s="63"/>
      <c r="K148" s="63"/>
      <c r="L148" s="63"/>
      <c r="M148" s="63"/>
      <c r="N148" s="63"/>
      <c r="O148" s="63"/>
      <c r="P148" s="63"/>
      <c r="Q148" s="63"/>
      <c r="R148" s="63"/>
      <c r="S148" s="64"/>
      <c r="T148" s="80" t="s">
        <v>60</v>
      </c>
      <c r="U148" s="80"/>
      <c r="V148" s="80"/>
      <c r="W148" s="80"/>
      <c r="X148" s="80"/>
      <c r="Y148" s="80" t="s">
        <v>61</v>
      </c>
      <c r="Z148" s="80"/>
      <c r="AA148" s="80"/>
      <c r="AB148" s="80"/>
      <c r="AC148" s="80"/>
      <c r="AD148" s="62" t="s">
        <v>94</v>
      </c>
      <c r="AE148" s="63"/>
      <c r="AF148" s="64"/>
      <c r="AG148" s="91" t="s">
        <v>99</v>
      </c>
      <c r="AH148" s="91"/>
      <c r="AI148" s="91"/>
      <c r="AJ148" s="91"/>
      <c r="AK148" s="91"/>
      <c r="AL148" s="80" t="s">
        <v>62</v>
      </c>
      <c r="AM148" s="80"/>
      <c r="AN148" s="80"/>
      <c r="AO148" s="80"/>
      <c r="AP148" s="80"/>
      <c r="AQ148" s="80" t="s">
        <v>63</v>
      </c>
      <c r="AR148" s="80"/>
      <c r="AS148" s="80"/>
      <c r="AT148" s="80"/>
      <c r="AU148" s="80"/>
      <c r="AV148" s="62" t="s">
        <v>95</v>
      </c>
      <c r="AW148" s="63"/>
      <c r="AX148" s="64"/>
      <c r="AY148" s="91" t="s">
        <v>99</v>
      </c>
      <c r="AZ148" s="91"/>
      <c r="BA148" s="91"/>
      <c r="BB148" s="91"/>
      <c r="BC148" s="91"/>
      <c r="CA148" s="1" t="s">
        <v>35</v>
      </c>
    </row>
    <row r="149" spans="1:79" s="8" customFormat="1" ht="39.6" customHeight="1" x14ac:dyDescent="0.25">
      <c r="A149" s="62">
        <v>1</v>
      </c>
      <c r="B149" s="63"/>
      <c r="C149" s="63"/>
      <c r="D149" s="92" t="s">
        <v>294</v>
      </c>
      <c r="E149" s="93"/>
      <c r="F149" s="93"/>
      <c r="G149" s="93"/>
      <c r="H149" s="93"/>
      <c r="I149" s="93"/>
      <c r="J149" s="93"/>
      <c r="K149" s="93"/>
      <c r="L149" s="93"/>
      <c r="M149" s="93"/>
      <c r="N149" s="93"/>
      <c r="O149" s="93"/>
      <c r="P149" s="93"/>
      <c r="Q149" s="93"/>
      <c r="R149" s="93"/>
      <c r="S149" s="94"/>
      <c r="T149" s="87">
        <f>X117</f>
        <v>4265312</v>
      </c>
      <c r="U149" s="87"/>
      <c r="V149" s="87"/>
      <c r="W149" s="87"/>
      <c r="X149" s="87"/>
      <c r="Y149" s="87">
        <v>107497</v>
      </c>
      <c r="Z149" s="87"/>
      <c r="AA149" s="87"/>
      <c r="AB149" s="87"/>
      <c r="AC149" s="87"/>
      <c r="AD149" s="88">
        <v>0</v>
      </c>
      <c r="AE149" s="89"/>
      <c r="AF149" s="90"/>
      <c r="AG149" s="87">
        <f>IF(ISNUMBER(T149),T149,0)+IF(ISNUMBER(Y149),Y149,0)</f>
        <v>4372809</v>
      </c>
      <c r="AH149" s="87"/>
      <c r="AI149" s="87"/>
      <c r="AJ149" s="87"/>
      <c r="AK149" s="87"/>
      <c r="AL149" s="87">
        <f>AP117</f>
        <v>4491374</v>
      </c>
      <c r="AM149" s="87"/>
      <c r="AN149" s="87"/>
      <c r="AO149" s="87"/>
      <c r="AP149" s="87"/>
      <c r="AQ149" s="87">
        <v>113194</v>
      </c>
      <c r="AR149" s="87"/>
      <c r="AS149" s="87"/>
      <c r="AT149" s="87"/>
      <c r="AU149" s="87"/>
      <c r="AV149" s="88">
        <v>0</v>
      </c>
      <c r="AW149" s="89"/>
      <c r="AX149" s="90"/>
      <c r="AY149" s="87">
        <f>IF(ISNUMBER(AL149),AL149,0)+IF(ISNUMBER(AQ149),AQ149,0)</f>
        <v>4604568</v>
      </c>
      <c r="AZ149" s="87"/>
      <c r="BA149" s="87"/>
      <c r="BB149" s="87"/>
      <c r="BC149" s="87"/>
      <c r="CA149" s="8" t="s">
        <v>36</v>
      </c>
    </row>
    <row r="150" spans="1:79" s="8" customFormat="1" ht="26.4" hidden="1" customHeight="1" x14ac:dyDescent="0.25">
      <c r="A150" s="62">
        <v>2</v>
      </c>
      <c r="B150" s="63"/>
      <c r="C150" s="63"/>
      <c r="D150" s="92" t="s">
        <v>239</v>
      </c>
      <c r="E150" s="93"/>
      <c r="F150" s="93"/>
      <c r="G150" s="93"/>
      <c r="H150" s="93"/>
      <c r="I150" s="93"/>
      <c r="J150" s="93"/>
      <c r="K150" s="93"/>
      <c r="L150" s="93"/>
      <c r="M150" s="93"/>
      <c r="N150" s="93"/>
      <c r="O150" s="93"/>
      <c r="P150" s="93"/>
      <c r="Q150" s="93"/>
      <c r="R150" s="93"/>
      <c r="S150" s="94"/>
      <c r="T150" s="87">
        <v>0</v>
      </c>
      <c r="U150" s="87"/>
      <c r="V150" s="87"/>
      <c r="W150" s="87"/>
      <c r="X150" s="87"/>
      <c r="Y150" s="87">
        <v>0</v>
      </c>
      <c r="Z150" s="87"/>
      <c r="AA150" s="87"/>
      <c r="AB150" s="87"/>
      <c r="AC150" s="87"/>
      <c r="AD150" s="88">
        <v>0</v>
      </c>
      <c r="AE150" s="89"/>
      <c r="AF150" s="90"/>
      <c r="AG150" s="87">
        <f>IF(ISNUMBER(T150),T150,0)+IF(ISNUMBER(Y150),Y150,0)</f>
        <v>0</v>
      </c>
      <c r="AH150" s="87"/>
      <c r="AI150" s="87"/>
      <c r="AJ150" s="87"/>
      <c r="AK150" s="87"/>
      <c r="AL150" s="87">
        <v>0</v>
      </c>
      <c r="AM150" s="87"/>
      <c r="AN150" s="87"/>
      <c r="AO150" s="87"/>
      <c r="AP150" s="87"/>
      <c r="AQ150" s="87">
        <v>0</v>
      </c>
      <c r="AR150" s="87"/>
      <c r="AS150" s="87"/>
      <c r="AT150" s="87"/>
      <c r="AU150" s="87"/>
      <c r="AV150" s="88">
        <v>0</v>
      </c>
      <c r="AW150" s="89"/>
      <c r="AX150" s="90"/>
      <c r="AY150" s="87">
        <f>IF(ISNUMBER(AL150),AL150,0)+IF(ISNUMBER(AQ150),AQ150,0)</f>
        <v>0</v>
      </c>
      <c r="AZ150" s="87"/>
      <c r="BA150" s="87"/>
      <c r="BB150" s="87"/>
      <c r="BC150" s="87"/>
    </row>
    <row r="151" spans="1:79" s="8" customFormat="1" ht="26.4" hidden="1" customHeight="1" x14ac:dyDescent="0.25">
      <c r="A151" s="62">
        <v>3</v>
      </c>
      <c r="B151" s="63"/>
      <c r="C151" s="63"/>
      <c r="D151" s="92" t="s">
        <v>240</v>
      </c>
      <c r="E151" s="93"/>
      <c r="F151" s="93"/>
      <c r="G151" s="93"/>
      <c r="H151" s="93"/>
      <c r="I151" s="93"/>
      <c r="J151" s="93"/>
      <c r="K151" s="93"/>
      <c r="L151" s="93"/>
      <c r="M151" s="93"/>
      <c r="N151" s="93"/>
      <c r="O151" s="93"/>
      <c r="P151" s="93"/>
      <c r="Q151" s="93"/>
      <c r="R151" s="93"/>
      <c r="S151" s="94"/>
      <c r="T151" s="87">
        <v>0</v>
      </c>
      <c r="U151" s="87"/>
      <c r="V151" s="87"/>
      <c r="W151" s="87"/>
      <c r="X151" s="87"/>
      <c r="Y151" s="87">
        <v>0</v>
      </c>
      <c r="Z151" s="87"/>
      <c r="AA151" s="87"/>
      <c r="AB151" s="87"/>
      <c r="AC151" s="87"/>
      <c r="AD151" s="88">
        <v>0</v>
      </c>
      <c r="AE151" s="89"/>
      <c r="AF151" s="90"/>
      <c r="AG151" s="87">
        <f>IF(ISNUMBER(T151),T151,0)+IF(ISNUMBER(Y151),Y151,0)</f>
        <v>0</v>
      </c>
      <c r="AH151" s="87"/>
      <c r="AI151" s="87"/>
      <c r="AJ151" s="87"/>
      <c r="AK151" s="87"/>
      <c r="AL151" s="87">
        <v>0</v>
      </c>
      <c r="AM151" s="87"/>
      <c r="AN151" s="87"/>
      <c r="AO151" s="87"/>
      <c r="AP151" s="87"/>
      <c r="AQ151" s="87">
        <v>0</v>
      </c>
      <c r="AR151" s="87"/>
      <c r="AS151" s="87"/>
      <c r="AT151" s="87"/>
      <c r="AU151" s="87"/>
      <c r="AV151" s="88">
        <v>0</v>
      </c>
      <c r="AW151" s="89"/>
      <c r="AX151" s="90"/>
      <c r="AY151" s="87">
        <f>IF(ISNUMBER(AL151),AL151,0)+IF(ISNUMBER(AQ151),AQ151,0)</f>
        <v>0</v>
      </c>
      <c r="AZ151" s="87"/>
      <c r="BA151" s="87"/>
      <c r="BB151" s="87"/>
      <c r="BC151" s="87"/>
    </row>
    <row r="152" spans="1:79" s="9" customFormat="1" ht="12.75" customHeight="1" x14ac:dyDescent="0.25">
      <c r="A152" s="98"/>
      <c r="B152" s="99"/>
      <c r="C152" s="99"/>
      <c r="D152" s="159" t="s">
        <v>145</v>
      </c>
      <c r="E152" s="156"/>
      <c r="F152" s="156"/>
      <c r="G152" s="156"/>
      <c r="H152" s="156"/>
      <c r="I152" s="156"/>
      <c r="J152" s="156"/>
      <c r="K152" s="156"/>
      <c r="L152" s="156"/>
      <c r="M152" s="156"/>
      <c r="N152" s="156"/>
      <c r="O152" s="156"/>
      <c r="P152" s="156"/>
      <c r="Q152" s="156"/>
      <c r="R152" s="156"/>
      <c r="S152" s="157"/>
      <c r="T152" s="120">
        <f>T149</f>
        <v>4265312</v>
      </c>
      <c r="U152" s="120"/>
      <c r="V152" s="120"/>
      <c r="W152" s="120"/>
      <c r="X152" s="120"/>
      <c r="Y152" s="120">
        <v>107497</v>
      </c>
      <c r="Z152" s="120"/>
      <c r="AA152" s="120"/>
      <c r="AB152" s="120"/>
      <c r="AC152" s="120"/>
      <c r="AD152" s="95">
        <v>0</v>
      </c>
      <c r="AE152" s="96"/>
      <c r="AF152" s="97"/>
      <c r="AG152" s="120">
        <f>IF(ISNUMBER(T152),T152,0)+IF(ISNUMBER(Y152),Y152,0)</f>
        <v>4372809</v>
      </c>
      <c r="AH152" s="120"/>
      <c r="AI152" s="120"/>
      <c r="AJ152" s="120"/>
      <c r="AK152" s="120"/>
      <c r="AL152" s="120">
        <f>AL149</f>
        <v>4491374</v>
      </c>
      <c r="AM152" s="120"/>
      <c r="AN152" s="120"/>
      <c r="AO152" s="120"/>
      <c r="AP152" s="120"/>
      <c r="AQ152" s="120">
        <v>113194</v>
      </c>
      <c r="AR152" s="120"/>
      <c r="AS152" s="120"/>
      <c r="AT152" s="120"/>
      <c r="AU152" s="120"/>
      <c r="AV152" s="95">
        <v>0</v>
      </c>
      <c r="AW152" s="96"/>
      <c r="AX152" s="97"/>
      <c r="AY152" s="120">
        <f>IF(ISNUMBER(AL152),AL152,0)+IF(ISNUMBER(AQ152),AQ152,0)</f>
        <v>4604568</v>
      </c>
      <c r="AZ152" s="120"/>
      <c r="BA152" s="120"/>
      <c r="BB152" s="120"/>
      <c r="BC152" s="120"/>
    </row>
    <row r="154" spans="1:79" ht="14.25" customHeight="1" x14ac:dyDescent="0.25">
      <c r="A154" s="51" t="s">
        <v>147</v>
      </c>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row>
    <row r="155" spans="1:79" ht="4.2" customHeight="1" x14ac:dyDescent="0.25"/>
    <row r="156" spans="1:79" ht="14.25" customHeight="1" x14ac:dyDescent="0.25">
      <c r="A156" s="51" t="s">
        <v>416</v>
      </c>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row>
    <row r="157" spans="1:79" ht="6" customHeight="1" x14ac:dyDescent="0.25"/>
    <row r="158" spans="1:79" ht="18" customHeight="1" x14ac:dyDescent="0.25">
      <c r="A158" s="81" t="s">
        <v>6</v>
      </c>
      <c r="B158" s="82"/>
      <c r="C158" s="82"/>
      <c r="D158" s="61" t="s">
        <v>9</v>
      </c>
      <c r="E158" s="61"/>
      <c r="F158" s="61"/>
      <c r="G158" s="61"/>
      <c r="H158" s="61"/>
      <c r="I158" s="61"/>
      <c r="J158" s="61"/>
      <c r="K158" s="61"/>
      <c r="L158" s="61"/>
      <c r="M158" s="61"/>
      <c r="N158" s="61"/>
      <c r="O158" s="61"/>
      <c r="P158" s="61"/>
      <c r="Q158" s="61" t="s">
        <v>8</v>
      </c>
      <c r="R158" s="61"/>
      <c r="S158" s="61"/>
      <c r="T158" s="61"/>
      <c r="U158" s="61"/>
      <c r="V158" s="61" t="s">
        <v>7</v>
      </c>
      <c r="W158" s="61"/>
      <c r="X158" s="61"/>
      <c r="Y158" s="61"/>
      <c r="Z158" s="61"/>
      <c r="AA158" s="61"/>
      <c r="AB158" s="61"/>
      <c r="AC158" s="61"/>
      <c r="AD158" s="61"/>
      <c r="AE158" s="61"/>
      <c r="AF158" s="77" t="s">
        <v>193</v>
      </c>
      <c r="AG158" s="78"/>
      <c r="AH158" s="78"/>
      <c r="AI158" s="78"/>
      <c r="AJ158" s="78"/>
      <c r="AK158" s="78"/>
      <c r="AL158" s="78"/>
      <c r="AM158" s="78"/>
      <c r="AN158" s="78"/>
      <c r="AO158" s="78"/>
      <c r="AP158" s="78"/>
      <c r="AQ158" s="78"/>
      <c r="AR158" s="78"/>
      <c r="AS158" s="78"/>
      <c r="AT158" s="79"/>
      <c r="AU158" s="77" t="s">
        <v>195</v>
      </c>
      <c r="AV158" s="78"/>
      <c r="AW158" s="78"/>
      <c r="AX158" s="78"/>
      <c r="AY158" s="78"/>
      <c r="AZ158" s="78"/>
      <c r="BA158" s="78"/>
      <c r="BB158" s="78"/>
      <c r="BC158" s="78"/>
      <c r="BD158" s="78"/>
      <c r="BE158" s="78"/>
      <c r="BF158" s="78"/>
      <c r="BG158" s="78"/>
      <c r="BH158" s="78"/>
      <c r="BI158" s="79"/>
      <c r="BJ158" s="77" t="s">
        <v>200</v>
      </c>
      <c r="BK158" s="78"/>
      <c r="BL158" s="78"/>
      <c r="BM158" s="78"/>
      <c r="BN158" s="78"/>
      <c r="BO158" s="78"/>
      <c r="BP158" s="78"/>
      <c r="BQ158" s="78"/>
      <c r="BR158" s="78"/>
      <c r="BS158" s="78"/>
      <c r="BT158" s="78"/>
      <c r="BU158" s="78"/>
      <c r="BV158" s="78"/>
      <c r="BW158" s="78"/>
      <c r="BX158" s="79"/>
    </row>
    <row r="159" spans="1:79" ht="31.2" customHeight="1" x14ac:dyDescent="0.25">
      <c r="A159" s="84"/>
      <c r="B159" s="85"/>
      <c r="C159" s="85"/>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t="s">
        <v>4</v>
      </c>
      <c r="AG159" s="61"/>
      <c r="AH159" s="61"/>
      <c r="AI159" s="61"/>
      <c r="AJ159" s="61"/>
      <c r="AK159" s="61" t="s">
        <v>3</v>
      </c>
      <c r="AL159" s="61"/>
      <c r="AM159" s="61"/>
      <c r="AN159" s="61"/>
      <c r="AO159" s="61"/>
      <c r="AP159" s="61" t="s">
        <v>121</v>
      </c>
      <c r="AQ159" s="61"/>
      <c r="AR159" s="61"/>
      <c r="AS159" s="61"/>
      <c r="AT159" s="61"/>
      <c r="AU159" s="61" t="s">
        <v>4</v>
      </c>
      <c r="AV159" s="61"/>
      <c r="AW159" s="61"/>
      <c r="AX159" s="61"/>
      <c r="AY159" s="61"/>
      <c r="AZ159" s="61" t="s">
        <v>3</v>
      </c>
      <c r="BA159" s="61"/>
      <c r="BB159" s="61"/>
      <c r="BC159" s="61"/>
      <c r="BD159" s="61"/>
      <c r="BE159" s="61" t="s">
        <v>90</v>
      </c>
      <c r="BF159" s="61"/>
      <c r="BG159" s="61"/>
      <c r="BH159" s="61"/>
      <c r="BI159" s="61"/>
      <c r="BJ159" s="61" t="s">
        <v>4</v>
      </c>
      <c r="BK159" s="61"/>
      <c r="BL159" s="61"/>
      <c r="BM159" s="61"/>
      <c r="BN159" s="61"/>
      <c r="BO159" s="61" t="s">
        <v>3</v>
      </c>
      <c r="BP159" s="61"/>
      <c r="BQ159" s="61"/>
      <c r="BR159" s="61"/>
      <c r="BS159" s="61"/>
      <c r="BT159" s="61" t="s">
        <v>97</v>
      </c>
      <c r="BU159" s="61"/>
      <c r="BV159" s="61"/>
      <c r="BW159" s="61"/>
      <c r="BX159" s="61"/>
    </row>
    <row r="160" spans="1:79" ht="15" customHeight="1" x14ac:dyDescent="0.25">
      <c r="A160" s="77">
        <v>1</v>
      </c>
      <c r="B160" s="78"/>
      <c r="C160" s="78"/>
      <c r="D160" s="61">
        <v>2</v>
      </c>
      <c r="E160" s="61"/>
      <c r="F160" s="61"/>
      <c r="G160" s="61"/>
      <c r="H160" s="61"/>
      <c r="I160" s="61"/>
      <c r="J160" s="61"/>
      <c r="K160" s="61"/>
      <c r="L160" s="61"/>
      <c r="M160" s="61"/>
      <c r="N160" s="61"/>
      <c r="O160" s="61"/>
      <c r="P160" s="61"/>
      <c r="Q160" s="61">
        <v>3</v>
      </c>
      <c r="R160" s="61"/>
      <c r="S160" s="61"/>
      <c r="T160" s="61"/>
      <c r="U160" s="61"/>
      <c r="V160" s="61">
        <v>4</v>
      </c>
      <c r="W160" s="61"/>
      <c r="X160" s="61"/>
      <c r="Y160" s="61"/>
      <c r="Z160" s="61"/>
      <c r="AA160" s="61"/>
      <c r="AB160" s="61"/>
      <c r="AC160" s="61"/>
      <c r="AD160" s="61"/>
      <c r="AE160" s="61"/>
      <c r="AF160" s="61">
        <v>5</v>
      </c>
      <c r="AG160" s="61"/>
      <c r="AH160" s="61"/>
      <c r="AI160" s="61"/>
      <c r="AJ160" s="61"/>
      <c r="AK160" s="61">
        <v>6</v>
      </c>
      <c r="AL160" s="61"/>
      <c r="AM160" s="61"/>
      <c r="AN160" s="61"/>
      <c r="AO160" s="61"/>
      <c r="AP160" s="61">
        <v>7</v>
      </c>
      <c r="AQ160" s="61"/>
      <c r="AR160" s="61"/>
      <c r="AS160" s="61"/>
      <c r="AT160" s="61"/>
      <c r="AU160" s="61">
        <v>8</v>
      </c>
      <c r="AV160" s="61"/>
      <c r="AW160" s="61"/>
      <c r="AX160" s="61"/>
      <c r="AY160" s="61"/>
      <c r="AZ160" s="61">
        <v>9</v>
      </c>
      <c r="BA160" s="61"/>
      <c r="BB160" s="61"/>
      <c r="BC160" s="61"/>
      <c r="BD160" s="61"/>
      <c r="BE160" s="61">
        <v>10</v>
      </c>
      <c r="BF160" s="61"/>
      <c r="BG160" s="61"/>
      <c r="BH160" s="61"/>
      <c r="BI160" s="61"/>
      <c r="BJ160" s="61">
        <v>11</v>
      </c>
      <c r="BK160" s="61"/>
      <c r="BL160" s="61"/>
      <c r="BM160" s="61"/>
      <c r="BN160" s="61"/>
      <c r="BO160" s="61">
        <v>12</v>
      </c>
      <c r="BP160" s="61"/>
      <c r="BQ160" s="61"/>
      <c r="BR160" s="61"/>
      <c r="BS160" s="61"/>
      <c r="BT160" s="61">
        <v>13</v>
      </c>
      <c r="BU160" s="61"/>
      <c r="BV160" s="61"/>
      <c r="BW160" s="61"/>
      <c r="BX160" s="61"/>
    </row>
    <row r="161" spans="1:79" ht="10.5" hidden="1" customHeight="1" x14ac:dyDescent="0.25">
      <c r="A161" s="62" t="s">
        <v>149</v>
      </c>
      <c r="B161" s="63"/>
      <c r="C161" s="63"/>
      <c r="D161" s="61" t="s">
        <v>57</v>
      </c>
      <c r="E161" s="61"/>
      <c r="F161" s="61"/>
      <c r="G161" s="61"/>
      <c r="H161" s="61"/>
      <c r="I161" s="61"/>
      <c r="J161" s="61"/>
      <c r="K161" s="61"/>
      <c r="L161" s="61"/>
      <c r="M161" s="61"/>
      <c r="N161" s="61"/>
      <c r="O161" s="61"/>
      <c r="P161" s="61"/>
      <c r="Q161" s="61" t="s">
        <v>70</v>
      </c>
      <c r="R161" s="61"/>
      <c r="S161" s="61"/>
      <c r="T161" s="61"/>
      <c r="U161" s="61"/>
      <c r="V161" s="61" t="s">
        <v>71</v>
      </c>
      <c r="W161" s="61"/>
      <c r="X161" s="61"/>
      <c r="Y161" s="61"/>
      <c r="Z161" s="61"/>
      <c r="AA161" s="61"/>
      <c r="AB161" s="61"/>
      <c r="AC161" s="61"/>
      <c r="AD161" s="61"/>
      <c r="AE161" s="61"/>
      <c r="AF161" s="80" t="s">
        <v>112</v>
      </c>
      <c r="AG161" s="80"/>
      <c r="AH161" s="80"/>
      <c r="AI161" s="80"/>
      <c r="AJ161" s="80"/>
      <c r="AK161" s="122" t="s">
        <v>113</v>
      </c>
      <c r="AL161" s="122"/>
      <c r="AM161" s="122"/>
      <c r="AN161" s="122"/>
      <c r="AO161" s="122"/>
      <c r="AP161" s="91" t="s">
        <v>120</v>
      </c>
      <c r="AQ161" s="91"/>
      <c r="AR161" s="91"/>
      <c r="AS161" s="91"/>
      <c r="AT161" s="91"/>
      <c r="AU161" s="80" t="s">
        <v>114</v>
      </c>
      <c r="AV161" s="80"/>
      <c r="AW161" s="80"/>
      <c r="AX161" s="80"/>
      <c r="AY161" s="80"/>
      <c r="AZ161" s="122" t="s">
        <v>115</v>
      </c>
      <c r="BA161" s="122"/>
      <c r="BB161" s="122"/>
      <c r="BC161" s="122"/>
      <c r="BD161" s="122"/>
      <c r="BE161" s="91" t="s">
        <v>120</v>
      </c>
      <c r="BF161" s="91"/>
      <c r="BG161" s="91"/>
      <c r="BH161" s="91"/>
      <c r="BI161" s="91"/>
      <c r="BJ161" s="80" t="s">
        <v>106</v>
      </c>
      <c r="BK161" s="80"/>
      <c r="BL161" s="80"/>
      <c r="BM161" s="80"/>
      <c r="BN161" s="80"/>
      <c r="BO161" s="122" t="s">
        <v>107</v>
      </c>
      <c r="BP161" s="122"/>
      <c r="BQ161" s="122"/>
      <c r="BR161" s="122"/>
      <c r="BS161" s="122"/>
      <c r="BT161" s="91" t="s">
        <v>120</v>
      </c>
      <c r="BU161" s="91"/>
      <c r="BV161" s="91"/>
      <c r="BW161" s="91"/>
      <c r="BX161" s="91"/>
      <c r="CA161" s="1" t="s">
        <v>37</v>
      </c>
    </row>
    <row r="162" spans="1:79" s="9" customFormat="1" ht="15" customHeight="1" x14ac:dyDescent="0.25">
      <c r="A162" s="98">
        <v>0</v>
      </c>
      <c r="B162" s="99"/>
      <c r="C162" s="99"/>
      <c r="D162" s="124" t="s">
        <v>161</v>
      </c>
      <c r="E162" s="124"/>
      <c r="F162" s="124"/>
      <c r="G162" s="124"/>
      <c r="H162" s="124"/>
      <c r="I162" s="124"/>
      <c r="J162" s="124"/>
      <c r="K162" s="124"/>
      <c r="L162" s="124"/>
      <c r="M162" s="124"/>
      <c r="N162" s="124"/>
      <c r="O162" s="124"/>
      <c r="P162" s="124"/>
      <c r="Q162" s="123"/>
      <c r="R162" s="123"/>
      <c r="S162" s="123"/>
      <c r="T162" s="123"/>
      <c r="U162" s="123"/>
      <c r="V162" s="123"/>
      <c r="W162" s="123"/>
      <c r="X162" s="123"/>
      <c r="Y162" s="123"/>
      <c r="Z162" s="123"/>
      <c r="AA162" s="123"/>
      <c r="AB162" s="123"/>
      <c r="AC162" s="123"/>
      <c r="AD162" s="123"/>
      <c r="AE162" s="123"/>
      <c r="AF162" s="121"/>
      <c r="AG162" s="121"/>
      <c r="AH162" s="121"/>
      <c r="AI162" s="121"/>
      <c r="AJ162" s="121"/>
      <c r="AK162" s="121"/>
      <c r="AL162" s="121"/>
      <c r="AM162" s="121"/>
      <c r="AN162" s="121"/>
      <c r="AO162" s="121"/>
      <c r="AP162" s="121">
        <f t="shared" ref="AP162:AP188" si="10">IF(ISNUMBER(AF162),AF162,0)+IF(ISNUMBER(AK162),AK162,0)</f>
        <v>0</v>
      </c>
      <c r="AQ162" s="121"/>
      <c r="AR162" s="121"/>
      <c r="AS162" s="121"/>
      <c r="AT162" s="121"/>
      <c r="AU162" s="121"/>
      <c r="AV162" s="121"/>
      <c r="AW162" s="121"/>
      <c r="AX162" s="121"/>
      <c r="AY162" s="121"/>
      <c r="AZ162" s="121"/>
      <c r="BA162" s="121"/>
      <c r="BB162" s="121"/>
      <c r="BC162" s="121"/>
      <c r="BD162" s="121"/>
      <c r="BE162" s="121">
        <f t="shared" ref="BE162:BE188" si="11">IF(ISNUMBER(AU162),AU162,0)+IF(ISNUMBER(AZ162),AZ162,0)</f>
        <v>0</v>
      </c>
      <c r="BF162" s="121"/>
      <c r="BG162" s="121"/>
      <c r="BH162" s="121"/>
      <c r="BI162" s="121"/>
      <c r="BJ162" s="121"/>
      <c r="BK162" s="121"/>
      <c r="BL162" s="121"/>
      <c r="BM162" s="121"/>
      <c r="BN162" s="121"/>
      <c r="BO162" s="121"/>
      <c r="BP162" s="121"/>
      <c r="BQ162" s="121"/>
      <c r="BR162" s="121"/>
      <c r="BS162" s="121"/>
      <c r="BT162" s="121">
        <f t="shared" ref="BT162:BT188" si="12">IF(ISNUMBER(BJ162),BJ162,0)+IF(ISNUMBER(BO162),BO162,0)</f>
        <v>0</v>
      </c>
      <c r="BU162" s="121"/>
      <c r="BV162" s="121"/>
      <c r="BW162" s="121"/>
      <c r="BX162" s="121"/>
      <c r="CA162" s="9" t="s">
        <v>38</v>
      </c>
    </row>
    <row r="163" spans="1:79" s="8" customFormat="1" ht="27.6" customHeight="1" x14ac:dyDescent="0.25">
      <c r="A163" s="62">
        <v>1</v>
      </c>
      <c r="B163" s="63"/>
      <c r="C163" s="63"/>
      <c r="D163" s="126" t="s">
        <v>243</v>
      </c>
      <c r="E163" s="93"/>
      <c r="F163" s="93"/>
      <c r="G163" s="93"/>
      <c r="H163" s="93"/>
      <c r="I163" s="93"/>
      <c r="J163" s="93"/>
      <c r="K163" s="93"/>
      <c r="L163" s="93"/>
      <c r="M163" s="93"/>
      <c r="N163" s="93"/>
      <c r="O163" s="93"/>
      <c r="P163" s="94"/>
      <c r="Q163" s="61" t="s">
        <v>163</v>
      </c>
      <c r="R163" s="61"/>
      <c r="S163" s="61"/>
      <c r="T163" s="61"/>
      <c r="U163" s="61"/>
      <c r="V163" s="126" t="s">
        <v>578</v>
      </c>
      <c r="W163" s="93"/>
      <c r="X163" s="93"/>
      <c r="Y163" s="93"/>
      <c r="Z163" s="93"/>
      <c r="AA163" s="93"/>
      <c r="AB163" s="93"/>
      <c r="AC163" s="93"/>
      <c r="AD163" s="93"/>
      <c r="AE163" s="94"/>
      <c r="AF163" s="125">
        <v>1</v>
      </c>
      <c r="AG163" s="125"/>
      <c r="AH163" s="125"/>
      <c r="AI163" s="125"/>
      <c r="AJ163" s="125"/>
      <c r="AK163" s="125">
        <v>0</v>
      </c>
      <c r="AL163" s="125"/>
      <c r="AM163" s="125"/>
      <c r="AN163" s="125"/>
      <c r="AO163" s="125"/>
      <c r="AP163" s="125">
        <f t="shared" si="10"/>
        <v>1</v>
      </c>
      <c r="AQ163" s="125"/>
      <c r="AR163" s="125"/>
      <c r="AS163" s="125"/>
      <c r="AT163" s="125"/>
      <c r="AU163" s="125">
        <v>1</v>
      </c>
      <c r="AV163" s="125"/>
      <c r="AW163" s="125"/>
      <c r="AX163" s="125"/>
      <c r="AY163" s="125"/>
      <c r="AZ163" s="125">
        <v>0</v>
      </c>
      <c r="BA163" s="125"/>
      <c r="BB163" s="125"/>
      <c r="BC163" s="125"/>
      <c r="BD163" s="125"/>
      <c r="BE163" s="125">
        <f t="shared" si="11"/>
        <v>1</v>
      </c>
      <c r="BF163" s="125"/>
      <c r="BG163" s="125"/>
      <c r="BH163" s="125"/>
      <c r="BI163" s="125"/>
      <c r="BJ163" s="125">
        <v>1</v>
      </c>
      <c r="BK163" s="125"/>
      <c r="BL163" s="125"/>
      <c r="BM163" s="125"/>
      <c r="BN163" s="125"/>
      <c r="BO163" s="125">
        <v>0</v>
      </c>
      <c r="BP163" s="125"/>
      <c r="BQ163" s="125"/>
      <c r="BR163" s="125"/>
      <c r="BS163" s="125"/>
      <c r="BT163" s="125">
        <f t="shared" si="12"/>
        <v>1</v>
      </c>
      <c r="BU163" s="125"/>
      <c r="BV163" s="125"/>
      <c r="BW163" s="125"/>
      <c r="BX163" s="125"/>
    </row>
    <row r="164" spans="1:79" s="8" customFormat="1" ht="15" customHeight="1" x14ac:dyDescent="0.25">
      <c r="A164" s="62">
        <v>2</v>
      </c>
      <c r="B164" s="63"/>
      <c r="C164" s="63"/>
      <c r="D164" s="126" t="s">
        <v>162</v>
      </c>
      <c r="E164" s="93"/>
      <c r="F164" s="93"/>
      <c r="G164" s="93"/>
      <c r="H164" s="93"/>
      <c r="I164" s="93"/>
      <c r="J164" s="93"/>
      <c r="K164" s="93"/>
      <c r="L164" s="93"/>
      <c r="M164" s="93"/>
      <c r="N164" s="93"/>
      <c r="O164" s="93"/>
      <c r="P164" s="94"/>
      <c r="Q164" s="61" t="s">
        <v>163</v>
      </c>
      <c r="R164" s="61"/>
      <c r="S164" s="61"/>
      <c r="T164" s="61"/>
      <c r="U164" s="61"/>
      <c r="V164" s="126" t="s">
        <v>569</v>
      </c>
      <c r="W164" s="93"/>
      <c r="X164" s="93"/>
      <c r="Y164" s="93"/>
      <c r="Z164" s="93"/>
      <c r="AA164" s="93"/>
      <c r="AB164" s="93"/>
      <c r="AC164" s="93"/>
      <c r="AD164" s="93"/>
      <c r="AE164" s="94"/>
      <c r="AF164" s="125">
        <v>543.5</v>
      </c>
      <c r="AG164" s="125"/>
      <c r="AH164" s="125"/>
      <c r="AI164" s="125"/>
      <c r="AJ164" s="125"/>
      <c r="AK164" s="125">
        <v>0</v>
      </c>
      <c r="AL164" s="125"/>
      <c r="AM164" s="125"/>
      <c r="AN164" s="125"/>
      <c r="AO164" s="125"/>
      <c r="AP164" s="125">
        <f t="shared" si="10"/>
        <v>543.5</v>
      </c>
      <c r="AQ164" s="125"/>
      <c r="AR164" s="125"/>
      <c r="AS164" s="125"/>
      <c r="AT164" s="125"/>
      <c r="AU164" s="125">
        <v>544.5</v>
      </c>
      <c r="AV164" s="125"/>
      <c r="AW164" s="125"/>
      <c r="AX164" s="125"/>
      <c r="AY164" s="125"/>
      <c r="AZ164" s="125">
        <v>0</v>
      </c>
      <c r="BA164" s="125"/>
      <c r="BB164" s="125"/>
      <c r="BC164" s="125"/>
      <c r="BD164" s="125"/>
      <c r="BE164" s="125">
        <f t="shared" si="11"/>
        <v>544.5</v>
      </c>
      <c r="BF164" s="125"/>
      <c r="BG164" s="125"/>
      <c r="BH164" s="125"/>
      <c r="BI164" s="125"/>
      <c r="BJ164" s="125">
        <v>536.25</v>
      </c>
      <c r="BK164" s="125"/>
      <c r="BL164" s="125"/>
      <c r="BM164" s="125"/>
      <c r="BN164" s="125"/>
      <c r="BO164" s="125">
        <v>0</v>
      </c>
      <c r="BP164" s="125"/>
      <c r="BQ164" s="125"/>
      <c r="BR164" s="125"/>
      <c r="BS164" s="125"/>
      <c r="BT164" s="125">
        <f t="shared" si="12"/>
        <v>536.25</v>
      </c>
      <c r="BU164" s="125"/>
      <c r="BV164" s="125"/>
      <c r="BW164" s="125"/>
      <c r="BX164" s="125"/>
    </row>
    <row r="165" spans="1:79" s="8" customFormat="1" ht="15" customHeight="1" x14ac:dyDescent="0.25">
      <c r="A165" s="62">
        <v>3</v>
      </c>
      <c r="B165" s="63"/>
      <c r="C165" s="63"/>
      <c r="D165" s="126" t="s">
        <v>290</v>
      </c>
      <c r="E165" s="93"/>
      <c r="F165" s="93"/>
      <c r="G165" s="93"/>
      <c r="H165" s="93"/>
      <c r="I165" s="93"/>
      <c r="J165" s="93"/>
      <c r="K165" s="93"/>
      <c r="L165" s="93"/>
      <c r="M165" s="93"/>
      <c r="N165" s="93"/>
      <c r="O165" s="93"/>
      <c r="P165" s="94"/>
      <c r="Q165" s="61" t="s">
        <v>163</v>
      </c>
      <c r="R165" s="61"/>
      <c r="S165" s="61"/>
      <c r="T165" s="61"/>
      <c r="U165" s="61"/>
      <c r="V165" s="126" t="s">
        <v>569</v>
      </c>
      <c r="W165" s="93"/>
      <c r="X165" s="93"/>
      <c r="Y165" s="93"/>
      <c r="Z165" s="93"/>
      <c r="AA165" s="93"/>
      <c r="AB165" s="93"/>
      <c r="AC165" s="93"/>
      <c r="AD165" s="93"/>
      <c r="AE165" s="94"/>
      <c r="AF165" s="125">
        <v>97.75</v>
      </c>
      <c r="AG165" s="125"/>
      <c r="AH165" s="125"/>
      <c r="AI165" s="125"/>
      <c r="AJ165" s="125"/>
      <c r="AK165" s="125">
        <v>0</v>
      </c>
      <c r="AL165" s="125"/>
      <c r="AM165" s="125"/>
      <c r="AN165" s="125"/>
      <c r="AO165" s="125"/>
      <c r="AP165" s="125">
        <f t="shared" si="10"/>
        <v>97.75</v>
      </c>
      <c r="AQ165" s="125"/>
      <c r="AR165" s="125"/>
      <c r="AS165" s="125"/>
      <c r="AT165" s="125"/>
      <c r="AU165" s="125">
        <v>98.75</v>
      </c>
      <c r="AV165" s="125"/>
      <c r="AW165" s="125"/>
      <c r="AX165" s="125"/>
      <c r="AY165" s="125"/>
      <c r="AZ165" s="125">
        <v>0</v>
      </c>
      <c r="BA165" s="125"/>
      <c r="BB165" s="125"/>
      <c r="BC165" s="125"/>
      <c r="BD165" s="125"/>
      <c r="BE165" s="125">
        <f t="shared" si="11"/>
        <v>98.75</v>
      </c>
      <c r="BF165" s="125"/>
      <c r="BG165" s="125"/>
      <c r="BH165" s="125"/>
      <c r="BI165" s="125"/>
      <c r="BJ165" s="125">
        <v>97</v>
      </c>
      <c r="BK165" s="125"/>
      <c r="BL165" s="125"/>
      <c r="BM165" s="125"/>
      <c r="BN165" s="125"/>
      <c r="BO165" s="125">
        <v>0</v>
      </c>
      <c r="BP165" s="125"/>
      <c r="BQ165" s="125"/>
      <c r="BR165" s="125"/>
      <c r="BS165" s="125"/>
      <c r="BT165" s="125">
        <f t="shared" si="12"/>
        <v>97</v>
      </c>
      <c r="BU165" s="125"/>
      <c r="BV165" s="125"/>
      <c r="BW165" s="125"/>
      <c r="BX165" s="125"/>
    </row>
    <row r="166" spans="1:79" s="8" customFormat="1" ht="15" customHeight="1" x14ac:dyDescent="0.25">
      <c r="A166" s="62">
        <v>4</v>
      </c>
      <c r="B166" s="63"/>
      <c r="C166" s="63"/>
      <c r="D166" s="126" t="s">
        <v>637</v>
      </c>
      <c r="E166" s="93"/>
      <c r="F166" s="93"/>
      <c r="G166" s="93"/>
      <c r="H166" s="93"/>
      <c r="I166" s="93"/>
      <c r="J166" s="93"/>
      <c r="K166" s="93"/>
      <c r="L166" s="93"/>
      <c r="M166" s="93"/>
      <c r="N166" s="93"/>
      <c r="O166" s="93"/>
      <c r="P166" s="94"/>
      <c r="Q166" s="61" t="s">
        <v>163</v>
      </c>
      <c r="R166" s="61"/>
      <c r="S166" s="61"/>
      <c r="T166" s="61"/>
      <c r="U166" s="61"/>
      <c r="V166" s="126" t="s">
        <v>569</v>
      </c>
      <c r="W166" s="93"/>
      <c r="X166" s="93"/>
      <c r="Y166" s="93"/>
      <c r="Z166" s="93"/>
      <c r="AA166" s="93"/>
      <c r="AB166" s="93"/>
      <c r="AC166" s="93"/>
      <c r="AD166" s="93"/>
      <c r="AE166" s="94"/>
      <c r="AF166" s="125">
        <v>27.75</v>
      </c>
      <c r="AG166" s="125"/>
      <c r="AH166" s="125"/>
      <c r="AI166" s="125"/>
      <c r="AJ166" s="125"/>
      <c r="AK166" s="125">
        <v>0</v>
      </c>
      <c r="AL166" s="125"/>
      <c r="AM166" s="125"/>
      <c r="AN166" s="125"/>
      <c r="AO166" s="125"/>
      <c r="AP166" s="125">
        <f t="shared" ref="AP166" si="13">IF(ISNUMBER(AF166),AF166,0)+IF(ISNUMBER(AK166),AK166,0)</f>
        <v>27.75</v>
      </c>
      <c r="AQ166" s="125"/>
      <c r="AR166" s="125"/>
      <c r="AS166" s="125"/>
      <c r="AT166" s="125"/>
      <c r="AU166" s="125">
        <v>27.75</v>
      </c>
      <c r="AV166" s="125"/>
      <c r="AW166" s="125"/>
      <c r="AX166" s="125"/>
      <c r="AY166" s="125"/>
      <c r="AZ166" s="125">
        <v>0</v>
      </c>
      <c r="BA166" s="125"/>
      <c r="BB166" s="125"/>
      <c r="BC166" s="125"/>
      <c r="BD166" s="125"/>
      <c r="BE166" s="125">
        <f t="shared" ref="BE166" si="14">IF(ISNUMBER(AU166),AU166,0)+IF(ISNUMBER(AZ166),AZ166,0)</f>
        <v>27.75</v>
      </c>
      <c r="BF166" s="125"/>
      <c r="BG166" s="125"/>
      <c r="BH166" s="125"/>
      <c r="BI166" s="125"/>
      <c r="BJ166" s="125">
        <v>27.75</v>
      </c>
      <c r="BK166" s="125"/>
      <c r="BL166" s="125"/>
      <c r="BM166" s="125"/>
      <c r="BN166" s="125"/>
      <c r="BO166" s="125">
        <v>0</v>
      </c>
      <c r="BP166" s="125"/>
      <c r="BQ166" s="125"/>
      <c r="BR166" s="125"/>
      <c r="BS166" s="125"/>
      <c r="BT166" s="125">
        <f t="shared" ref="BT166" si="15">IF(ISNUMBER(BJ166),BJ166,0)+IF(ISNUMBER(BO166),BO166,0)</f>
        <v>27.75</v>
      </c>
      <c r="BU166" s="125"/>
      <c r="BV166" s="125"/>
      <c r="BW166" s="125"/>
      <c r="BX166" s="125"/>
    </row>
    <row r="167" spans="1:79" s="8" customFormat="1" ht="28.2" customHeight="1" x14ac:dyDescent="0.25">
      <c r="A167" s="62">
        <v>5</v>
      </c>
      <c r="B167" s="63"/>
      <c r="C167" s="63"/>
      <c r="D167" s="126" t="s">
        <v>295</v>
      </c>
      <c r="E167" s="93"/>
      <c r="F167" s="93"/>
      <c r="G167" s="93"/>
      <c r="H167" s="93"/>
      <c r="I167" s="93"/>
      <c r="J167" s="93"/>
      <c r="K167" s="93"/>
      <c r="L167" s="93"/>
      <c r="M167" s="93"/>
      <c r="N167" s="93"/>
      <c r="O167" s="93"/>
      <c r="P167" s="94"/>
      <c r="Q167" s="61" t="s">
        <v>163</v>
      </c>
      <c r="R167" s="61"/>
      <c r="S167" s="61"/>
      <c r="T167" s="61"/>
      <c r="U167" s="61"/>
      <c r="V167" s="126" t="s">
        <v>575</v>
      </c>
      <c r="W167" s="93"/>
      <c r="X167" s="93"/>
      <c r="Y167" s="93"/>
      <c r="Z167" s="93"/>
      <c r="AA167" s="93"/>
      <c r="AB167" s="93"/>
      <c r="AC167" s="93"/>
      <c r="AD167" s="93"/>
      <c r="AE167" s="94"/>
      <c r="AF167" s="125">
        <v>160</v>
      </c>
      <c r="AG167" s="125"/>
      <c r="AH167" s="125"/>
      <c r="AI167" s="125"/>
      <c r="AJ167" s="125"/>
      <c r="AK167" s="125">
        <v>0</v>
      </c>
      <c r="AL167" s="125"/>
      <c r="AM167" s="125"/>
      <c r="AN167" s="125"/>
      <c r="AO167" s="125"/>
      <c r="AP167" s="125">
        <f t="shared" si="10"/>
        <v>160</v>
      </c>
      <c r="AQ167" s="125"/>
      <c r="AR167" s="125"/>
      <c r="AS167" s="125"/>
      <c r="AT167" s="125"/>
      <c r="AU167" s="125">
        <v>160</v>
      </c>
      <c r="AV167" s="125"/>
      <c r="AW167" s="125"/>
      <c r="AX167" s="125"/>
      <c r="AY167" s="125"/>
      <c r="AZ167" s="125">
        <v>0</v>
      </c>
      <c r="BA167" s="125"/>
      <c r="BB167" s="125"/>
      <c r="BC167" s="125"/>
      <c r="BD167" s="125"/>
      <c r="BE167" s="125">
        <f t="shared" si="11"/>
        <v>160</v>
      </c>
      <c r="BF167" s="125"/>
      <c r="BG167" s="125"/>
      <c r="BH167" s="125"/>
      <c r="BI167" s="125"/>
      <c r="BJ167" s="125">
        <v>145</v>
      </c>
      <c r="BK167" s="125"/>
      <c r="BL167" s="125"/>
      <c r="BM167" s="125"/>
      <c r="BN167" s="125"/>
      <c r="BO167" s="125">
        <v>0</v>
      </c>
      <c r="BP167" s="125"/>
      <c r="BQ167" s="125"/>
      <c r="BR167" s="125"/>
      <c r="BS167" s="125"/>
      <c r="BT167" s="125">
        <f t="shared" si="12"/>
        <v>145</v>
      </c>
      <c r="BU167" s="125"/>
      <c r="BV167" s="125"/>
      <c r="BW167" s="125"/>
      <c r="BX167" s="125"/>
    </row>
    <row r="168" spans="1:79" s="8" customFormat="1" ht="28.95" customHeight="1" x14ac:dyDescent="0.25">
      <c r="A168" s="62">
        <v>6</v>
      </c>
      <c r="B168" s="63"/>
      <c r="C168" s="63"/>
      <c r="D168" s="126" t="s">
        <v>248</v>
      </c>
      <c r="E168" s="93"/>
      <c r="F168" s="93"/>
      <c r="G168" s="93"/>
      <c r="H168" s="93"/>
      <c r="I168" s="93"/>
      <c r="J168" s="93"/>
      <c r="K168" s="93"/>
      <c r="L168" s="93"/>
      <c r="M168" s="93"/>
      <c r="N168" s="93"/>
      <c r="O168" s="93"/>
      <c r="P168" s="94"/>
      <c r="Q168" s="61" t="s">
        <v>163</v>
      </c>
      <c r="R168" s="61"/>
      <c r="S168" s="61"/>
      <c r="T168" s="61"/>
      <c r="U168" s="61"/>
      <c r="V168" s="126" t="s">
        <v>575</v>
      </c>
      <c r="W168" s="93"/>
      <c r="X168" s="93"/>
      <c r="Y168" s="93"/>
      <c r="Z168" s="93"/>
      <c r="AA168" s="93"/>
      <c r="AB168" s="93"/>
      <c r="AC168" s="93"/>
      <c r="AD168" s="93"/>
      <c r="AE168" s="94"/>
      <c r="AF168" s="125">
        <v>75</v>
      </c>
      <c r="AG168" s="125"/>
      <c r="AH168" s="125"/>
      <c r="AI168" s="125"/>
      <c r="AJ168" s="125"/>
      <c r="AK168" s="125">
        <v>0</v>
      </c>
      <c r="AL168" s="125"/>
      <c r="AM168" s="125"/>
      <c r="AN168" s="125"/>
      <c r="AO168" s="125"/>
      <c r="AP168" s="125">
        <f t="shared" si="10"/>
        <v>75</v>
      </c>
      <c r="AQ168" s="125"/>
      <c r="AR168" s="125"/>
      <c r="AS168" s="125"/>
      <c r="AT168" s="125"/>
      <c r="AU168" s="125">
        <v>75</v>
      </c>
      <c r="AV168" s="125"/>
      <c r="AW168" s="125"/>
      <c r="AX168" s="125"/>
      <c r="AY168" s="125"/>
      <c r="AZ168" s="125">
        <v>0</v>
      </c>
      <c r="BA168" s="125"/>
      <c r="BB168" s="125"/>
      <c r="BC168" s="125"/>
      <c r="BD168" s="125"/>
      <c r="BE168" s="125">
        <f t="shared" si="11"/>
        <v>75</v>
      </c>
      <c r="BF168" s="125"/>
      <c r="BG168" s="125"/>
      <c r="BH168" s="125"/>
      <c r="BI168" s="125"/>
      <c r="BJ168" s="125">
        <v>75</v>
      </c>
      <c r="BK168" s="125"/>
      <c r="BL168" s="125"/>
      <c r="BM168" s="125"/>
      <c r="BN168" s="125"/>
      <c r="BO168" s="125">
        <v>0</v>
      </c>
      <c r="BP168" s="125"/>
      <c r="BQ168" s="125"/>
      <c r="BR168" s="125"/>
      <c r="BS168" s="125"/>
      <c r="BT168" s="125">
        <f t="shared" si="12"/>
        <v>75</v>
      </c>
      <c r="BU168" s="125"/>
      <c r="BV168" s="125"/>
      <c r="BW168" s="125"/>
      <c r="BX168" s="125"/>
    </row>
    <row r="169" spans="1:79" s="8" customFormat="1" ht="34.200000000000003" customHeight="1" x14ac:dyDescent="0.25">
      <c r="A169" s="62">
        <v>7</v>
      </c>
      <c r="B169" s="63"/>
      <c r="C169" s="63"/>
      <c r="D169" s="126" t="s">
        <v>571</v>
      </c>
      <c r="E169" s="93"/>
      <c r="F169" s="93"/>
      <c r="G169" s="93"/>
      <c r="H169" s="93"/>
      <c r="I169" s="93"/>
      <c r="J169" s="93"/>
      <c r="K169" s="93"/>
      <c r="L169" s="93"/>
      <c r="M169" s="93"/>
      <c r="N169" s="93"/>
      <c r="O169" s="93"/>
      <c r="P169" s="94"/>
      <c r="Q169" s="61" t="s">
        <v>343</v>
      </c>
      <c r="R169" s="61"/>
      <c r="S169" s="61"/>
      <c r="T169" s="61"/>
      <c r="U169" s="61"/>
      <c r="V169" s="126" t="s">
        <v>570</v>
      </c>
      <c r="W169" s="93"/>
      <c r="X169" s="93"/>
      <c r="Y169" s="93"/>
      <c r="Z169" s="93"/>
      <c r="AA169" s="93"/>
      <c r="AB169" s="93"/>
      <c r="AC169" s="93"/>
      <c r="AD169" s="93"/>
      <c r="AE169" s="94"/>
      <c r="AF169" s="87">
        <f>X71+X72+X73+X74</f>
        <v>3982373</v>
      </c>
      <c r="AG169" s="125"/>
      <c r="AH169" s="125"/>
      <c r="AI169" s="125"/>
      <c r="AJ169" s="125"/>
      <c r="AK169" s="125">
        <v>0</v>
      </c>
      <c r="AL169" s="125"/>
      <c r="AM169" s="125"/>
      <c r="AN169" s="125"/>
      <c r="AO169" s="125"/>
      <c r="AP169" s="125">
        <f t="shared" ref="AP169" si="16">IF(ISNUMBER(AF169),AF169,0)+IF(ISNUMBER(AK169),AK169,0)</f>
        <v>3982373</v>
      </c>
      <c r="AQ169" s="125"/>
      <c r="AR169" s="125"/>
      <c r="AS169" s="125"/>
      <c r="AT169" s="125"/>
      <c r="AU169" s="87">
        <f>AP71+AP72+AP73+AP74</f>
        <v>2745691</v>
      </c>
      <c r="AV169" s="125"/>
      <c r="AW169" s="125"/>
      <c r="AX169" s="125"/>
      <c r="AY169" s="125"/>
      <c r="AZ169" s="125">
        <v>0</v>
      </c>
      <c r="BA169" s="125"/>
      <c r="BB169" s="125"/>
      <c r="BC169" s="125"/>
      <c r="BD169" s="125"/>
      <c r="BE169" s="125">
        <f t="shared" ref="BE169" si="17">IF(ISNUMBER(AU169),AU169,0)+IF(ISNUMBER(AZ169),AZ169,0)</f>
        <v>2745691</v>
      </c>
      <c r="BF169" s="125"/>
      <c r="BG169" s="125"/>
      <c r="BH169" s="125"/>
      <c r="BI169" s="125"/>
      <c r="BJ169" s="87">
        <f>BH71+BH72+BH73+BH74</f>
        <v>4035300</v>
      </c>
      <c r="BK169" s="125"/>
      <c r="BL169" s="125"/>
      <c r="BM169" s="125"/>
      <c r="BN169" s="125"/>
      <c r="BO169" s="125">
        <v>0</v>
      </c>
      <c r="BP169" s="125"/>
      <c r="BQ169" s="125"/>
      <c r="BR169" s="125"/>
      <c r="BS169" s="125"/>
      <c r="BT169" s="125">
        <f t="shared" ref="BT169" si="18">IF(ISNUMBER(BJ169),BJ169,0)+IF(ISNUMBER(BO169),BO169,0)</f>
        <v>4035300</v>
      </c>
      <c r="BU169" s="125"/>
      <c r="BV169" s="125"/>
      <c r="BW169" s="125"/>
      <c r="BX169" s="125"/>
    </row>
    <row r="170" spans="1:79" s="9" customFormat="1" ht="15" customHeight="1" x14ac:dyDescent="0.25">
      <c r="A170" s="98">
        <v>0</v>
      </c>
      <c r="B170" s="99"/>
      <c r="C170" s="99"/>
      <c r="D170" s="155" t="s">
        <v>165</v>
      </c>
      <c r="E170" s="156"/>
      <c r="F170" s="156"/>
      <c r="G170" s="156"/>
      <c r="H170" s="156"/>
      <c r="I170" s="156"/>
      <c r="J170" s="156"/>
      <c r="K170" s="156"/>
      <c r="L170" s="156"/>
      <c r="M170" s="156"/>
      <c r="N170" s="156"/>
      <c r="O170" s="156"/>
      <c r="P170" s="157"/>
      <c r="Q170" s="123"/>
      <c r="R170" s="123"/>
      <c r="S170" s="123"/>
      <c r="T170" s="123"/>
      <c r="U170" s="123"/>
      <c r="V170" s="155"/>
      <c r="W170" s="156"/>
      <c r="X170" s="156"/>
      <c r="Y170" s="156"/>
      <c r="Z170" s="156"/>
      <c r="AA170" s="156"/>
      <c r="AB170" s="156"/>
      <c r="AC170" s="156"/>
      <c r="AD170" s="156"/>
      <c r="AE170" s="157"/>
      <c r="AF170" s="128"/>
      <c r="AG170" s="128"/>
      <c r="AH170" s="128"/>
      <c r="AI170" s="128"/>
      <c r="AJ170" s="128"/>
      <c r="AK170" s="128"/>
      <c r="AL170" s="128"/>
      <c r="AM170" s="128"/>
      <c r="AN170" s="128"/>
      <c r="AO170" s="128"/>
      <c r="AP170" s="128">
        <f t="shared" si="10"/>
        <v>0</v>
      </c>
      <c r="AQ170" s="128"/>
      <c r="AR170" s="128"/>
      <c r="AS170" s="128"/>
      <c r="AT170" s="128"/>
      <c r="AU170" s="128"/>
      <c r="AV170" s="128"/>
      <c r="AW170" s="128"/>
      <c r="AX170" s="128"/>
      <c r="AY170" s="128"/>
      <c r="AZ170" s="128"/>
      <c r="BA170" s="128"/>
      <c r="BB170" s="128"/>
      <c r="BC170" s="128"/>
      <c r="BD170" s="128"/>
      <c r="BE170" s="128">
        <f t="shared" si="11"/>
        <v>0</v>
      </c>
      <c r="BF170" s="128"/>
      <c r="BG170" s="128"/>
      <c r="BH170" s="128"/>
      <c r="BI170" s="128"/>
      <c r="BJ170" s="128"/>
      <c r="BK170" s="128"/>
      <c r="BL170" s="128"/>
      <c r="BM170" s="128"/>
      <c r="BN170" s="128"/>
      <c r="BO170" s="128"/>
      <c r="BP170" s="128"/>
      <c r="BQ170" s="128"/>
      <c r="BR170" s="128"/>
      <c r="BS170" s="128"/>
      <c r="BT170" s="128">
        <f t="shared" si="12"/>
        <v>0</v>
      </c>
      <c r="BU170" s="128"/>
      <c r="BV170" s="128"/>
      <c r="BW170" s="128"/>
      <c r="BX170" s="128"/>
    </row>
    <row r="171" spans="1:79" s="8" customFormat="1" ht="30.6" customHeight="1" x14ac:dyDescent="0.25">
      <c r="A171" s="62">
        <v>1</v>
      </c>
      <c r="B171" s="63"/>
      <c r="C171" s="63"/>
      <c r="D171" s="126" t="s">
        <v>296</v>
      </c>
      <c r="E171" s="93"/>
      <c r="F171" s="93"/>
      <c r="G171" s="93"/>
      <c r="H171" s="93"/>
      <c r="I171" s="93"/>
      <c r="J171" s="93"/>
      <c r="K171" s="93"/>
      <c r="L171" s="93"/>
      <c r="M171" s="93"/>
      <c r="N171" s="93"/>
      <c r="O171" s="93"/>
      <c r="P171" s="94"/>
      <c r="Q171" s="61" t="s">
        <v>163</v>
      </c>
      <c r="R171" s="61"/>
      <c r="S171" s="61"/>
      <c r="T171" s="61"/>
      <c r="U171" s="61"/>
      <c r="V171" s="126" t="s">
        <v>575</v>
      </c>
      <c r="W171" s="93"/>
      <c r="X171" s="93"/>
      <c r="Y171" s="93"/>
      <c r="Z171" s="93"/>
      <c r="AA171" s="93"/>
      <c r="AB171" s="93"/>
      <c r="AC171" s="93"/>
      <c r="AD171" s="93"/>
      <c r="AE171" s="94"/>
      <c r="AF171" s="125">
        <v>47548</v>
      </c>
      <c r="AG171" s="125"/>
      <c r="AH171" s="125"/>
      <c r="AI171" s="125"/>
      <c r="AJ171" s="125"/>
      <c r="AK171" s="125">
        <v>0</v>
      </c>
      <c r="AL171" s="125"/>
      <c r="AM171" s="125"/>
      <c r="AN171" s="125"/>
      <c r="AO171" s="125"/>
      <c r="AP171" s="125">
        <f t="shared" si="10"/>
        <v>47548</v>
      </c>
      <c r="AQ171" s="125"/>
      <c r="AR171" s="125"/>
      <c r="AS171" s="125"/>
      <c r="AT171" s="125"/>
      <c r="AU171" s="125">
        <v>54400</v>
      </c>
      <c r="AV171" s="125"/>
      <c r="AW171" s="125"/>
      <c r="AX171" s="125"/>
      <c r="AY171" s="125"/>
      <c r="AZ171" s="125">
        <v>0</v>
      </c>
      <c r="BA171" s="125"/>
      <c r="BB171" s="125"/>
      <c r="BC171" s="125"/>
      <c r="BD171" s="125"/>
      <c r="BE171" s="125">
        <f t="shared" si="11"/>
        <v>54400</v>
      </c>
      <c r="BF171" s="125"/>
      <c r="BG171" s="125"/>
      <c r="BH171" s="125"/>
      <c r="BI171" s="125"/>
      <c r="BJ171" s="125">
        <v>49300</v>
      </c>
      <c r="BK171" s="125"/>
      <c r="BL171" s="125"/>
      <c r="BM171" s="125"/>
      <c r="BN171" s="125"/>
      <c r="BO171" s="125">
        <v>0</v>
      </c>
      <c r="BP171" s="125"/>
      <c r="BQ171" s="125"/>
      <c r="BR171" s="125"/>
      <c r="BS171" s="125"/>
      <c r="BT171" s="125">
        <f t="shared" si="12"/>
        <v>49300</v>
      </c>
      <c r="BU171" s="125"/>
      <c r="BV171" s="125"/>
      <c r="BW171" s="125"/>
      <c r="BX171" s="125"/>
    </row>
    <row r="172" spans="1:79" s="8" customFormat="1" ht="17.399999999999999" customHeight="1" x14ac:dyDescent="0.25">
      <c r="A172" s="62">
        <v>2</v>
      </c>
      <c r="B172" s="63"/>
      <c r="C172" s="63"/>
      <c r="D172" s="126" t="s">
        <v>297</v>
      </c>
      <c r="E172" s="93"/>
      <c r="F172" s="93"/>
      <c r="G172" s="93"/>
      <c r="H172" s="93"/>
      <c r="I172" s="93"/>
      <c r="J172" s="93"/>
      <c r="K172" s="93"/>
      <c r="L172" s="93"/>
      <c r="M172" s="93"/>
      <c r="N172" s="93"/>
      <c r="O172" s="93"/>
      <c r="P172" s="94"/>
      <c r="Q172" s="61" t="s">
        <v>251</v>
      </c>
      <c r="R172" s="61"/>
      <c r="S172" s="61"/>
      <c r="T172" s="61"/>
      <c r="U172" s="61"/>
      <c r="V172" s="126" t="s">
        <v>298</v>
      </c>
      <c r="W172" s="93"/>
      <c r="X172" s="93"/>
      <c r="Y172" s="93"/>
      <c r="Z172" s="93"/>
      <c r="AA172" s="93"/>
      <c r="AB172" s="93"/>
      <c r="AC172" s="93"/>
      <c r="AD172" s="93"/>
      <c r="AE172" s="94"/>
      <c r="AF172" s="125">
        <v>1916</v>
      </c>
      <c r="AG172" s="125"/>
      <c r="AH172" s="125"/>
      <c r="AI172" s="125"/>
      <c r="AJ172" s="125"/>
      <c r="AK172" s="125">
        <v>0</v>
      </c>
      <c r="AL172" s="125"/>
      <c r="AM172" s="125"/>
      <c r="AN172" s="125"/>
      <c r="AO172" s="125"/>
      <c r="AP172" s="125">
        <f t="shared" si="10"/>
        <v>1916</v>
      </c>
      <c r="AQ172" s="125"/>
      <c r="AR172" s="125"/>
      <c r="AS172" s="125"/>
      <c r="AT172" s="125"/>
      <c r="AU172" s="125">
        <v>2000</v>
      </c>
      <c r="AV172" s="125"/>
      <c r="AW172" s="125"/>
      <c r="AX172" s="125"/>
      <c r="AY172" s="125"/>
      <c r="AZ172" s="125">
        <v>0</v>
      </c>
      <c r="BA172" s="125"/>
      <c r="BB172" s="125"/>
      <c r="BC172" s="125"/>
      <c r="BD172" s="125"/>
      <c r="BE172" s="125">
        <f t="shared" si="11"/>
        <v>2000</v>
      </c>
      <c r="BF172" s="125"/>
      <c r="BG172" s="125"/>
      <c r="BH172" s="125"/>
      <c r="BI172" s="125"/>
      <c r="BJ172" s="125">
        <v>1900</v>
      </c>
      <c r="BK172" s="125"/>
      <c r="BL172" s="125"/>
      <c r="BM172" s="125"/>
      <c r="BN172" s="125"/>
      <c r="BO172" s="125">
        <v>0</v>
      </c>
      <c r="BP172" s="125"/>
      <c r="BQ172" s="125"/>
      <c r="BR172" s="125"/>
      <c r="BS172" s="125"/>
      <c r="BT172" s="125">
        <f t="shared" si="12"/>
        <v>1900</v>
      </c>
      <c r="BU172" s="125"/>
      <c r="BV172" s="125"/>
      <c r="BW172" s="125"/>
      <c r="BX172" s="125"/>
    </row>
    <row r="173" spans="1:79" s="8" customFormat="1" ht="15.6" customHeight="1" x14ac:dyDescent="0.25">
      <c r="A173" s="62">
        <v>3</v>
      </c>
      <c r="B173" s="63"/>
      <c r="C173" s="63"/>
      <c r="D173" s="126" t="s">
        <v>299</v>
      </c>
      <c r="E173" s="93"/>
      <c r="F173" s="93"/>
      <c r="G173" s="93"/>
      <c r="H173" s="93"/>
      <c r="I173" s="93"/>
      <c r="J173" s="93"/>
      <c r="K173" s="93"/>
      <c r="L173" s="93"/>
      <c r="M173" s="93"/>
      <c r="N173" s="93"/>
      <c r="O173" s="93"/>
      <c r="P173" s="94"/>
      <c r="Q173" s="61" t="s">
        <v>251</v>
      </c>
      <c r="R173" s="61"/>
      <c r="S173" s="61"/>
      <c r="T173" s="61"/>
      <c r="U173" s="61"/>
      <c r="V173" s="126" t="s">
        <v>298</v>
      </c>
      <c r="W173" s="93"/>
      <c r="X173" s="93"/>
      <c r="Y173" s="93"/>
      <c r="Z173" s="93"/>
      <c r="AA173" s="93"/>
      <c r="AB173" s="93"/>
      <c r="AC173" s="93"/>
      <c r="AD173" s="93"/>
      <c r="AE173" s="94"/>
      <c r="AF173" s="125">
        <v>1925</v>
      </c>
      <c r="AG173" s="125"/>
      <c r="AH173" s="125"/>
      <c r="AI173" s="125"/>
      <c r="AJ173" s="125"/>
      <c r="AK173" s="125">
        <v>0</v>
      </c>
      <c r="AL173" s="125"/>
      <c r="AM173" s="125"/>
      <c r="AN173" s="125"/>
      <c r="AO173" s="125"/>
      <c r="AP173" s="125">
        <f t="shared" si="10"/>
        <v>1925</v>
      </c>
      <c r="AQ173" s="125"/>
      <c r="AR173" s="125"/>
      <c r="AS173" s="125"/>
      <c r="AT173" s="125"/>
      <c r="AU173" s="125">
        <v>2000</v>
      </c>
      <c r="AV173" s="125"/>
      <c r="AW173" s="125"/>
      <c r="AX173" s="125"/>
      <c r="AY173" s="125"/>
      <c r="AZ173" s="125">
        <v>0</v>
      </c>
      <c r="BA173" s="125"/>
      <c r="BB173" s="125"/>
      <c r="BC173" s="125"/>
      <c r="BD173" s="125"/>
      <c r="BE173" s="125">
        <f t="shared" si="11"/>
        <v>2000</v>
      </c>
      <c r="BF173" s="125"/>
      <c r="BG173" s="125"/>
      <c r="BH173" s="125"/>
      <c r="BI173" s="125"/>
      <c r="BJ173" s="125">
        <v>1900</v>
      </c>
      <c r="BK173" s="125"/>
      <c r="BL173" s="125"/>
      <c r="BM173" s="125"/>
      <c r="BN173" s="125"/>
      <c r="BO173" s="125">
        <v>0</v>
      </c>
      <c r="BP173" s="125"/>
      <c r="BQ173" s="125"/>
      <c r="BR173" s="125"/>
      <c r="BS173" s="125"/>
      <c r="BT173" s="125">
        <f t="shared" si="12"/>
        <v>1900</v>
      </c>
      <c r="BU173" s="125"/>
      <c r="BV173" s="125"/>
      <c r="BW173" s="125"/>
      <c r="BX173" s="125"/>
    </row>
    <row r="174" spans="1:79" s="8" customFormat="1" ht="33" customHeight="1" x14ac:dyDescent="0.25">
      <c r="A174" s="62">
        <v>4</v>
      </c>
      <c r="B174" s="63"/>
      <c r="C174" s="63"/>
      <c r="D174" s="126" t="s">
        <v>253</v>
      </c>
      <c r="E174" s="93"/>
      <c r="F174" s="93"/>
      <c r="G174" s="93"/>
      <c r="H174" s="93"/>
      <c r="I174" s="93"/>
      <c r="J174" s="93"/>
      <c r="K174" s="93"/>
      <c r="L174" s="93"/>
      <c r="M174" s="93"/>
      <c r="N174" s="93"/>
      <c r="O174" s="93"/>
      <c r="P174" s="94"/>
      <c r="Q174" s="61" t="s">
        <v>163</v>
      </c>
      <c r="R174" s="61"/>
      <c r="S174" s="61"/>
      <c r="T174" s="61"/>
      <c r="U174" s="61"/>
      <c r="V174" s="126" t="s">
        <v>575</v>
      </c>
      <c r="W174" s="93"/>
      <c r="X174" s="93"/>
      <c r="Y174" s="93"/>
      <c r="Z174" s="93"/>
      <c r="AA174" s="93"/>
      <c r="AB174" s="93"/>
      <c r="AC174" s="93"/>
      <c r="AD174" s="93"/>
      <c r="AE174" s="94"/>
      <c r="AF174" s="125">
        <v>14076</v>
      </c>
      <c r="AG174" s="125"/>
      <c r="AH174" s="125"/>
      <c r="AI174" s="125"/>
      <c r="AJ174" s="125"/>
      <c r="AK174" s="125">
        <v>0</v>
      </c>
      <c r="AL174" s="125"/>
      <c r="AM174" s="125"/>
      <c r="AN174" s="125"/>
      <c r="AO174" s="125"/>
      <c r="AP174" s="125">
        <f t="shared" si="10"/>
        <v>14076</v>
      </c>
      <c r="AQ174" s="125"/>
      <c r="AR174" s="125"/>
      <c r="AS174" s="125"/>
      <c r="AT174" s="125"/>
      <c r="AU174" s="125">
        <v>18000</v>
      </c>
      <c r="AV174" s="125"/>
      <c r="AW174" s="125"/>
      <c r="AX174" s="125"/>
      <c r="AY174" s="125"/>
      <c r="AZ174" s="125">
        <v>0</v>
      </c>
      <c r="BA174" s="125"/>
      <c r="BB174" s="125"/>
      <c r="BC174" s="125"/>
      <c r="BD174" s="125"/>
      <c r="BE174" s="125">
        <f t="shared" si="11"/>
        <v>18000</v>
      </c>
      <c r="BF174" s="125"/>
      <c r="BG174" s="125"/>
      <c r="BH174" s="125"/>
      <c r="BI174" s="125"/>
      <c r="BJ174" s="125">
        <v>18000</v>
      </c>
      <c r="BK174" s="125"/>
      <c r="BL174" s="125"/>
      <c r="BM174" s="125"/>
      <c r="BN174" s="125"/>
      <c r="BO174" s="125">
        <v>0</v>
      </c>
      <c r="BP174" s="125"/>
      <c r="BQ174" s="125"/>
      <c r="BR174" s="125"/>
      <c r="BS174" s="125"/>
      <c r="BT174" s="125">
        <f t="shared" si="12"/>
        <v>18000</v>
      </c>
      <c r="BU174" s="125"/>
      <c r="BV174" s="125"/>
      <c r="BW174" s="125"/>
      <c r="BX174" s="125"/>
    </row>
    <row r="175" spans="1:79" s="8" customFormat="1" ht="30" customHeight="1" x14ac:dyDescent="0.25">
      <c r="A175" s="62">
        <v>5</v>
      </c>
      <c r="B175" s="63"/>
      <c r="C175" s="63"/>
      <c r="D175" s="126" t="s">
        <v>638</v>
      </c>
      <c r="E175" s="93"/>
      <c r="F175" s="93"/>
      <c r="G175" s="93"/>
      <c r="H175" s="93"/>
      <c r="I175" s="93"/>
      <c r="J175" s="93"/>
      <c r="K175" s="93"/>
      <c r="L175" s="93"/>
      <c r="M175" s="93"/>
      <c r="N175" s="93"/>
      <c r="O175" s="93"/>
      <c r="P175" s="94"/>
      <c r="Q175" s="61" t="s">
        <v>163</v>
      </c>
      <c r="R175" s="61"/>
      <c r="S175" s="61"/>
      <c r="T175" s="61"/>
      <c r="U175" s="61"/>
      <c r="V175" s="126" t="s">
        <v>252</v>
      </c>
      <c r="W175" s="93"/>
      <c r="X175" s="93"/>
      <c r="Y175" s="93"/>
      <c r="Z175" s="93"/>
      <c r="AA175" s="93"/>
      <c r="AB175" s="93"/>
      <c r="AC175" s="93"/>
      <c r="AD175" s="93"/>
      <c r="AE175" s="94"/>
      <c r="AF175" s="125">
        <v>103537</v>
      </c>
      <c r="AG175" s="125"/>
      <c r="AH175" s="125"/>
      <c r="AI175" s="125"/>
      <c r="AJ175" s="125"/>
      <c r="AK175" s="125">
        <v>0</v>
      </c>
      <c r="AL175" s="125"/>
      <c r="AM175" s="125"/>
      <c r="AN175" s="125"/>
      <c r="AO175" s="125"/>
      <c r="AP175" s="125">
        <f t="shared" si="10"/>
        <v>103537</v>
      </c>
      <c r="AQ175" s="125"/>
      <c r="AR175" s="125"/>
      <c r="AS175" s="125"/>
      <c r="AT175" s="125"/>
      <c r="AU175" s="125">
        <v>105053</v>
      </c>
      <c r="AV175" s="125"/>
      <c r="AW175" s="125"/>
      <c r="AX175" s="125"/>
      <c r="AY175" s="125"/>
      <c r="AZ175" s="125">
        <v>0</v>
      </c>
      <c r="BA175" s="125"/>
      <c r="BB175" s="125"/>
      <c r="BC175" s="125"/>
      <c r="BD175" s="125"/>
      <c r="BE175" s="125">
        <f t="shared" si="11"/>
        <v>105053</v>
      </c>
      <c r="BF175" s="125"/>
      <c r="BG175" s="125"/>
      <c r="BH175" s="125"/>
      <c r="BI175" s="125"/>
      <c r="BJ175" s="125">
        <v>113211</v>
      </c>
      <c r="BK175" s="125"/>
      <c r="BL175" s="125"/>
      <c r="BM175" s="125"/>
      <c r="BN175" s="125"/>
      <c r="BO175" s="125">
        <v>0</v>
      </c>
      <c r="BP175" s="125"/>
      <c r="BQ175" s="125"/>
      <c r="BR175" s="125"/>
      <c r="BS175" s="125"/>
      <c r="BT175" s="125">
        <f t="shared" si="12"/>
        <v>113211</v>
      </c>
      <c r="BU175" s="125"/>
      <c r="BV175" s="125"/>
      <c r="BW175" s="125"/>
      <c r="BX175" s="125"/>
    </row>
    <row r="176" spans="1:79" s="9" customFormat="1" ht="15" customHeight="1" x14ac:dyDescent="0.25">
      <c r="A176" s="98">
        <v>0</v>
      </c>
      <c r="B176" s="99"/>
      <c r="C176" s="99"/>
      <c r="D176" s="155" t="s">
        <v>170</v>
      </c>
      <c r="E176" s="156"/>
      <c r="F176" s="156"/>
      <c r="G176" s="156"/>
      <c r="H176" s="156"/>
      <c r="I176" s="156"/>
      <c r="J176" s="156"/>
      <c r="K176" s="156"/>
      <c r="L176" s="156"/>
      <c r="M176" s="156"/>
      <c r="N176" s="156"/>
      <c r="O176" s="156"/>
      <c r="P176" s="157"/>
      <c r="Q176" s="123"/>
      <c r="R176" s="123"/>
      <c r="S176" s="123"/>
      <c r="T176" s="123"/>
      <c r="U176" s="123"/>
      <c r="V176" s="155"/>
      <c r="W176" s="156"/>
      <c r="X176" s="156"/>
      <c r="Y176" s="156"/>
      <c r="Z176" s="156"/>
      <c r="AA176" s="156"/>
      <c r="AB176" s="156"/>
      <c r="AC176" s="156"/>
      <c r="AD176" s="156"/>
      <c r="AE176" s="157"/>
      <c r="AF176" s="128"/>
      <c r="AG176" s="128"/>
      <c r="AH176" s="128"/>
      <c r="AI176" s="128"/>
      <c r="AJ176" s="128"/>
      <c r="AK176" s="128"/>
      <c r="AL176" s="128"/>
      <c r="AM176" s="128"/>
      <c r="AN176" s="128"/>
      <c r="AO176" s="128"/>
      <c r="AP176" s="128">
        <f t="shared" si="10"/>
        <v>0</v>
      </c>
      <c r="AQ176" s="128"/>
      <c r="AR176" s="128"/>
      <c r="AS176" s="128"/>
      <c r="AT176" s="128"/>
      <c r="AU176" s="128"/>
      <c r="AV176" s="128"/>
      <c r="AW176" s="128"/>
      <c r="AX176" s="128"/>
      <c r="AY176" s="128"/>
      <c r="AZ176" s="128"/>
      <c r="BA176" s="128"/>
      <c r="BB176" s="128"/>
      <c r="BC176" s="128"/>
      <c r="BD176" s="128"/>
      <c r="BE176" s="128">
        <f t="shared" si="11"/>
        <v>0</v>
      </c>
      <c r="BF176" s="128"/>
      <c r="BG176" s="128"/>
      <c r="BH176" s="128"/>
      <c r="BI176" s="128"/>
      <c r="BJ176" s="128"/>
      <c r="BK176" s="128"/>
      <c r="BL176" s="128"/>
      <c r="BM176" s="128"/>
      <c r="BN176" s="128"/>
      <c r="BO176" s="128"/>
      <c r="BP176" s="128"/>
      <c r="BQ176" s="128"/>
      <c r="BR176" s="128"/>
      <c r="BS176" s="128"/>
      <c r="BT176" s="128">
        <f t="shared" si="12"/>
        <v>0</v>
      </c>
      <c r="BU176" s="128"/>
      <c r="BV176" s="128"/>
      <c r="BW176" s="128"/>
      <c r="BX176" s="128"/>
    </row>
    <row r="177" spans="1:76" s="8" customFormat="1" ht="30" customHeight="1" x14ac:dyDescent="0.25">
      <c r="A177" s="62">
        <v>1</v>
      </c>
      <c r="B177" s="63"/>
      <c r="C177" s="63"/>
      <c r="D177" s="126" t="s">
        <v>300</v>
      </c>
      <c r="E177" s="93"/>
      <c r="F177" s="93"/>
      <c r="G177" s="93"/>
      <c r="H177" s="93"/>
      <c r="I177" s="93"/>
      <c r="J177" s="93"/>
      <c r="K177" s="93"/>
      <c r="L177" s="93"/>
      <c r="M177" s="93"/>
      <c r="N177" s="93"/>
      <c r="O177" s="93"/>
      <c r="P177" s="94"/>
      <c r="Q177" s="61" t="s">
        <v>257</v>
      </c>
      <c r="R177" s="61"/>
      <c r="S177" s="61"/>
      <c r="T177" s="61"/>
      <c r="U177" s="61"/>
      <c r="V177" s="126" t="s">
        <v>172</v>
      </c>
      <c r="W177" s="93"/>
      <c r="X177" s="93"/>
      <c r="Y177" s="93"/>
      <c r="Z177" s="93"/>
      <c r="AA177" s="93"/>
      <c r="AB177" s="93"/>
      <c r="AC177" s="93"/>
      <c r="AD177" s="93"/>
      <c r="AE177" s="94"/>
      <c r="AF177" s="125">
        <v>297</v>
      </c>
      <c r="AG177" s="125"/>
      <c r="AH177" s="125"/>
      <c r="AI177" s="125"/>
      <c r="AJ177" s="125"/>
      <c r="AK177" s="125">
        <v>0</v>
      </c>
      <c r="AL177" s="125"/>
      <c r="AM177" s="125"/>
      <c r="AN177" s="125"/>
      <c r="AO177" s="125"/>
      <c r="AP177" s="125">
        <f t="shared" si="10"/>
        <v>297</v>
      </c>
      <c r="AQ177" s="125"/>
      <c r="AR177" s="125"/>
      <c r="AS177" s="125"/>
      <c r="AT177" s="125"/>
      <c r="AU177" s="125">
        <v>340</v>
      </c>
      <c r="AV177" s="125"/>
      <c r="AW177" s="125"/>
      <c r="AX177" s="125"/>
      <c r="AY177" s="125"/>
      <c r="AZ177" s="125">
        <v>0</v>
      </c>
      <c r="BA177" s="125"/>
      <c r="BB177" s="125"/>
      <c r="BC177" s="125"/>
      <c r="BD177" s="125"/>
      <c r="BE177" s="125">
        <f t="shared" si="11"/>
        <v>340</v>
      </c>
      <c r="BF177" s="125"/>
      <c r="BG177" s="125"/>
      <c r="BH177" s="125"/>
      <c r="BI177" s="125"/>
      <c r="BJ177" s="125">
        <v>340</v>
      </c>
      <c r="BK177" s="125"/>
      <c r="BL177" s="125"/>
      <c r="BM177" s="125"/>
      <c r="BN177" s="125"/>
      <c r="BO177" s="125">
        <v>0</v>
      </c>
      <c r="BP177" s="125"/>
      <c r="BQ177" s="125"/>
      <c r="BR177" s="125"/>
      <c r="BS177" s="125"/>
      <c r="BT177" s="125">
        <f t="shared" si="12"/>
        <v>340</v>
      </c>
      <c r="BU177" s="125"/>
      <c r="BV177" s="125"/>
      <c r="BW177" s="125"/>
      <c r="BX177" s="125"/>
    </row>
    <row r="178" spans="1:76" s="8" customFormat="1" ht="29.4" customHeight="1" x14ac:dyDescent="0.25">
      <c r="A178" s="62">
        <v>2</v>
      </c>
      <c r="B178" s="63"/>
      <c r="C178" s="63"/>
      <c r="D178" s="126" t="s">
        <v>301</v>
      </c>
      <c r="E178" s="93"/>
      <c r="F178" s="93"/>
      <c r="G178" s="93"/>
      <c r="H178" s="93"/>
      <c r="I178" s="93"/>
      <c r="J178" s="93"/>
      <c r="K178" s="93"/>
      <c r="L178" s="93"/>
      <c r="M178" s="93"/>
      <c r="N178" s="93"/>
      <c r="O178" s="93"/>
      <c r="P178" s="94"/>
      <c r="Q178" s="61" t="s">
        <v>257</v>
      </c>
      <c r="R178" s="61"/>
      <c r="S178" s="61"/>
      <c r="T178" s="61"/>
      <c r="U178" s="61"/>
      <c r="V178" s="126" t="s">
        <v>172</v>
      </c>
      <c r="W178" s="93"/>
      <c r="X178" s="93"/>
      <c r="Y178" s="93"/>
      <c r="Z178" s="93"/>
      <c r="AA178" s="93"/>
      <c r="AB178" s="93"/>
      <c r="AC178" s="93"/>
      <c r="AD178" s="93"/>
      <c r="AE178" s="94"/>
      <c r="AF178" s="125">
        <v>7</v>
      </c>
      <c r="AG178" s="125"/>
      <c r="AH178" s="125"/>
      <c r="AI178" s="125"/>
      <c r="AJ178" s="125"/>
      <c r="AK178" s="125">
        <v>0</v>
      </c>
      <c r="AL178" s="125"/>
      <c r="AM178" s="125"/>
      <c r="AN178" s="125"/>
      <c r="AO178" s="125"/>
      <c r="AP178" s="125">
        <f t="shared" si="10"/>
        <v>7</v>
      </c>
      <c r="AQ178" s="125"/>
      <c r="AR178" s="125"/>
      <c r="AS178" s="125"/>
      <c r="AT178" s="125"/>
      <c r="AU178" s="125">
        <v>9</v>
      </c>
      <c r="AV178" s="125"/>
      <c r="AW178" s="125"/>
      <c r="AX178" s="125"/>
      <c r="AY178" s="125"/>
      <c r="AZ178" s="125">
        <v>0</v>
      </c>
      <c r="BA178" s="125"/>
      <c r="BB178" s="125"/>
      <c r="BC178" s="125"/>
      <c r="BD178" s="125"/>
      <c r="BE178" s="125">
        <f t="shared" si="11"/>
        <v>9</v>
      </c>
      <c r="BF178" s="125"/>
      <c r="BG178" s="125"/>
      <c r="BH178" s="125"/>
      <c r="BI178" s="125"/>
      <c r="BJ178" s="125">
        <v>9</v>
      </c>
      <c r="BK178" s="125"/>
      <c r="BL178" s="125"/>
      <c r="BM178" s="125"/>
      <c r="BN178" s="125"/>
      <c r="BO178" s="125">
        <v>0</v>
      </c>
      <c r="BP178" s="125"/>
      <c r="BQ178" s="125"/>
      <c r="BR178" s="125"/>
      <c r="BS178" s="125"/>
      <c r="BT178" s="125">
        <f t="shared" si="12"/>
        <v>9</v>
      </c>
      <c r="BU178" s="125"/>
      <c r="BV178" s="125"/>
      <c r="BW178" s="125"/>
      <c r="BX178" s="125"/>
    </row>
    <row r="179" spans="1:76" s="8" customFormat="1" ht="15.6" customHeight="1" x14ac:dyDescent="0.25">
      <c r="A179" s="62">
        <v>3</v>
      </c>
      <c r="B179" s="63"/>
      <c r="C179" s="63"/>
      <c r="D179" s="126" t="s">
        <v>302</v>
      </c>
      <c r="E179" s="93"/>
      <c r="F179" s="93"/>
      <c r="G179" s="93"/>
      <c r="H179" s="93"/>
      <c r="I179" s="93"/>
      <c r="J179" s="93"/>
      <c r="K179" s="93"/>
      <c r="L179" s="93"/>
      <c r="M179" s="93"/>
      <c r="N179" s="93"/>
      <c r="O179" s="93"/>
      <c r="P179" s="94"/>
      <c r="Q179" s="61" t="s">
        <v>251</v>
      </c>
      <c r="R179" s="61"/>
      <c r="S179" s="61"/>
      <c r="T179" s="61"/>
      <c r="U179" s="61"/>
      <c r="V179" s="126" t="s">
        <v>172</v>
      </c>
      <c r="W179" s="93"/>
      <c r="X179" s="93"/>
      <c r="Y179" s="93"/>
      <c r="Z179" s="93"/>
      <c r="AA179" s="93"/>
      <c r="AB179" s="93"/>
      <c r="AC179" s="93"/>
      <c r="AD179" s="93"/>
      <c r="AE179" s="94"/>
      <c r="AF179" s="125">
        <v>20</v>
      </c>
      <c r="AG179" s="125"/>
      <c r="AH179" s="125"/>
      <c r="AI179" s="125"/>
      <c r="AJ179" s="125"/>
      <c r="AK179" s="125">
        <v>0</v>
      </c>
      <c r="AL179" s="125"/>
      <c r="AM179" s="125"/>
      <c r="AN179" s="125"/>
      <c r="AO179" s="125"/>
      <c r="AP179" s="125">
        <f t="shared" si="10"/>
        <v>20</v>
      </c>
      <c r="AQ179" s="125"/>
      <c r="AR179" s="125"/>
      <c r="AS179" s="125"/>
      <c r="AT179" s="125"/>
      <c r="AU179" s="125">
        <v>20</v>
      </c>
      <c r="AV179" s="125"/>
      <c r="AW179" s="125"/>
      <c r="AX179" s="125"/>
      <c r="AY179" s="125"/>
      <c r="AZ179" s="125">
        <v>0</v>
      </c>
      <c r="BA179" s="125"/>
      <c r="BB179" s="125"/>
      <c r="BC179" s="125"/>
      <c r="BD179" s="125"/>
      <c r="BE179" s="125">
        <f t="shared" si="11"/>
        <v>20</v>
      </c>
      <c r="BF179" s="125"/>
      <c r="BG179" s="125"/>
      <c r="BH179" s="125"/>
      <c r="BI179" s="125"/>
      <c r="BJ179" s="125">
        <v>20</v>
      </c>
      <c r="BK179" s="125"/>
      <c r="BL179" s="125"/>
      <c r="BM179" s="125"/>
      <c r="BN179" s="125"/>
      <c r="BO179" s="125">
        <v>0</v>
      </c>
      <c r="BP179" s="125"/>
      <c r="BQ179" s="125"/>
      <c r="BR179" s="125"/>
      <c r="BS179" s="125"/>
      <c r="BT179" s="125">
        <f t="shared" si="12"/>
        <v>20</v>
      </c>
      <c r="BU179" s="125"/>
      <c r="BV179" s="125"/>
      <c r="BW179" s="125"/>
      <c r="BX179" s="125"/>
    </row>
    <row r="180" spans="1:76" s="8" customFormat="1" ht="32.4" customHeight="1" x14ac:dyDescent="0.25">
      <c r="A180" s="62">
        <v>4</v>
      </c>
      <c r="B180" s="63"/>
      <c r="C180" s="63"/>
      <c r="D180" s="126" t="s">
        <v>639</v>
      </c>
      <c r="E180" s="93"/>
      <c r="F180" s="93"/>
      <c r="G180" s="93"/>
      <c r="H180" s="93"/>
      <c r="I180" s="93"/>
      <c r="J180" s="93"/>
      <c r="K180" s="93"/>
      <c r="L180" s="93"/>
      <c r="M180" s="93"/>
      <c r="N180" s="93"/>
      <c r="O180" s="93"/>
      <c r="P180" s="94"/>
      <c r="Q180" s="61" t="s">
        <v>163</v>
      </c>
      <c r="R180" s="61"/>
      <c r="S180" s="61"/>
      <c r="T180" s="61"/>
      <c r="U180" s="61"/>
      <c r="V180" s="126" t="s">
        <v>172</v>
      </c>
      <c r="W180" s="93"/>
      <c r="X180" s="93"/>
      <c r="Y180" s="93"/>
      <c r="Z180" s="93"/>
      <c r="AA180" s="93"/>
      <c r="AB180" s="93"/>
      <c r="AC180" s="93"/>
      <c r="AD180" s="93"/>
      <c r="AE180" s="94"/>
      <c r="AF180" s="158">
        <f>AF175/AF166</f>
        <v>3731.0630630630631</v>
      </c>
      <c r="AG180" s="158"/>
      <c r="AH180" s="158"/>
      <c r="AI180" s="158"/>
      <c r="AJ180" s="158"/>
      <c r="AK180" s="125">
        <v>0</v>
      </c>
      <c r="AL180" s="125"/>
      <c r="AM180" s="125"/>
      <c r="AN180" s="125"/>
      <c r="AO180" s="125"/>
      <c r="AP180" s="158">
        <f t="shared" ref="AP180" si="19">IF(ISNUMBER(AF180),AF180,0)+IF(ISNUMBER(AK180),AK180,0)</f>
        <v>3731.0630630630631</v>
      </c>
      <c r="AQ180" s="158"/>
      <c r="AR180" s="158"/>
      <c r="AS180" s="158"/>
      <c r="AT180" s="158"/>
      <c r="AU180" s="158">
        <f>AU175/AU166</f>
        <v>3785.6936936936936</v>
      </c>
      <c r="AV180" s="158"/>
      <c r="AW180" s="158"/>
      <c r="AX180" s="158"/>
      <c r="AY180" s="158"/>
      <c r="AZ180" s="125">
        <v>0</v>
      </c>
      <c r="BA180" s="125"/>
      <c r="BB180" s="125"/>
      <c r="BC180" s="125"/>
      <c r="BD180" s="125"/>
      <c r="BE180" s="158">
        <f t="shared" ref="BE180" si="20">IF(ISNUMBER(AU180),AU180,0)+IF(ISNUMBER(AZ180),AZ180,0)</f>
        <v>3785.6936936936936</v>
      </c>
      <c r="BF180" s="158"/>
      <c r="BG180" s="158"/>
      <c r="BH180" s="158"/>
      <c r="BI180" s="158"/>
      <c r="BJ180" s="158">
        <f>BJ175/BJ166</f>
        <v>4079.6756756756758</v>
      </c>
      <c r="BK180" s="158"/>
      <c r="BL180" s="158"/>
      <c r="BM180" s="158"/>
      <c r="BN180" s="158"/>
      <c r="BO180" s="125">
        <v>0</v>
      </c>
      <c r="BP180" s="125"/>
      <c r="BQ180" s="125"/>
      <c r="BR180" s="125"/>
      <c r="BS180" s="125"/>
      <c r="BT180" s="158">
        <f t="shared" ref="BT180" si="21">IF(ISNUMBER(BJ180),BJ180,0)+IF(ISNUMBER(BO180),BO180,0)</f>
        <v>4079.6756756756758</v>
      </c>
      <c r="BU180" s="158"/>
      <c r="BV180" s="158"/>
      <c r="BW180" s="158"/>
      <c r="BX180" s="158"/>
    </row>
    <row r="181" spans="1:76" s="8" customFormat="1" ht="29.4" customHeight="1" x14ac:dyDescent="0.25">
      <c r="A181" s="62">
        <v>5</v>
      </c>
      <c r="B181" s="63"/>
      <c r="C181" s="63"/>
      <c r="D181" s="126" t="s">
        <v>259</v>
      </c>
      <c r="E181" s="93"/>
      <c r="F181" s="93"/>
      <c r="G181" s="93"/>
      <c r="H181" s="93"/>
      <c r="I181" s="93"/>
      <c r="J181" s="93"/>
      <c r="K181" s="93"/>
      <c r="L181" s="93"/>
      <c r="M181" s="93"/>
      <c r="N181" s="93"/>
      <c r="O181" s="93"/>
      <c r="P181" s="94"/>
      <c r="Q181" s="61" t="s">
        <v>257</v>
      </c>
      <c r="R181" s="61"/>
      <c r="S181" s="61"/>
      <c r="T181" s="61"/>
      <c r="U181" s="61"/>
      <c r="V181" s="126" t="s">
        <v>172</v>
      </c>
      <c r="W181" s="93"/>
      <c r="X181" s="93"/>
      <c r="Y181" s="93"/>
      <c r="Z181" s="93"/>
      <c r="AA181" s="93"/>
      <c r="AB181" s="93"/>
      <c r="AC181" s="93"/>
      <c r="AD181" s="93"/>
      <c r="AE181" s="94"/>
      <c r="AF181" s="125">
        <v>188</v>
      </c>
      <c r="AG181" s="125"/>
      <c r="AH181" s="125"/>
      <c r="AI181" s="125"/>
      <c r="AJ181" s="125"/>
      <c r="AK181" s="125">
        <v>0</v>
      </c>
      <c r="AL181" s="125"/>
      <c r="AM181" s="125"/>
      <c r="AN181" s="125"/>
      <c r="AO181" s="125"/>
      <c r="AP181" s="125">
        <f t="shared" si="10"/>
        <v>188</v>
      </c>
      <c r="AQ181" s="125"/>
      <c r="AR181" s="125"/>
      <c r="AS181" s="125"/>
      <c r="AT181" s="125"/>
      <c r="AU181" s="125">
        <v>250</v>
      </c>
      <c r="AV181" s="125"/>
      <c r="AW181" s="125"/>
      <c r="AX181" s="125"/>
      <c r="AY181" s="125"/>
      <c r="AZ181" s="125">
        <v>0</v>
      </c>
      <c r="BA181" s="125"/>
      <c r="BB181" s="125"/>
      <c r="BC181" s="125"/>
      <c r="BD181" s="125"/>
      <c r="BE181" s="125">
        <f t="shared" si="11"/>
        <v>250</v>
      </c>
      <c r="BF181" s="125"/>
      <c r="BG181" s="125"/>
      <c r="BH181" s="125"/>
      <c r="BI181" s="125"/>
      <c r="BJ181" s="125">
        <v>250</v>
      </c>
      <c r="BK181" s="125"/>
      <c r="BL181" s="125"/>
      <c r="BM181" s="125"/>
      <c r="BN181" s="125"/>
      <c r="BO181" s="125">
        <v>0</v>
      </c>
      <c r="BP181" s="125"/>
      <c r="BQ181" s="125"/>
      <c r="BR181" s="125"/>
      <c r="BS181" s="125"/>
      <c r="BT181" s="125">
        <f t="shared" si="12"/>
        <v>250</v>
      </c>
      <c r="BU181" s="125"/>
      <c r="BV181" s="125"/>
      <c r="BW181" s="125"/>
      <c r="BX181" s="125"/>
    </row>
    <row r="182" spans="1:76" s="8" customFormat="1" ht="27.6" customHeight="1" x14ac:dyDescent="0.25">
      <c r="A182" s="62">
        <v>6</v>
      </c>
      <c r="B182" s="63"/>
      <c r="C182" s="63"/>
      <c r="D182" s="126" t="s">
        <v>303</v>
      </c>
      <c r="E182" s="93"/>
      <c r="F182" s="93"/>
      <c r="G182" s="93"/>
      <c r="H182" s="93"/>
      <c r="I182" s="93"/>
      <c r="J182" s="93"/>
      <c r="K182" s="93"/>
      <c r="L182" s="93"/>
      <c r="M182" s="93"/>
      <c r="N182" s="93"/>
      <c r="O182" s="93"/>
      <c r="P182" s="94"/>
      <c r="Q182" s="61" t="s">
        <v>163</v>
      </c>
      <c r="R182" s="61"/>
      <c r="S182" s="61"/>
      <c r="T182" s="61"/>
      <c r="U182" s="61"/>
      <c r="V182" s="126" t="s">
        <v>298</v>
      </c>
      <c r="W182" s="93"/>
      <c r="X182" s="93"/>
      <c r="Y182" s="93"/>
      <c r="Z182" s="93"/>
      <c r="AA182" s="93"/>
      <c r="AB182" s="93"/>
      <c r="AC182" s="93"/>
      <c r="AD182" s="93"/>
      <c r="AE182" s="94"/>
      <c r="AF182" s="125">
        <v>983</v>
      </c>
      <c r="AG182" s="125"/>
      <c r="AH182" s="125"/>
      <c r="AI182" s="125"/>
      <c r="AJ182" s="125"/>
      <c r="AK182" s="125">
        <v>0</v>
      </c>
      <c r="AL182" s="125"/>
      <c r="AM182" s="125"/>
      <c r="AN182" s="125"/>
      <c r="AO182" s="125"/>
      <c r="AP182" s="125">
        <f t="shared" si="10"/>
        <v>983</v>
      </c>
      <c r="AQ182" s="125"/>
      <c r="AR182" s="125"/>
      <c r="AS182" s="125"/>
      <c r="AT182" s="125"/>
      <c r="AU182" s="125">
        <v>1280</v>
      </c>
      <c r="AV182" s="125"/>
      <c r="AW182" s="125"/>
      <c r="AX182" s="125"/>
      <c r="AY182" s="125"/>
      <c r="AZ182" s="125">
        <v>0</v>
      </c>
      <c r="BA182" s="125"/>
      <c r="BB182" s="125"/>
      <c r="BC182" s="125"/>
      <c r="BD182" s="125"/>
      <c r="BE182" s="125">
        <f t="shared" si="11"/>
        <v>1280</v>
      </c>
      <c r="BF182" s="125"/>
      <c r="BG182" s="125"/>
      <c r="BH182" s="125"/>
      <c r="BI182" s="125"/>
      <c r="BJ182" s="125">
        <v>980</v>
      </c>
      <c r="BK182" s="125"/>
      <c r="BL182" s="125"/>
      <c r="BM182" s="125"/>
      <c r="BN182" s="125"/>
      <c r="BO182" s="125">
        <v>0</v>
      </c>
      <c r="BP182" s="125"/>
      <c r="BQ182" s="125"/>
      <c r="BR182" s="125"/>
      <c r="BS182" s="125"/>
      <c r="BT182" s="125">
        <f t="shared" si="12"/>
        <v>980</v>
      </c>
      <c r="BU182" s="125"/>
      <c r="BV182" s="125"/>
      <c r="BW182" s="125"/>
      <c r="BX182" s="125"/>
    </row>
    <row r="183" spans="1:76" s="8" customFormat="1" ht="53.4" customHeight="1" x14ac:dyDescent="0.25">
      <c r="A183" s="62">
        <v>7</v>
      </c>
      <c r="B183" s="63"/>
      <c r="C183" s="63"/>
      <c r="D183" s="126" t="s">
        <v>574</v>
      </c>
      <c r="E183" s="93"/>
      <c r="F183" s="93"/>
      <c r="G183" s="93"/>
      <c r="H183" s="93"/>
      <c r="I183" s="93"/>
      <c r="J183" s="93"/>
      <c r="K183" s="93"/>
      <c r="L183" s="93"/>
      <c r="M183" s="93"/>
      <c r="N183" s="93"/>
      <c r="O183" s="93"/>
      <c r="P183" s="94"/>
      <c r="Q183" s="61" t="s">
        <v>343</v>
      </c>
      <c r="R183" s="61"/>
      <c r="S183" s="61"/>
      <c r="T183" s="61"/>
      <c r="U183" s="61"/>
      <c r="V183" s="126" t="s">
        <v>172</v>
      </c>
      <c r="W183" s="93"/>
      <c r="X183" s="93"/>
      <c r="Y183" s="93"/>
      <c r="Z183" s="93"/>
      <c r="AA183" s="93"/>
      <c r="AB183" s="93"/>
      <c r="AC183" s="93"/>
      <c r="AD183" s="93"/>
      <c r="AE183" s="94"/>
      <c r="AF183" s="158">
        <f>AF169/AF172</f>
        <v>2078.4827766179542</v>
      </c>
      <c r="AG183" s="158"/>
      <c r="AH183" s="158"/>
      <c r="AI183" s="158"/>
      <c r="AJ183" s="158"/>
      <c r="AK183" s="125">
        <v>0</v>
      </c>
      <c r="AL183" s="125"/>
      <c r="AM183" s="125"/>
      <c r="AN183" s="125"/>
      <c r="AO183" s="125"/>
      <c r="AP183" s="158">
        <f t="shared" ref="AP183" si="22">IF(ISNUMBER(AF183),AF183,0)+IF(ISNUMBER(AK183),AK183,0)</f>
        <v>2078.4827766179542</v>
      </c>
      <c r="AQ183" s="158"/>
      <c r="AR183" s="158"/>
      <c r="AS183" s="158"/>
      <c r="AT183" s="158"/>
      <c r="AU183" s="158">
        <f>AU169/AU172</f>
        <v>1372.8454999999999</v>
      </c>
      <c r="AV183" s="158"/>
      <c r="AW183" s="158"/>
      <c r="AX183" s="158"/>
      <c r="AY183" s="158"/>
      <c r="AZ183" s="125">
        <v>0</v>
      </c>
      <c r="BA183" s="125"/>
      <c r="BB183" s="125"/>
      <c r="BC183" s="125"/>
      <c r="BD183" s="125"/>
      <c r="BE183" s="158">
        <f t="shared" ref="BE183" si="23">IF(ISNUMBER(AU183),AU183,0)+IF(ISNUMBER(AZ183),AZ183,0)</f>
        <v>1372.8454999999999</v>
      </c>
      <c r="BF183" s="158"/>
      <c r="BG183" s="158"/>
      <c r="BH183" s="158"/>
      <c r="BI183" s="158"/>
      <c r="BJ183" s="158">
        <f>BJ169/BJ172</f>
        <v>2123.8421052631579</v>
      </c>
      <c r="BK183" s="158"/>
      <c r="BL183" s="158"/>
      <c r="BM183" s="158"/>
      <c r="BN183" s="158"/>
      <c r="BO183" s="125">
        <v>0</v>
      </c>
      <c r="BP183" s="125"/>
      <c r="BQ183" s="125"/>
      <c r="BR183" s="125"/>
      <c r="BS183" s="125"/>
      <c r="BT183" s="158">
        <f t="shared" ref="BT183" si="24">IF(ISNUMBER(BJ183),BJ183,0)+IF(ISNUMBER(BO183),BO183,0)</f>
        <v>2123.8421052631579</v>
      </c>
      <c r="BU183" s="158"/>
      <c r="BV183" s="158"/>
      <c r="BW183" s="158"/>
      <c r="BX183" s="158"/>
    </row>
    <row r="184" spans="1:76" s="9" customFormat="1" ht="15" customHeight="1" x14ac:dyDescent="0.25">
      <c r="A184" s="98">
        <v>0</v>
      </c>
      <c r="B184" s="99"/>
      <c r="C184" s="99"/>
      <c r="D184" s="155" t="s">
        <v>260</v>
      </c>
      <c r="E184" s="156"/>
      <c r="F184" s="156"/>
      <c r="G184" s="156"/>
      <c r="H184" s="156"/>
      <c r="I184" s="156"/>
      <c r="J184" s="156"/>
      <c r="K184" s="156"/>
      <c r="L184" s="156"/>
      <c r="M184" s="156"/>
      <c r="N184" s="156"/>
      <c r="O184" s="156"/>
      <c r="P184" s="157"/>
      <c r="Q184" s="123"/>
      <c r="R184" s="123"/>
      <c r="S184" s="123"/>
      <c r="T184" s="123"/>
      <c r="U184" s="123"/>
      <c r="V184" s="155"/>
      <c r="W184" s="156"/>
      <c r="X184" s="156"/>
      <c r="Y184" s="156"/>
      <c r="Z184" s="156"/>
      <c r="AA184" s="156"/>
      <c r="AB184" s="156"/>
      <c r="AC184" s="156"/>
      <c r="AD184" s="156"/>
      <c r="AE184" s="157"/>
      <c r="AF184" s="128"/>
      <c r="AG184" s="128"/>
      <c r="AH184" s="128"/>
      <c r="AI184" s="128"/>
      <c r="AJ184" s="128"/>
      <c r="AK184" s="128"/>
      <c r="AL184" s="128"/>
      <c r="AM184" s="128"/>
      <c r="AN184" s="128"/>
      <c r="AO184" s="128"/>
      <c r="AP184" s="128">
        <f t="shared" si="10"/>
        <v>0</v>
      </c>
      <c r="AQ184" s="128"/>
      <c r="AR184" s="128"/>
      <c r="AS184" s="128"/>
      <c r="AT184" s="128"/>
      <c r="AU184" s="128"/>
      <c r="AV184" s="128"/>
      <c r="AW184" s="128"/>
      <c r="AX184" s="128"/>
      <c r="AY184" s="128"/>
      <c r="AZ184" s="128"/>
      <c r="BA184" s="128"/>
      <c r="BB184" s="128"/>
      <c r="BC184" s="128"/>
      <c r="BD184" s="128"/>
      <c r="BE184" s="128">
        <f t="shared" si="11"/>
        <v>0</v>
      </c>
      <c r="BF184" s="128"/>
      <c r="BG184" s="128"/>
      <c r="BH184" s="128"/>
      <c r="BI184" s="128"/>
      <c r="BJ184" s="128"/>
      <c r="BK184" s="128"/>
      <c r="BL184" s="128"/>
      <c r="BM184" s="128"/>
      <c r="BN184" s="128"/>
      <c r="BO184" s="128"/>
      <c r="BP184" s="128"/>
      <c r="BQ184" s="128"/>
      <c r="BR184" s="128"/>
      <c r="BS184" s="128"/>
      <c r="BT184" s="128">
        <f t="shared" si="12"/>
        <v>0</v>
      </c>
      <c r="BU184" s="128"/>
      <c r="BV184" s="128"/>
      <c r="BW184" s="128"/>
      <c r="BX184" s="128"/>
    </row>
    <row r="185" spans="1:76" s="8" customFormat="1" ht="16.95" customHeight="1" x14ac:dyDescent="0.25">
      <c r="A185" s="62">
        <v>1</v>
      </c>
      <c r="B185" s="63"/>
      <c r="C185" s="63"/>
      <c r="D185" s="126" t="s">
        <v>261</v>
      </c>
      <c r="E185" s="93"/>
      <c r="F185" s="93"/>
      <c r="G185" s="93"/>
      <c r="H185" s="93"/>
      <c r="I185" s="93"/>
      <c r="J185" s="93"/>
      <c r="K185" s="93"/>
      <c r="L185" s="93"/>
      <c r="M185" s="93"/>
      <c r="N185" s="93"/>
      <c r="O185" s="93"/>
      <c r="P185" s="94"/>
      <c r="Q185" s="61" t="s">
        <v>262</v>
      </c>
      <c r="R185" s="61"/>
      <c r="S185" s="61"/>
      <c r="T185" s="61"/>
      <c r="U185" s="61"/>
      <c r="V185" s="126" t="s">
        <v>172</v>
      </c>
      <c r="W185" s="93"/>
      <c r="X185" s="93"/>
      <c r="Y185" s="93"/>
      <c r="Z185" s="93"/>
      <c r="AA185" s="93"/>
      <c r="AB185" s="93"/>
      <c r="AC185" s="93"/>
      <c r="AD185" s="93"/>
      <c r="AE185" s="94"/>
      <c r="AF185" s="125"/>
      <c r="AG185" s="125"/>
      <c r="AH185" s="125"/>
      <c r="AI185" s="125"/>
      <c r="AJ185" s="125"/>
      <c r="AK185" s="125"/>
      <c r="AL185" s="125"/>
      <c r="AM185" s="125"/>
      <c r="AN185" s="125"/>
      <c r="AO185" s="125"/>
      <c r="AP185" s="125">
        <f t="shared" ref="AP185" si="25">IF(ISNUMBER(AF185),AF185,0)+IF(ISNUMBER(AK185),AK185,0)</f>
        <v>0</v>
      </c>
      <c r="AQ185" s="125"/>
      <c r="AR185" s="125"/>
      <c r="AS185" s="125"/>
      <c r="AT185" s="125"/>
      <c r="AU185" s="125">
        <v>0</v>
      </c>
      <c r="AV185" s="125"/>
      <c r="AW185" s="125"/>
      <c r="AX185" s="125"/>
      <c r="AY185" s="125"/>
      <c r="AZ185" s="125">
        <v>0</v>
      </c>
      <c r="BA185" s="125"/>
      <c r="BB185" s="125"/>
      <c r="BC185" s="125"/>
      <c r="BD185" s="125"/>
      <c r="BE185" s="125">
        <f t="shared" ref="BE185" si="26">IF(ISNUMBER(AU185),AU185,0)+IF(ISNUMBER(AZ185),AZ185,0)</f>
        <v>0</v>
      </c>
      <c r="BF185" s="125"/>
      <c r="BG185" s="125"/>
      <c r="BH185" s="125"/>
      <c r="BI185" s="125"/>
      <c r="BJ185" s="125">
        <v>0</v>
      </c>
      <c r="BK185" s="125"/>
      <c r="BL185" s="125"/>
      <c r="BM185" s="125"/>
      <c r="BN185" s="125"/>
      <c r="BO185" s="125">
        <v>0</v>
      </c>
      <c r="BP185" s="125"/>
      <c r="BQ185" s="125"/>
      <c r="BR185" s="125"/>
      <c r="BS185" s="125"/>
      <c r="BT185" s="125">
        <f t="shared" ref="BT185" si="27">IF(ISNUMBER(BJ185),BJ185,0)+IF(ISNUMBER(BO185),BO185,0)</f>
        <v>0</v>
      </c>
      <c r="BU185" s="125"/>
      <c r="BV185" s="125"/>
      <c r="BW185" s="125"/>
      <c r="BX185" s="125"/>
    </row>
    <row r="186" spans="1:76" s="8" customFormat="1" ht="41.4" customHeight="1" x14ac:dyDescent="0.25">
      <c r="A186" s="62">
        <v>2</v>
      </c>
      <c r="B186" s="63"/>
      <c r="C186" s="63"/>
      <c r="D186" s="126" t="s">
        <v>304</v>
      </c>
      <c r="E186" s="93"/>
      <c r="F186" s="93"/>
      <c r="G186" s="93"/>
      <c r="H186" s="93"/>
      <c r="I186" s="93"/>
      <c r="J186" s="93"/>
      <c r="K186" s="93"/>
      <c r="L186" s="93"/>
      <c r="M186" s="93"/>
      <c r="N186" s="93"/>
      <c r="O186" s="93"/>
      <c r="P186" s="94"/>
      <c r="Q186" s="61" t="s">
        <v>262</v>
      </c>
      <c r="R186" s="61"/>
      <c r="S186" s="61"/>
      <c r="T186" s="61"/>
      <c r="U186" s="61"/>
      <c r="V186" s="126" t="s">
        <v>172</v>
      </c>
      <c r="W186" s="93"/>
      <c r="X186" s="93"/>
      <c r="Y186" s="93"/>
      <c r="Z186" s="93"/>
      <c r="AA186" s="93"/>
      <c r="AB186" s="93"/>
      <c r="AC186" s="93"/>
      <c r="AD186" s="93"/>
      <c r="AE186" s="94"/>
      <c r="AF186" s="125">
        <v>-2.2999999999999998</v>
      </c>
      <c r="AG186" s="125"/>
      <c r="AH186" s="125"/>
      <c r="AI186" s="125"/>
      <c r="AJ186" s="125"/>
      <c r="AK186" s="125">
        <v>0</v>
      </c>
      <c r="AL186" s="125"/>
      <c r="AM186" s="125"/>
      <c r="AN186" s="125"/>
      <c r="AO186" s="125"/>
      <c r="AP186" s="125">
        <f t="shared" si="10"/>
        <v>-2.2999999999999998</v>
      </c>
      <c r="AQ186" s="125"/>
      <c r="AR186" s="125"/>
      <c r="AS186" s="125"/>
      <c r="AT186" s="125"/>
      <c r="AU186" s="125">
        <v>2.8</v>
      </c>
      <c r="AV186" s="125"/>
      <c r="AW186" s="125"/>
      <c r="AX186" s="125"/>
      <c r="AY186" s="125"/>
      <c r="AZ186" s="125">
        <v>0</v>
      </c>
      <c r="BA186" s="125"/>
      <c r="BB186" s="125"/>
      <c r="BC186" s="125"/>
      <c r="BD186" s="125"/>
      <c r="BE186" s="125">
        <f t="shared" si="11"/>
        <v>2.8</v>
      </c>
      <c r="BF186" s="125"/>
      <c r="BG186" s="125"/>
      <c r="BH186" s="125"/>
      <c r="BI186" s="125"/>
      <c r="BJ186" s="125">
        <v>2.8</v>
      </c>
      <c r="BK186" s="125"/>
      <c r="BL186" s="125"/>
      <c r="BM186" s="125"/>
      <c r="BN186" s="125"/>
      <c r="BO186" s="125">
        <v>0</v>
      </c>
      <c r="BP186" s="125"/>
      <c r="BQ186" s="125"/>
      <c r="BR186" s="125"/>
      <c r="BS186" s="125"/>
      <c r="BT186" s="125">
        <f t="shared" si="12"/>
        <v>2.8</v>
      </c>
      <c r="BU186" s="125"/>
      <c r="BV186" s="125"/>
      <c r="BW186" s="125"/>
      <c r="BX186" s="125"/>
    </row>
    <row r="187" spans="1:76" s="8" customFormat="1" ht="27.6" customHeight="1" x14ac:dyDescent="0.25">
      <c r="A187" s="62">
        <v>3</v>
      </c>
      <c r="B187" s="63"/>
      <c r="C187" s="63"/>
      <c r="D187" s="126" t="s">
        <v>305</v>
      </c>
      <c r="E187" s="93"/>
      <c r="F187" s="93"/>
      <c r="G187" s="93"/>
      <c r="H187" s="93"/>
      <c r="I187" s="93"/>
      <c r="J187" s="93"/>
      <c r="K187" s="93"/>
      <c r="L187" s="93"/>
      <c r="M187" s="93"/>
      <c r="N187" s="93"/>
      <c r="O187" s="93"/>
      <c r="P187" s="94"/>
      <c r="Q187" s="61" t="s">
        <v>262</v>
      </c>
      <c r="R187" s="61"/>
      <c r="S187" s="61"/>
      <c r="T187" s="61"/>
      <c r="U187" s="61"/>
      <c r="V187" s="126" t="s">
        <v>172</v>
      </c>
      <c r="W187" s="93"/>
      <c r="X187" s="93"/>
      <c r="Y187" s="93"/>
      <c r="Z187" s="93"/>
      <c r="AA187" s="93"/>
      <c r="AB187" s="93"/>
      <c r="AC187" s="93"/>
      <c r="AD187" s="93"/>
      <c r="AE187" s="94"/>
      <c r="AF187" s="125">
        <v>-1.8</v>
      </c>
      <c r="AG187" s="125"/>
      <c r="AH187" s="125"/>
      <c r="AI187" s="125"/>
      <c r="AJ187" s="125"/>
      <c r="AK187" s="125">
        <v>0</v>
      </c>
      <c r="AL187" s="125"/>
      <c r="AM187" s="125"/>
      <c r="AN187" s="125"/>
      <c r="AO187" s="125"/>
      <c r="AP187" s="125">
        <f t="shared" si="10"/>
        <v>-1.8</v>
      </c>
      <c r="AQ187" s="125"/>
      <c r="AR187" s="125"/>
      <c r="AS187" s="125"/>
      <c r="AT187" s="125"/>
      <c r="AU187" s="125">
        <v>2.5</v>
      </c>
      <c r="AV187" s="125"/>
      <c r="AW187" s="125"/>
      <c r="AX187" s="125"/>
      <c r="AY187" s="125"/>
      <c r="AZ187" s="125">
        <v>0</v>
      </c>
      <c r="BA187" s="125"/>
      <c r="BB187" s="125"/>
      <c r="BC187" s="125"/>
      <c r="BD187" s="125"/>
      <c r="BE187" s="125">
        <f t="shared" si="11"/>
        <v>2.5</v>
      </c>
      <c r="BF187" s="125"/>
      <c r="BG187" s="125"/>
      <c r="BH187" s="125"/>
      <c r="BI187" s="125"/>
      <c r="BJ187" s="125">
        <v>2.5</v>
      </c>
      <c r="BK187" s="125"/>
      <c r="BL187" s="125"/>
      <c r="BM187" s="125"/>
      <c r="BN187" s="125"/>
      <c r="BO187" s="125">
        <v>0</v>
      </c>
      <c r="BP187" s="125"/>
      <c r="BQ187" s="125"/>
      <c r="BR187" s="125"/>
      <c r="BS187" s="125"/>
      <c r="BT187" s="125">
        <f t="shared" si="12"/>
        <v>2.5</v>
      </c>
      <c r="BU187" s="125"/>
      <c r="BV187" s="125"/>
      <c r="BW187" s="125"/>
      <c r="BX187" s="125"/>
    </row>
    <row r="188" spans="1:76" s="8" customFormat="1" ht="27.6" customHeight="1" x14ac:dyDescent="0.25">
      <c r="A188" s="62">
        <v>4</v>
      </c>
      <c r="B188" s="63"/>
      <c r="C188" s="63"/>
      <c r="D188" s="126" t="s">
        <v>306</v>
      </c>
      <c r="E188" s="93"/>
      <c r="F188" s="93"/>
      <c r="G188" s="93"/>
      <c r="H188" s="93"/>
      <c r="I188" s="93"/>
      <c r="J188" s="93"/>
      <c r="K188" s="93"/>
      <c r="L188" s="93"/>
      <c r="M188" s="93"/>
      <c r="N188" s="93"/>
      <c r="O188" s="93"/>
      <c r="P188" s="94"/>
      <c r="Q188" s="61" t="s">
        <v>262</v>
      </c>
      <c r="R188" s="61"/>
      <c r="S188" s="61"/>
      <c r="T188" s="61"/>
      <c r="U188" s="61"/>
      <c r="V188" s="126" t="s">
        <v>172</v>
      </c>
      <c r="W188" s="93"/>
      <c r="X188" s="93"/>
      <c r="Y188" s="93"/>
      <c r="Z188" s="93"/>
      <c r="AA188" s="93"/>
      <c r="AB188" s="93"/>
      <c r="AC188" s="93"/>
      <c r="AD188" s="93"/>
      <c r="AE188" s="94"/>
      <c r="AF188" s="125">
        <v>-2.9</v>
      </c>
      <c r="AG188" s="125"/>
      <c r="AH188" s="125"/>
      <c r="AI188" s="125"/>
      <c r="AJ188" s="125"/>
      <c r="AK188" s="125">
        <v>0</v>
      </c>
      <c r="AL188" s="125"/>
      <c r="AM188" s="125"/>
      <c r="AN188" s="125"/>
      <c r="AO188" s="125"/>
      <c r="AP188" s="125">
        <f t="shared" si="10"/>
        <v>-2.9</v>
      </c>
      <c r="AQ188" s="125"/>
      <c r="AR188" s="125"/>
      <c r="AS188" s="125"/>
      <c r="AT188" s="125"/>
      <c r="AU188" s="125">
        <v>2.5</v>
      </c>
      <c r="AV188" s="125"/>
      <c r="AW188" s="125"/>
      <c r="AX188" s="125"/>
      <c r="AY188" s="125"/>
      <c r="AZ188" s="125">
        <v>0</v>
      </c>
      <c r="BA188" s="125"/>
      <c r="BB188" s="125"/>
      <c r="BC188" s="125"/>
      <c r="BD188" s="125"/>
      <c r="BE188" s="125">
        <f t="shared" si="11"/>
        <v>2.5</v>
      </c>
      <c r="BF188" s="125"/>
      <c r="BG188" s="125"/>
      <c r="BH188" s="125"/>
      <c r="BI188" s="125"/>
      <c r="BJ188" s="125">
        <v>2.5</v>
      </c>
      <c r="BK188" s="125"/>
      <c r="BL188" s="125"/>
      <c r="BM188" s="125"/>
      <c r="BN188" s="125"/>
      <c r="BO188" s="125">
        <v>0</v>
      </c>
      <c r="BP188" s="125"/>
      <c r="BQ188" s="125"/>
      <c r="BR188" s="125"/>
      <c r="BS188" s="125"/>
      <c r="BT188" s="125">
        <f t="shared" si="12"/>
        <v>2.5</v>
      </c>
      <c r="BU188" s="125"/>
      <c r="BV188" s="125"/>
      <c r="BW188" s="125"/>
      <c r="BX188" s="125"/>
    </row>
    <row r="190" spans="1:76" ht="14.25" customHeight="1" x14ac:dyDescent="0.25">
      <c r="A190" s="51" t="s">
        <v>417</v>
      </c>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row>
    <row r="191" spans="1:76" ht="2.4" customHeight="1" x14ac:dyDescent="0.25"/>
    <row r="192" spans="1:76" ht="12.6" customHeight="1" x14ac:dyDescent="0.25">
      <c r="A192" s="81" t="s">
        <v>6</v>
      </c>
      <c r="B192" s="82"/>
      <c r="C192" s="82"/>
      <c r="D192" s="61" t="s">
        <v>9</v>
      </c>
      <c r="E192" s="61"/>
      <c r="F192" s="61"/>
      <c r="G192" s="61"/>
      <c r="H192" s="61"/>
      <c r="I192" s="61"/>
      <c r="J192" s="61"/>
      <c r="K192" s="61"/>
      <c r="L192" s="61"/>
      <c r="M192" s="61"/>
      <c r="N192" s="61"/>
      <c r="O192" s="61"/>
      <c r="P192" s="61"/>
      <c r="Q192" s="61" t="s">
        <v>8</v>
      </c>
      <c r="R192" s="61"/>
      <c r="S192" s="61"/>
      <c r="T192" s="61"/>
      <c r="U192" s="61"/>
      <c r="V192" s="61" t="s">
        <v>7</v>
      </c>
      <c r="W192" s="61"/>
      <c r="X192" s="61"/>
      <c r="Y192" s="61"/>
      <c r="Z192" s="61"/>
      <c r="AA192" s="61"/>
      <c r="AB192" s="61"/>
      <c r="AC192" s="61"/>
      <c r="AD192" s="61"/>
      <c r="AE192" s="61"/>
      <c r="AF192" s="77" t="s">
        <v>204</v>
      </c>
      <c r="AG192" s="78"/>
      <c r="AH192" s="78"/>
      <c r="AI192" s="78"/>
      <c r="AJ192" s="78"/>
      <c r="AK192" s="78"/>
      <c r="AL192" s="78"/>
      <c r="AM192" s="78"/>
      <c r="AN192" s="78"/>
      <c r="AO192" s="78"/>
      <c r="AP192" s="78"/>
      <c r="AQ192" s="78"/>
      <c r="AR192" s="78"/>
      <c r="AS192" s="78"/>
      <c r="AT192" s="79"/>
      <c r="AU192" s="77" t="s">
        <v>208</v>
      </c>
      <c r="AV192" s="78"/>
      <c r="AW192" s="78"/>
      <c r="AX192" s="78"/>
      <c r="AY192" s="78"/>
      <c r="AZ192" s="78"/>
      <c r="BA192" s="78"/>
      <c r="BB192" s="78"/>
      <c r="BC192" s="78"/>
      <c r="BD192" s="78"/>
      <c r="BE192" s="78"/>
      <c r="BF192" s="78"/>
      <c r="BG192" s="78"/>
      <c r="BH192" s="78"/>
      <c r="BI192" s="79"/>
    </row>
    <row r="193" spans="1:79" ht="28.5" customHeight="1" x14ac:dyDescent="0.25">
      <c r="A193" s="84"/>
      <c r="B193" s="85"/>
      <c r="C193" s="85"/>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t="s">
        <v>4</v>
      </c>
      <c r="AG193" s="61"/>
      <c r="AH193" s="61"/>
      <c r="AI193" s="61"/>
      <c r="AJ193" s="61"/>
      <c r="AK193" s="61" t="s">
        <v>3</v>
      </c>
      <c r="AL193" s="61"/>
      <c r="AM193" s="61"/>
      <c r="AN193" s="61"/>
      <c r="AO193" s="61"/>
      <c r="AP193" s="61" t="s">
        <v>121</v>
      </c>
      <c r="AQ193" s="61"/>
      <c r="AR193" s="61"/>
      <c r="AS193" s="61"/>
      <c r="AT193" s="61"/>
      <c r="AU193" s="61" t="s">
        <v>4</v>
      </c>
      <c r="AV193" s="61"/>
      <c r="AW193" s="61"/>
      <c r="AX193" s="61"/>
      <c r="AY193" s="61"/>
      <c r="AZ193" s="61" t="s">
        <v>3</v>
      </c>
      <c r="BA193" s="61"/>
      <c r="BB193" s="61"/>
      <c r="BC193" s="61"/>
      <c r="BD193" s="61"/>
      <c r="BE193" s="61" t="s">
        <v>90</v>
      </c>
      <c r="BF193" s="61"/>
      <c r="BG193" s="61"/>
      <c r="BH193" s="61"/>
      <c r="BI193" s="61"/>
    </row>
    <row r="194" spans="1:79" ht="12.6" customHeight="1" x14ac:dyDescent="0.25">
      <c r="A194" s="77">
        <v>1</v>
      </c>
      <c r="B194" s="78"/>
      <c r="C194" s="78"/>
      <c r="D194" s="61">
        <v>2</v>
      </c>
      <c r="E194" s="61"/>
      <c r="F194" s="61"/>
      <c r="G194" s="61"/>
      <c r="H194" s="61"/>
      <c r="I194" s="61"/>
      <c r="J194" s="61"/>
      <c r="K194" s="61"/>
      <c r="L194" s="61"/>
      <c r="M194" s="61"/>
      <c r="N194" s="61"/>
      <c r="O194" s="61"/>
      <c r="P194" s="61"/>
      <c r="Q194" s="61">
        <v>3</v>
      </c>
      <c r="R194" s="61"/>
      <c r="S194" s="61"/>
      <c r="T194" s="61"/>
      <c r="U194" s="61"/>
      <c r="V194" s="61">
        <v>4</v>
      </c>
      <c r="W194" s="61"/>
      <c r="X194" s="61"/>
      <c r="Y194" s="61"/>
      <c r="Z194" s="61"/>
      <c r="AA194" s="61"/>
      <c r="AB194" s="61"/>
      <c r="AC194" s="61"/>
      <c r="AD194" s="61"/>
      <c r="AE194" s="61"/>
      <c r="AF194" s="61">
        <v>5</v>
      </c>
      <c r="AG194" s="61"/>
      <c r="AH194" s="61"/>
      <c r="AI194" s="61"/>
      <c r="AJ194" s="61"/>
      <c r="AK194" s="61">
        <v>6</v>
      </c>
      <c r="AL194" s="61"/>
      <c r="AM194" s="61"/>
      <c r="AN194" s="61"/>
      <c r="AO194" s="61"/>
      <c r="AP194" s="61">
        <v>7</v>
      </c>
      <c r="AQ194" s="61"/>
      <c r="AR194" s="61"/>
      <c r="AS194" s="61"/>
      <c r="AT194" s="61"/>
      <c r="AU194" s="61">
        <v>8</v>
      </c>
      <c r="AV194" s="61"/>
      <c r="AW194" s="61"/>
      <c r="AX194" s="61"/>
      <c r="AY194" s="61"/>
      <c r="AZ194" s="61">
        <v>9</v>
      </c>
      <c r="BA194" s="61"/>
      <c r="BB194" s="61"/>
      <c r="BC194" s="61"/>
      <c r="BD194" s="61"/>
      <c r="BE194" s="61">
        <v>10</v>
      </c>
      <c r="BF194" s="61"/>
      <c r="BG194" s="61"/>
      <c r="BH194" s="61"/>
      <c r="BI194" s="61"/>
    </row>
    <row r="195" spans="1:79" ht="15.75" hidden="1" customHeight="1" x14ac:dyDescent="0.25">
      <c r="A195" s="62" t="s">
        <v>149</v>
      </c>
      <c r="B195" s="63"/>
      <c r="C195" s="63"/>
      <c r="D195" s="61" t="s">
        <v>57</v>
      </c>
      <c r="E195" s="61"/>
      <c r="F195" s="61"/>
      <c r="G195" s="61"/>
      <c r="H195" s="61"/>
      <c r="I195" s="61"/>
      <c r="J195" s="61"/>
      <c r="K195" s="61"/>
      <c r="L195" s="61"/>
      <c r="M195" s="61"/>
      <c r="N195" s="61"/>
      <c r="O195" s="61"/>
      <c r="P195" s="61"/>
      <c r="Q195" s="61" t="s">
        <v>70</v>
      </c>
      <c r="R195" s="61"/>
      <c r="S195" s="61"/>
      <c r="T195" s="61"/>
      <c r="U195" s="61"/>
      <c r="V195" s="61" t="s">
        <v>71</v>
      </c>
      <c r="W195" s="61"/>
      <c r="X195" s="61"/>
      <c r="Y195" s="61"/>
      <c r="Z195" s="61"/>
      <c r="AA195" s="61"/>
      <c r="AB195" s="61"/>
      <c r="AC195" s="61"/>
      <c r="AD195" s="61"/>
      <c r="AE195" s="61"/>
      <c r="AF195" s="80" t="s">
        <v>108</v>
      </c>
      <c r="AG195" s="80"/>
      <c r="AH195" s="80"/>
      <c r="AI195" s="80"/>
      <c r="AJ195" s="80"/>
      <c r="AK195" s="122" t="s">
        <v>109</v>
      </c>
      <c r="AL195" s="122"/>
      <c r="AM195" s="122"/>
      <c r="AN195" s="122"/>
      <c r="AO195" s="122"/>
      <c r="AP195" s="91" t="s">
        <v>120</v>
      </c>
      <c r="AQ195" s="91"/>
      <c r="AR195" s="91"/>
      <c r="AS195" s="91"/>
      <c r="AT195" s="91"/>
      <c r="AU195" s="80" t="s">
        <v>110</v>
      </c>
      <c r="AV195" s="80"/>
      <c r="AW195" s="80"/>
      <c r="AX195" s="80"/>
      <c r="AY195" s="80"/>
      <c r="AZ195" s="122" t="s">
        <v>111</v>
      </c>
      <c r="BA195" s="122"/>
      <c r="BB195" s="122"/>
      <c r="BC195" s="122"/>
      <c r="BD195" s="122"/>
      <c r="BE195" s="91" t="s">
        <v>120</v>
      </c>
      <c r="BF195" s="91"/>
      <c r="BG195" s="91"/>
      <c r="BH195" s="91"/>
      <c r="BI195" s="91"/>
      <c r="CA195" s="1" t="s">
        <v>39</v>
      </c>
    </row>
    <row r="196" spans="1:79" s="9" customFormat="1" ht="13.8" x14ac:dyDescent="0.25">
      <c r="A196" s="98">
        <v>0</v>
      </c>
      <c r="B196" s="99"/>
      <c r="C196" s="99"/>
      <c r="D196" s="124" t="s">
        <v>161</v>
      </c>
      <c r="E196" s="124"/>
      <c r="F196" s="124"/>
      <c r="G196" s="124"/>
      <c r="H196" s="124"/>
      <c r="I196" s="124"/>
      <c r="J196" s="124"/>
      <c r="K196" s="124"/>
      <c r="L196" s="124"/>
      <c r="M196" s="124"/>
      <c r="N196" s="124"/>
      <c r="O196" s="124"/>
      <c r="P196" s="124"/>
      <c r="Q196" s="123"/>
      <c r="R196" s="123"/>
      <c r="S196" s="123"/>
      <c r="T196" s="123"/>
      <c r="U196" s="123"/>
      <c r="V196" s="123"/>
      <c r="W196" s="123"/>
      <c r="X196" s="123"/>
      <c r="Y196" s="123"/>
      <c r="Z196" s="123"/>
      <c r="AA196" s="123"/>
      <c r="AB196" s="123"/>
      <c r="AC196" s="123"/>
      <c r="AD196" s="123"/>
      <c r="AE196" s="123"/>
      <c r="AF196" s="121"/>
      <c r="AG196" s="121"/>
      <c r="AH196" s="121"/>
      <c r="AI196" s="121"/>
      <c r="AJ196" s="121"/>
      <c r="AK196" s="121"/>
      <c r="AL196" s="121"/>
      <c r="AM196" s="121"/>
      <c r="AN196" s="121"/>
      <c r="AO196" s="121"/>
      <c r="AP196" s="121">
        <f t="shared" ref="AP196:AP222" si="28">IF(ISNUMBER(AF196),AF196,0)+IF(ISNUMBER(AK196),AK196,0)</f>
        <v>0</v>
      </c>
      <c r="AQ196" s="121"/>
      <c r="AR196" s="121"/>
      <c r="AS196" s="121"/>
      <c r="AT196" s="121"/>
      <c r="AU196" s="121"/>
      <c r="AV196" s="121"/>
      <c r="AW196" s="121"/>
      <c r="AX196" s="121"/>
      <c r="AY196" s="121"/>
      <c r="AZ196" s="121"/>
      <c r="BA196" s="121"/>
      <c r="BB196" s="121"/>
      <c r="BC196" s="121"/>
      <c r="BD196" s="121"/>
      <c r="BE196" s="121">
        <f t="shared" ref="BE196:BE222" si="29">IF(ISNUMBER(AU196),AU196,0)+IF(ISNUMBER(AZ196),AZ196,0)</f>
        <v>0</v>
      </c>
      <c r="BF196" s="121"/>
      <c r="BG196" s="121"/>
      <c r="BH196" s="121"/>
      <c r="BI196" s="121"/>
      <c r="CA196" s="9" t="s">
        <v>40</v>
      </c>
    </row>
    <row r="197" spans="1:79" s="8" customFormat="1" ht="20.399999999999999" customHeight="1" x14ac:dyDescent="0.25">
      <c r="A197" s="62">
        <v>1</v>
      </c>
      <c r="B197" s="63"/>
      <c r="C197" s="63"/>
      <c r="D197" s="126" t="s">
        <v>243</v>
      </c>
      <c r="E197" s="93"/>
      <c r="F197" s="93"/>
      <c r="G197" s="93"/>
      <c r="H197" s="93"/>
      <c r="I197" s="93"/>
      <c r="J197" s="93"/>
      <c r="K197" s="93"/>
      <c r="L197" s="93"/>
      <c r="M197" s="93"/>
      <c r="N197" s="93"/>
      <c r="O197" s="93"/>
      <c r="P197" s="94"/>
      <c r="Q197" s="61" t="s">
        <v>163</v>
      </c>
      <c r="R197" s="61"/>
      <c r="S197" s="61"/>
      <c r="T197" s="61"/>
      <c r="U197" s="61"/>
      <c r="V197" s="126" t="s">
        <v>578</v>
      </c>
      <c r="W197" s="93"/>
      <c r="X197" s="93"/>
      <c r="Y197" s="93"/>
      <c r="Z197" s="93"/>
      <c r="AA197" s="93"/>
      <c r="AB197" s="93"/>
      <c r="AC197" s="93"/>
      <c r="AD197" s="93"/>
      <c r="AE197" s="94"/>
      <c r="AF197" s="125">
        <v>1</v>
      </c>
      <c r="AG197" s="125"/>
      <c r="AH197" s="125"/>
      <c r="AI197" s="125"/>
      <c r="AJ197" s="125"/>
      <c r="AK197" s="125">
        <v>0</v>
      </c>
      <c r="AL197" s="125"/>
      <c r="AM197" s="125"/>
      <c r="AN197" s="125"/>
      <c r="AO197" s="125"/>
      <c r="AP197" s="125">
        <f t="shared" si="28"/>
        <v>1</v>
      </c>
      <c r="AQ197" s="125"/>
      <c r="AR197" s="125"/>
      <c r="AS197" s="125"/>
      <c r="AT197" s="125"/>
      <c r="AU197" s="125">
        <v>1</v>
      </c>
      <c r="AV197" s="125"/>
      <c r="AW197" s="125"/>
      <c r="AX197" s="125"/>
      <c r="AY197" s="125"/>
      <c r="AZ197" s="125">
        <v>0</v>
      </c>
      <c r="BA197" s="125"/>
      <c r="BB197" s="125"/>
      <c r="BC197" s="125"/>
      <c r="BD197" s="125"/>
      <c r="BE197" s="125">
        <f t="shared" si="29"/>
        <v>1</v>
      </c>
      <c r="BF197" s="125"/>
      <c r="BG197" s="125"/>
      <c r="BH197" s="125"/>
      <c r="BI197" s="125"/>
    </row>
    <row r="198" spans="1:79" s="8" customFormat="1" ht="13.95" customHeight="1" x14ac:dyDescent="0.25">
      <c r="A198" s="62">
        <v>2</v>
      </c>
      <c r="B198" s="63"/>
      <c r="C198" s="63"/>
      <c r="D198" s="126" t="s">
        <v>162</v>
      </c>
      <c r="E198" s="93"/>
      <c r="F198" s="93"/>
      <c r="G198" s="93"/>
      <c r="H198" s="93"/>
      <c r="I198" s="93"/>
      <c r="J198" s="93"/>
      <c r="K198" s="93"/>
      <c r="L198" s="93"/>
      <c r="M198" s="93"/>
      <c r="N198" s="93"/>
      <c r="O198" s="93"/>
      <c r="P198" s="94"/>
      <c r="Q198" s="61" t="s">
        <v>163</v>
      </c>
      <c r="R198" s="61"/>
      <c r="S198" s="61"/>
      <c r="T198" s="61"/>
      <c r="U198" s="61"/>
      <c r="V198" s="126" t="s">
        <v>569</v>
      </c>
      <c r="W198" s="93"/>
      <c r="X198" s="93"/>
      <c r="Y198" s="93"/>
      <c r="Z198" s="93"/>
      <c r="AA198" s="93"/>
      <c r="AB198" s="93"/>
      <c r="AC198" s="93"/>
      <c r="AD198" s="93"/>
      <c r="AE198" s="94"/>
      <c r="AF198" s="125">
        <v>536.25</v>
      </c>
      <c r="AG198" s="125"/>
      <c r="AH198" s="125"/>
      <c r="AI198" s="125"/>
      <c r="AJ198" s="125"/>
      <c r="AK198" s="125">
        <v>0</v>
      </c>
      <c r="AL198" s="125"/>
      <c r="AM198" s="125"/>
      <c r="AN198" s="125"/>
      <c r="AO198" s="125"/>
      <c r="AP198" s="125">
        <f t="shared" si="28"/>
        <v>536.25</v>
      </c>
      <c r="AQ198" s="125"/>
      <c r="AR198" s="125"/>
      <c r="AS198" s="125"/>
      <c r="AT198" s="125"/>
      <c r="AU198" s="125">
        <v>536.25</v>
      </c>
      <c r="AV198" s="125"/>
      <c r="AW198" s="125"/>
      <c r="AX198" s="125"/>
      <c r="AY198" s="125"/>
      <c r="AZ198" s="125">
        <v>0</v>
      </c>
      <c r="BA198" s="125"/>
      <c r="BB198" s="125"/>
      <c r="BC198" s="125"/>
      <c r="BD198" s="125"/>
      <c r="BE198" s="125">
        <f t="shared" si="29"/>
        <v>536.25</v>
      </c>
      <c r="BF198" s="125"/>
      <c r="BG198" s="125"/>
      <c r="BH198" s="125"/>
      <c r="BI198" s="125"/>
    </row>
    <row r="199" spans="1:79" s="8" customFormat="1" ht="13.95" customHeight="1" x14ac:dyDescent="0.25">
      <c r="A199" s="62">
        <v>3</v>
      </c>
      <c r="B199" s="63"/>
      <c r="C199" s="63"/>
      <c r="D199" s="126" t="s">
        <v>290</v>
      </c>
      <c r="E199" s="93"/>
      <c r="F199" s="93"/>
      <c r="G199" s="93"/>
      <c r="H199" s="93"/>
      <c r="I199" s="93"/>
      <c r="J199" s="93"/>
      <c r="K199" s="93"/>
      <c r="L199" s="93"/>
      <c r="M199" s="93"/>
      <c r="N199" s="93"/>
      <c r="O199" s="93"/>
      <c r="P199" s="94"/>
      <c r="Q199" s="61" t="s">
        <v>163</v>
      </c>
      <c r="R199" s="61"/>
      <c r="S199" s="61"/>
      <c r="T199" s="61"/>
      <c r="U199" s="61"/>
      <c r="V199" s="126" t="s">
        <v>569</v>
      </c>
      <c r="W199" s="93"/>
      <c r="X199" s="93"/>
      <c r="Y199" s="93"/>
      <c r="Z199" s="93"/>
      <c r="AA199" s="93"/>
      <c r="AB199" s="93"/>
      <c r="AC199" s="93"/>
      <c r="AD199" s="93"/>
      <c r="AE199" s="94"/>
      <c r="AF199" s="125">
        <v>97</v>
      </c>
      <c r="AG199" s="125"/>
      <c r="AH199" s="125"/>
      <c r="AI199" s="125"/>
      <c r="AJ199" s="125"/>
      <c r="AK199" s="125">
        <v>0</v>
      </c>
      <c r="AL199" s="125"/>
      <c r="AM199" s="125"/>
      <c r="AN199" s="125"/>
      <c r="AO199" s="125"/>
      <c r="AP199" s="125">
        <f t="shared" si="28"/>
        <v>97</v>
      </c>
      <c r="AQ199" s="125"/>
      <c r="AR199" s="125"/>
      <c r="AS199" s="125"/>
      <c r="AT199" s="125"/>
      <c r="AU199" s="125">
        <v>97</v>
      </c>
      <c r="AV199" s="125"/>
      <c r="AW199" s="125"/>
      <c r="AX199" s="125"/>
      <c r="AY199" s="125"/>
      <c r="AZ199" s="125">
        <v>0</v>
      </c>
      <c r="BA199" s="125"/>
      <c r="BB199" s="125"/>
      <c r="BC199" s="125"/>
      <c r="BD199" s="125"/>
      <c r="BE199" s="125">
        <f t="shared" si="29"/>
        <v>97</v>
      </c>
      <c r="BF199" s="125"/>
      <c r="BG199" s="125"/>
      <c r="BH199" s="125"/>
      <c r="BI199" s="125"/>
    </row>
    <row r="200" spans="1:79" s="8" customFormat="1" ht="13.95" customHeight="1" x14ac:dyDescent="0.25">
      <c r="A200" s="62">
        <v>4</v>
      </c>
      <c r="B200" s="63"/>
      <c r="C200" s="63"/>
      <c r="D200" s="126" t="s">
        <v>637</v>
      </c>
      <c r="E200" s="93"/>
      <c r="F200" s="93"/>
      <c r="G200" s="93"/>
      <c r="H200" s="93"/>
      <c r="I200" s="93"/>
      <c r="J200" s="93"/>
      <c r="K200" s="93"/>
      <c r="L200" s="93"/>
      <c r="M200" s="93"/>
      <c r="N200" s="93"/>
      <c r="O200" s="93"/>
      <c r="P200" s="94"/>
      <c r="Q200" s="61" t="s">
        <v>163</v>
      </c>
      <c r="R200" s="61"/>
      <c r="S200" s="61"/>
      <c r="T200" s="61"/>
      <c r="U200" s="61"/>
      <c r="V200" s="126" t="s">
        <v>569</v>
      </c>
      <c r="W200" s="93"/>
      <c r="X200" s="93"/>
      <c r="Y200" s="93"/>
      <c r="Z200" s="93"/>
      <c r="AA200" s="93"/>
      <c r="AB200" s="93"/>
      <c r="AC200" s="93"/>
      <c r="AD200" s="93"/>
      <c r="AE200" s="94"/>
      <c r="AF200" s="125">
        <v>27.75</v>
      </c>
      <c r="AG200" s="125"/>
      <c r="AH200" s="125"/>
      <c r="AI200" s="125"/>
      <c r="AJ200" s="125"/>
      <c r="AK200" s="125">
        <v>0</v>
      </c>
      <c r="AL200" s="125"/>
      <c r="AM200" s="125"/>
      <c r="AN200" s="125"/>
      <c r="AO200" s="125"/>
      <c r="AP200" s="125">
        <f t="shared" ref="AP200" si="30">IF(ISNUMBER(AF200),AF200,0)+IF(ISNUMBER(AK200),AK200,0)</f>
        <v>27.75</v>
      </c>
      <c r="AQ200" s="125"/>
      <c r="AR200" s="125"/>
      <c r="AS200" s="125"/>
      <c r="AT200" s="125"/>
      <c r="AU200" s="125">
        <v>27.75</v>
      </c>
      <c r="AV200" s="125"/>
      <c r="AW200" s="125"/>
      <c r="AX200" s="125"/>
      <c r="AY200" s="125"/>
      <c r="AZ200" s="125">
        <v>0</v>
      </c>
      <c r="BA200" s="125"/>
      <c r="BB200" s="125"/>
      <c r="BC200" s="125"/>
      <c r="BD200" s="125"/>
      <c r="BE200" s="125">
        <f t="shared" ref="BE200" si="31">IF(ISNUMBER(AU200),AU200,0)+IF(ISNUMBER(AZ200),AZ200,0)</f>
        <v>27.75</v>
      </c>
      <c r="BF200" s="125"/>
      <c r="BG200" s="125"/>
      <c r="BH200" s="125"/>
      <c r="BI200" s="125"/>
    </row>
    <row r="201" spans="1:79" s="8" customFormat="1" ht="28.95" customHeight="1" x14ac:dyDescent="0.25">
      <c r="A201" s="62">
        <v>5</v>
      </c>
      <c r="B201" s="63"/>
      <c r="C201" s="63"/>
      <c r="D201" s="126" t="s">
        <v>295</v>
      </c>
      <c r="E201" s="93"/>
      <c r="F201" s="93"/>
      <c r="G201" s="93"/>
      <c r="H201" s="93"/>
      <c r="I201" s="93"/>
      <c r="J201" s="93"/>
      <c r="K201" s="93"/>
      <c r="L201" s="93"/>
      <c r="M201" s="93"/>
      <c r="N201" s="93"/>
      <c r="O201" s="93"/>
      <c r="P201" s="94"/>
      <c r="Q201" s="61" t="s">
        <v>163</v>
      </c>
      <c r="R201" s="61"/>
      <c r="S201" s="61"/>
      <c r="T201" s="61"/>
      <c r="U201" s="61"/>
      <c r="V201" s="126" t="s">
        <v>576</v>
      </c>
      <c r="W201" s="93"/>
      <c r="X201" s="93"/>
      <c r="Y201" s="93"/>
      <c r="Z201" s="93"/>
      <c r="AA201" s="93"/>
      <c r="AB201" s="93"/>
      <c r="AC201" s="93"/>
      <c r="AD201" s="93"/>
      <c r="AE201" s="94"/>
      <c r="AF201" s="125">
        <v>145</v>
      </c>
      <c r="AG201" s="125"/>
      <c r="AH201" s="125"/>
      <c r="AI201" s="125"/>
      <c r="AJ201" s="125"/>
      <c r="AK201" s="125">
        <v>0</v>
      </c>
      <c r="AL201" s="125"/>
      <c r="AM201" s="125"/>
      <c r="AN201" s="125"/>
      <c r="AO201" s="125"/>
      <c r="AP201" s="125">
        <f t="shared" si="28"/>
        <v>145</v>
      </c>
      <c r="AQ201" s="125"/>
      <c r="AR201" s="125"/>
      <c r="AS201" s="125"/>
      <c r="AT201" s="125"/>
      <c r="AU201" s="125">
        <v>145</v>
      </c>
      <c r="AV201" s="125"/>
      <c r="AW201" s="125"/>
      <c r="AX201" s="125"/>
      <c r="AY201" s="125"/>
      <c r="AZ201" s="125">
        <v>0</v>
      </c>
      <c r="BA201" s="125"/>
      <c r="BB201" s="125"/>
      <c r="BC201" s="125"/>
      <c r="BD201" s="125"/>
      <c r="BE201" s="125">
        <f t="shared" si="29"/>
        <v>145</v>
      </c>
      <c r="BF201" s="125"/>
      <c r="BG201" s="125"/>
      <c r="BH201" s="125"/>
      <c r="BI201" s="125"/>
    </row>
    <row r="202" spans="1:79" s="8" customFormat="1" ht="30.6" customHeight="1" x14ac:dyDescent="0.25">
      <c r="A202" s="62">
        <v>6</v>
      </c>
      <c r="B202" s="63"/>
      <c r="C202" s="63"/>
      <c r="D202" s="126" t="s">
        <v>248</v>
      </c>
      <c r="E202" s="93"/>
      <c r="F202" s="93"/>
      <c r="G202" s="93"/>
      <c r="H202" s="93"/>
      <c r="I202" s="93"/>
      <c r="J202" s="93"/>
      <c r="K202" s="93"/>
      <c r="L202" s="93"/>
      <c r="M202" s="93"/>
      <c r="N202" s="93"/>
      <c r="O202" s="93"/>
      <c r="P202" s="94"/>
      <c r="Q202" s="61" t="s">
        <v>163</v>
      </c>
      <c r="R202" s="61"/>
      <c r="S202" s="61"/>
      <c r="T202" s="61"/>
      <c r="U202" s="61"/>
      <c r="V202" s="126" t="s">
        <v>575</v>
      </c>
      <c r="W202" s="93"/>
      <c r="X202" s="93"/>
      <c r="Y202" s="93"/>
      <c r="Z202" s="93"/>
      <c r="AA202" s="93"/>
      <c r="AB202" s="93"/>
      <c r="AC202" s="93"/>
      <c r="AD202" s="93"/>
      <c r="AE202" s="94"/>
      <c r="AF202" s="125">
        <v>75</v>
      </c>
      <c r="AG202" s="125"/>
      <c r="AH202" s="125"/>
      <c r="AI202" s="125"/>
      <c r="AJ202" s="125"/>
      <c r="AK202" s="125">
        <v>0</v>
      </c>
      <c r="AL202" s="125"/>
      <c r="AM202" s="125"/>
      <c r="AN202" s="125"/>
      <c r="AO202" s="125"/>
      <c r="AP202" s="125">
        <f t="shared" si="28"/>
        <v>75</v>
      </c>
      <c r="AQ202" s="125"/>
      <c r="AR202" s="125"/>
      <c r="AS202" s="125"/>
      <c r="AT202" s="125"/>
      <c r="AU202" s="125">
        <v>75</v>
      </c>
      <c r="AV202" s="125"/>
      <c r="AW202" s="125"/>
      <c r="AX202" s="125"/>
      <c r="AY202" s="125"/>
      <c r="AZ202" s="125">
        <v>0</v>
      </c>
      <c r="BA202" s="125"/>
      <c r="BB202" s="125"/>
      <c r="BC202" s="125"/>
      <c r="BD202" s="125"/>
      <c r="BE202" s="125">
        <f t="shared" si="29"/>
        <v>75</v>
      </c>
      <c r="BF202" s="125"/>
      <c r="BG202" s="125"/>
      <c r="BH202" s="125"/>
      <c r="BI202" s="125"/>
    </row>
    <row r="203" spans="1:79" s="8" customFormat="1" ht="31.95" customHeight="1" x14ac:dyDescent="0.25">
      <c r="A203" s="62">
        <v>7</v>
      </c>
      <c r="B203" s="63"/>
      <c r="C203" s="63"/>
      <c r="D203" s="126" t="s">
        <v>571</v>
      </c>
      <c r="E203" s="93"/>
      <c r="F203" s="93"/>
      <c r="G203" s="93"/>
      <c r="H203" s="93"/>
      <c r="I203" s="93"/>
      <c r="J203" s="93"/>
      <c r="K203" s="93"/>
      <c r="L203" s="93"/>
      <c r="M203" s="93"/>
      <c r="N203" s="93"/>
      <c r="O203" s="93"/>
      <c r="P203" s="94"/>
      <c r="Q203" s="61" t="s">
        <v>343</v>
      </c>
      <c r="R203" s="61"/>
      <c r="S203" s="61"/>
      <c r="T203" s="61"/>
      <c r="U203" s="61"/>
      <c r="V203" s="126" t="s">
        <v>570</v>
      </c>
      <c r="W203" s="93"/>
      <c r="X203" s="93"/>
      <c r="Y203" s="93"/>
      <c r="Z203" s="93"/>
      <c r="AA203" s="93"/>
      <c r="AB203" s="93"/>
      <c r="AC203" s="93"/>
      <c r="AD203" s="93"/>
      <c r="AE203" s="94"/>
      <c r="AF203" s="87">
        <f>X106+X107+X108+X109</f>
        <v>4265312</v>
      </c>
      <c r="AG203" s="125"/>
      <c r="AH203" s="125"/>
      <c r="AI203" s="125"/>
      <c r="AJ203" s="125"/>
      <c r="AK203" s="125">
        <v>0</v>
      </c>
      <c r="AL203" s="125"/>
      <c r="AM203" s="125"/>
      <c r="AN203" s="125"/>
      <c r="AO203" s="125"/>
      <c r="AP203" s="125">
        <f t="shared" ref="AP203" si="32">IF(ISNUMBER(AF203),AF203,0)+IF(ISNUMBER(AK203),AK203,0)</f>
        <v>4265312</v>
      </c>
      <c r="AQ203" s="125"/>
      <c r="AR203" s="125"/>
      <c r="AS203" s="125"/>
      <c r="AT203" s="125"/>
      <c r="AU203" s="87">
        <f>AP106+AP107+AP108+AP109</f>
        <v>4491374</v>
      </c>
      <c r="AV203" s="125"/>
      <c r="AW203" s="125"/>
      <c r="AX203" s="125"/>
      <c r="AY203" s="125"/>
      <c r="AZ203" s="125">
        <v>0</v>
      </c>
      <c r="BA203" s="125"/>
      <c r="BB203" s="125"/>
      <c r="BC203" s="125"/>
      <c r="BD203" s="125"/>
      <c r="BE203" s="125">
        <f t="shared" ref="BE203" si="33">IF(ISNUMBER(AU203),AU203,0)+IF(ISNUMBER(AZ203),AZ203,0)</f>
        <v>4491374</v>
      </c>
      <c r="BF203" s="125"/>
      <c r="BG203" s="125"/>
      <c r="BH203" s="125"/>
      <c r="BI203" s="125"/>
    </row>
    <row r="204" spans="1:79" s="9" customFormat="1" ht="13.8" x14ac:dyDescent="0.25">
      <c r="A204" s="98">
        <v>0</v>
      </c>
      <c r="B204" s="99"/>
      <c r="C204" s="99"/>
      <c r="D204" s="155" t="s">
        <v>165</v>
      </c>
      <c r="E204" s="156"/>
      <c r="F204" s="156"/>
      <c r="G204" s="156"/>
      <c r="H204" s="156"/>
      <c r="I204" s="156"/>
      <c r="J204" s="156"/>
      <c r="K204" s="156"/>
      <c r="L204" s="156"/>
      <c r="M204" s="156"/>
      <c r="N204" s="156"/>
      <c r="O204" s="156"/>
      <c r="P204" s="157"/>
      <c r="Q204" s="123"/>
      <c r="R204" s="123"/>
      <c r="S204" s="123"/>
      <c r="T204" s="123"/>
      <c r="U204" s="123"/>
      <c r="V204" s="155"/>
      <c r="W204" s="156"/>
      <c r="X204" s="156"/>
      <c r="Y204" s="156"/>
      <c r="Z204" s="156"/>
      <c r="AA204" s="156"/>
      <c r="AB204" s="156"/>
      <c r="AC204" s="156"/>
      <c r="AD204" s="156"/>
      <c r="AE204" s="157"/>
      <c r="AF204" s="128"/>
      <c r="AG204" s="128"/>
      <c r="AH204" s="128"/>
      <c r="AI204" s="128"/>
      <c r="AJ204" s="128"/>
      <c r="AK204" s="128"/>
      <c r="AL204" s="128"/>
      <c r="AM204" s="128"/>
      <c r="AN204" s="128"/>
      <c r="AO204" s="128"/>
      <c r="AP204" s="128">
        <f t="shared" si="28"/>
        <v>0</v>
      </c>
      <c r="AQ204" s="128"/>
      <c r="AR204" s="128"/>
      <c r="AS204" s="128"/>
      <c r="AT204" s="128"/>
      <c r="AU204" s="128"/>
      <c r="AV204" s="128"/>
      <c r="AW204" s="128"/>
      <c r="AX204" s="128"/>
      <c r="AY204" s="128"/>
      <c r="AZ204" s="128"/>
      <c r="BA204" s="128"/>
      <c r="BB204" s="128"/>
      <c r="BC204" s="128"/>
      <c r="BD204" s="128"/>
      <c r="BE204" s="128">
        <f t="shared" si="29"/>
        <v>0</v>
      </c>
      <c r="BF204" s="128"/>
      <c r="BG204" s="128"/>
      <c r="BH204" s="128"/>
      <c r="BI204" s="128"/>
    </row>
    <row r="205" spans="1:79" s="8" customFormat="1" ht="27.6" customHeight="1" x14ac:dyDescent="0.25">
      <c r="A205" s="62">
        <v>1</v>
      </c>
      <c r="B205" s="63"/>
      <c r="C205" s="63"/>
      <c r="D205" s="126" t="s">
        <v>296</v>
      </c>
      <c r="E205" s="93"/>
      <c r="F205" s="93"/>
      <c r="G205" s="93"/>
      <c r="H205" s="93"/>
      <c r="I205" s="93"/>
      <c r="J205" s="93"/>
      <c r="K205" s="93"/>
      <c r="L205" s="93"/>
      <c r="M205" s="93"/>
      <c r="N205" s="93"/>
      <c r="O205" s="93"/>
      <c r="P205" s="94"/>
      <c r="Q205" s="61" t="s">
        <v>163</v>
      </c>
      <c r="R205" s="61"/>
      <c r="S205" s="61"/>
      <c r="T205" s="61"/>
      <c r="U205" s="61"/>
      <c r="V205" s="126" t="s">
        <v>576</v>
      </c>
      <c r="W205" s="93"/>
      <c r="X205" s="93"/>
      <c r="Y205" s="93"/>
      <c r="Z205" s="93"/>
      <c r="AA205" s="93"/>
      <c r="AB205" s="93"/>
      <c r="AC205" s="93"/>
      <c r="AD205" s="93"/>
      <c r="AE205" s="94"/>
      <c r="AF205" s="125">
        <v>49300</v>
      </c>
      <c r="AG205" s="125"/>
      <c r="AH205" s="125"/>
      <c r="AI205" s="125"/>
      <c r="AJ205" s="125"/>
      <c r="AK205" s="125">
        <v>0</v>
      </c>
      <c r="AL205" s="125"/>
      <c r="AM205" s="125"/>
      <c r="AN205" s="125"/>
      <c r="AO205" s="125"/>
      <c r="AP205" s="125">
        <f t="shared" si="28"/>
        <v>49300</v>
      </c>
      <c r="AQ205" s="125"/>
      <c r="AR205" s="125"/>
      <c r="AS205" s="125"/>
      <c r="AT205" s="125"/>
      <c r="AU205" s="125">
        <v>49300</v>
      </c>
      <c r="AV205" s="125"/>
      <c r="AW205" s="125"/>
      <c r="AX205" s="125"/>
      <c r="AY205" s="125"/>
      <c r="AZ205" s="125">
        <v>0</v>
      </c>
      <c r="BA205" s="125"/>
      <c r="BB205" s="125"/>
      <c r="BC205" s="125"/>
      <c r="BD205" s="125"/>
      <c r="BE205" s="125">
        <f t="shared" si="29"/>
        <v>49300</v>
      </c>
      <c r="BF205" s="125"/>
      <c r="BG205" s="125"/>
      <c r="BH205" s="125"/>
      <c r="BI205" s="125"/>
    </row>
    <row r="206" spans="1:79" s="8" customFormat="1" ht="13.95" customHeight="1" x14ac:dyDescent="0.25">
      <c r="A206" s="62">
        <v>2</v>
      </c>
      <c r="B206" s="63"/>
      <c r="C206" s="63"/>
      <c r="D206" s="126" t="s">
        <v>297</v>
      </c>
      <c r="E206" s="93"/>
      <c r="F206" s="93"/>
      <c r="G206" s="93"/>
      <c r="H206" s="93"/>
      <c r="I206" s="93"/>
      <c r="J206" s="93"/>
      <c r="K206" s="93"/>
      <c r="L206" s="93"/>
      <c r="M206" s="93"/>
      <c r="N206" s="93"/>
      <c r="O206" s="93"/>
      <c r="P206" s="94"/>
      <c r="Q206" s="61" t="s">
        <v>251</v>
      </c>
      <c r="R206" s="61"/>
      <c r="S206" s="61"/>
      <c r="T206" s="61"/>
      <c r="U206" s="61"/>
      <c r="V206" s="126" t="s">
        <v>298</v>
      </c>
      <c r="W206" s="93"/>
      <c r="X206" s="93"/>
      <c r="Y206" s="93"/>
      <c r="Z206" s="93"/>
      <c r="AA206" s="93"/>
      <c r="AB206" s="93"/>
      <c r="AC206" s="93"/>
      <c r="AD206" s="93"/>
      <c r="AE206" s="94"/>
      <c r="AF206" s="125">
        <v>1900</v>
      </c>
      <c r="AG206" s="125"/>
      <c r="AH206" s="125"/>
      <c r="AI206" s="125"/>
      <c r="AJ206" s="125"/>
      <c r="AK206" s="125">
        <v>0</v>
      </c>
      <c r="AL206" s="125"/>
      <c r="AM206" s="125"/>
      <c r="AN206" s="125"/>
      <c r="AO206" s="125"/>
      <c r="AP206" s="125">
        <f t="shared" si="28"/>
        <v>1900</v>
      </c>
      <c r="AQ206" s="125"/>
      <c r="AR206" s="125"/>
      <c r="AS206" s="125"/>
      <c r="AT206" s="125"/>
      <c r="AU206" s="125">
        <v>1900</v>
      </c>
      <c r="AV206" s="125"/>
      <c r="AW206" s="125"/>
      <c r="AX206" s="125"/>
      <c r="AY206" s="125"/>
      <c r="AZ206" s="125">
        <v>0</v>
      </c>
      <c r="BA206" s="125"/>
      <c r="BB206" s="125"/>
      <c r="BC206" s="125"/>
      <c r="BD206" s="125"/>
      <c r="BE206" s="125">
        <f t="shared" si="29"/>
        <v>1900</v>
      </c>
      <c r="BF206" s="125"/>
      <c r="BG206" s="125"/>
      <c r="BH206" s="125"/>
      <c r="BI206" s="125"/>
    </row>
    <row r="207" spans="1:79" s="8" customFormat="1" ht="13.95" customHeight="1" x14ac:dyDescent="0.25">
      <c r="A207" s="62">
        <v>3</v>
      </c>
      <c r="B207" s="63"/>
      <c r="C207" s="63"/>
      <c r="D207" s="126" t="s">
        <v>299</v>
      </c>
      <c r="E207" s="93"/>
      <c r="F207" s="93"/>
      <c r="G207" s="93"/>
      <c r="H207" s="93"/>
      <c r="I207" s="93"/>
      <c r="J207" s="93"/>
      <c r="K207" s="93"/>
      <c r="L207" s="93"/>
      <c r="M207" s="93"/>
      <c r="N207" s="93"/>
      <c r="O207" s="93"/>
      <c r="P207" s="94"/>
      <c r="Q207" s="61" t="s">
        <v>251</v>
      </c>
      <c r="R207" s="61"/>
      <c r="S207" s="61"/>
      <c r="T207" s="61"/>
      <c r="U207" s="61"/>
      <c r="V207" s="126" t="s">
        <v>298</v>
      </c>
      <c r="W207" s="93"/>
      <c r="X207" s="93"/>
      <c r="Y207" s="93"/>
      <c r="Z207" s="93"/>
      <c r="AA207" s="93"/>
      <c r="AB207" s="93"/>
      <c r="AC207" s="93"/>
      <c r="AD207" s="93"/>
      <c r="AE207" s="94"/>
      <c r="AF207" s="125">
        <v>1900</v>
      </c>
      <c r="AG207" s="125"/>
      <c r="AH207" s="125"/>
      <c r="AI207" s="125"/>
      <c r="AJ207" s="125"/>
      <c r="AK207" s="125">
        <v>0</v>
      </c>
      <c r="AL207" s="125"/>
      <c r="AM207" s="125"/>
      <c r="AN207" s="125"/>
      <c r="AO207" s="125"/>
      <c r="AP207" s="125">
        <f t="shared" si="28"/>
        <v>1900</v>
      </c>
      <c r="AQ207" s="125"/>
      <c r="AR207" s="125"/>
      <c r="AS207" s="125"/>
      <c r="AT207" s="125"/>
      <c r="AU207" s="125">
        <v>1900</v>
      </c>
      <c r="AV207" s="125"/>
      <c r="AW207" s="125"/>
      <c r="AX207" s="125"/>
      <c r="AY207" s="125"/>
      <c r="AZ207" s="125">
        <v>0</v>
      </c>
      <c r="BA207" s="125"/>
      <c r="BB207" s="125"/>
      <c r="BC207" s="125"/>
      <c r="BD207" s="125"/>
      <c r="BE207" s="125">
        <f t="shared" si="29"/>
        <v>1900</v>
      </c>
      <c r="BF207" s="125"/>
      <c r="BG207" s="125"/>
      <c r="BH207" s="125"/>
      <c r="BI207" s="125"/>
    </row>
    <row r="208" spans="1:79" s="8" customFormat="1" ht="30.6" customHeight="1" x14ac:dyDescent="0.25">
      <c r="A208" s="62">
        <v>4</v>
      </c>
      <c r="B208" s="63"/>
      <c r="C208" s="63"/>
      <c r="D208" s="126" t="s">
        <v>253</v>
      </c>
      <c r="E208" s="93"/>
      <c r="F208" s="93"/>
      <c r="G208" s="93"/>
      <c r="H208" s="93"/>
      <c r="I208" s="93"/>
      <c r="J208" s="93"/>
      <c r="K208" s="93"/>
      <c r="L208" s="93"/>
      <c r="M208" s="93"/>
      <c r="N208" s="93"/>
      <c r="O208" s="93"/>
      <c r="P208" s="94"/>
      <c r="Q208" s="61" t="s">
        <v>163</v>
      </c>
      <c r="R208" s="61"/>
      <c r="S208" s="61"/>
      <c r="T208" s="61"/>
      <c r="U208" s="61"/>
      <c r="V208" s="126" t="s">
        <v>575</v>
      </c>
      <c r="W208" s="93"/>
      <c r="X208" s="93"/>
      <c r="Y208" s="93"/>
      <c r="Z208" s="93"/>
      <c r="AA208" s="93"/>
      <c r="AB208" s="93"/>
      <c r="AC208" s="93"/>
      <c r="AD208" s="93"/>
      <c r="AE208" s="94"/>
      <c r="AF208" s="125">
        <v>18000</v>
      </c>
      <c r="AG208" s="125"/>
      <c r="AH208" s="125"/>
      <c r="AI208" s="125"/>
      <c r="AJ208" s="125"/>
      <c r="AK208" s="125">
        <v>0</v>
      </c>
      <c r="AL208" s="125"/>
      <c r="AM208" s="125"/>
      <c r="AN208" s="125"/>
      <c r="AO208" s="125"/>
      <c r="AP208" s="125">
        <f t="shared" si="28"/>
        <v>18000</v>
      </c>
      <c r="AQ208" s="125"/>
      <c r="AR208" s="125"/>
      <c r="AS208" s="125"/>
      <c r="AT208" s="125"/>
      <c r="AU208" s="125">
        <v>18000</v>
      </c>
      <c r="AV208" s="125"/>
      <c r="AW208" s="125"/>
      <c r="AX208" s="125"/>
      <c r="AY208" s="125"/>
      <c r="AZ208" s="125">
        <v>0</v>
      </c>
      <c r="BA208" s="125"/>
      <c r="BB208" s="125"/>
      <c r="BC208" s="125"/>
      <c r="BD208" s="125"/>
      <c r="BE208" s="125">
        <f t="shared" si="29"/>
        <v>18000</v>
      </c>
      <c r="BF208" s="125"/>
      <c r="BG208" s="125"/>
      <c r="BH208" s="125"/>
      <c r="BI208" s="125"/>
    </row>
    <row r="209" spans="1:64" s="8" customFormat="1" ht="27.6" customHeight="1" x14ac:dyDescent="0.25">
      <c r="A209" s="62">
        <v>5</v>
      </c>
      <c r="B209" s="63"/>
      <c r="C209" s="63"/>
      <c r="D209" s="126" t="s">
        <v>638</v>
      </c>
      <c r="E209" s="93"/>
      <c r="F209" s="93"/>
      <c r="G209" s="93"/>
      <c r="H209" s="93"/>
      <c r="I209" s="93"/>
      <c r="J209" s="93"/>
      <c r="K209" s="93"/>
      <c r="L209" s="93"/>
      <c r="M209" s="93"/>
      <c r="N209" s="93"/>
      <c r="O209" s="93"/>
      <c r="P209" s="94"/>
      <c r="Q209" s="61" t="s">
        <v>163</v>
      </c>
      <c r="R209" s="61"/>
      <c r="S209" s="61"/>
      <c r="T209" s="61"/>
      <c r="U209" s="61"/>
      <c r="V209" s="126" t="s">
        <v>252</v>
      </c>
      <c r="W209" s="93"/>
      <c r="X209" s="93"/>
      <c r="Y209" s="93"/>
      <c r="Z209" s="93"/>
      <c r="AA209" s="93"/>
      <c r="AB209" s="93"/>
      <c r="AC209" s="93"/>
      <c r="AD209" s="93"/>
      <c r="AE209" s="94"/>
      <c r="AF209" s="125">
        <f>BJ175</f>
        <v>113211</v>
      </c>
      <c r="AG209" s="125"/>
      <c r="AH209" s="125"/>
      <c r="AI209" s="125"/>
      <c r="AJ209" s="125"/>
      <c r="AK209" s="125">
        <v>0</v>
      </c>
      <c r="AL209" s="125"/>
      <c r="AM209" s="125"/>
      <c r="AN209" s="125"/>
      <c r="AO209" s="125"/>
      <c r="AP209" s="125">
        <f t="shared" si="28"/>
        <v>113211</v>
      </c>
      <c r="AQ209" s="125"/>
      <c r="AR209" s="125"/>
      <c r="AS209" s="125"/>
      <c r="AT209" s="125"/>
      <c r="AU209" s="125">
        <f>AF209</f>
        <v>113211</v>
      </c>
      <c r="AV209" s="125"/>
      <c r="AW209" s="125"/>
      <c r="AX209" s="125"/>
      <c r="AY209" s="125"/>
      <c r="AZ209" s="125">
        <v>0</v>
      </c>
      <c r="BA209" s="125"/>
      <c r="BB209" s="125"/>
      <c r="BC209" s="125"/>
      <c r="BD209" s="125"/>
      <c r="BE209" s="125">
        <f t="shared" si="29"/>
        <v>113211</v>
      </c>
      <c r="BF209" s="125"/>
      <c r="BG209" s="125"/>
      <c r="BH209" s="125"/>
      <c r="BI209" s="125"/>
    </row>
    <row r="210" spans="1:64" s="9" customFormat="1" ht="13.8" x14ac:dyDescent="0.25">
      <c r="A210" s="98">
        <v>0</v>
      </c>
      <c r="B210" s="99"/>
      <c r="C210" s="99"/>
      <c r="D210" s="155" t="s">
        <v>170</v>
      </c>
      <c r="E210" s="156"/>
      <c r="F210" s="156"/>
      <c r="G210" s="156"/>
      <c r="H210" s="156"/>
      <c r="I210" s="156"/>
      <c r="J210" s="156"/>
      <c r="K210" s="156"/>
      <c r="L210" s="156"/>
      <c r="M210" s="156"/>
      <c r="N210" s="156"/>
      <c r="O210" s="156"/>
      <c r="P210" s="157"/>
      <c r="Q210" s="123"/>
      <c r="R210" s="123"/>
      <c r="S210" s="123"/>
      <c r="T210" s="123"/>
      <c r="U210" s="123"/>
      <c r="V210" s="155"/>
      <c r="W210" s="156"/>
      <c r="X210" s="156"/>
      <c r="Y210" s="156"/>
      <c r="Z210" s="156"/>
      <c r="AA210" s="156"/>
      <c r="AB210" s="156"/>
      <c r="AC210" s="156"/>
      <c r="AD210" s="156"/>
      <c r="AE210" s="157"/>
      <c r="AF210" s="128"/>
      <c r="AG210" s="128"/>
      <c r="AH210" s="128"/>
      <c r="AI210" s="128"/>
      <c r="AJ210" s="128"/>
      <c r="AK210" s="128"/>
      <c r="AL210" s="128"/>
      <c r="AM210" s="128"/>
      <c r="AN210" s="128"/>
      <c r="AO210" s="128"/>
      <c r="AP210" s="128">
        <f t="shared" si="28"/>
        <v>0</v>
      </c>
      <c r="AQ210" s="128"/>
      <c r="AR210" s="128"/>
      <c r="AS210" s="128"/>
      <c r="AT210" s="128"/>
      <c r="AU210" s="128"/>
      <c r="AV210" s="128"/>
      <c r="AW210" s="128"/>
      <c r="AX210" s="128"/>
      <c r="AY210" s="128"/>
      <c r="AZ210" s="128"/>
      <c r="BA210" s="128"/>
      <c r="BB210" s="128"/>
      <c r="BC210" s="128"/>
      <c r="BD210" s="128"/>
      <c r="BE210" s="128">
        <f t="shared" si="29"/>
        <v>0</v>
      </c>
      <c r="BF210" s="128"/>
      <c r="BG210" s="128"/>
      <c r="BH210" s="128"/>
      <c r="BI210" s="128"/>
    </row>
    <row r="211" spans="1:64" s="8" customFormat="1" ht="27.6" customHeight="1" x14ac:dyDescent="0.25">
      <c r="A211" s="62">
        <v>1</v>
      </c>
      <c r="B211" s="63"/>
      <c r="C211" s="63"/>
      <c r="D211" s="126" t="s">
        <v>300</v>
      </c>
      <c r="E211" s="93"/>
      <c r="F211" s="93"/>
      <c r="G211" s="93"/>
      <c r="H211" s="93"/>
      <c r="I211" s="93"/>
      <c r="J211" s="93"/>
      <c r="K211" s="93"/>
      <c r="L211" s="93"/>
      <c r="M211" s="93"/>
      <c r="N211" s="93"/>
      <c r="O211" s="93"/>
      <c r="P211" s="94"/>
      <c r="Q211" s="61" t="s">
        <v>257</v>
      </c>
      <c r="R211" s="61"/>
      <c r="S211" s="61"/>
      <c r="T211" s="61"/>
      <c r="U211" s="61"/>
      <c r="V211" s="126" t="s">
        <v>172</v>
      </c>
      <c r="W211" s="93"/>
      <c r="X211" s="93"/>
      <c r="Y211" s="93"/>
      <c r="Z211" s="93"/>
      <c r="AA211" s="93"/>
      <c r="AB211" s="93"/>
      <c r="AC211" s="93"/>
      <c r="AD211" s="93"/>
      <c r="AE211" s="94"/>
      <c r="AF211" s="125">
        <v>340</v>
      </c>
      <c r="AG211" s="125"/>
      <c r="AH211" s="125"/>
      <c r="AI211" s="125"/>
      <c r="AJ211" s="125"/>
      <c r="AK211" s="125">
        <v>0</v>
      </c>
      <c r="AL211" s="125"/>
      <c r="AM211" s="125"/>
      <c r="AN211" s="125"/>
      <c r="AO211" s="125"/>
      <c r="AP211" s="125">
        <f t="shared" si="28"/>
        <v>340</v>
      </c>
      <c r="AQ211" s="125"/>
      <c r="AR211" s="125"/>
      <c r="AS211" s="125"/>
      <c r="AT211" s="125"/>
      <c r="AU211" s="125">
        <v>340</v>
      </c>
      <c r="AV211" s="125"/>
      <c r="AW211" s="125"/>
      <c r="AX211" s="125"/>
      <c r="AY211" s="125"/>
      <c r="AZ211" s="125">
        <v>0</v>
      </c>
      <c r="BA211" s="125"/>
      <c r="BB211" s="125"/>
      <c r="BC211" s="125"/>
      <c r="BD211" s="125"/>
      <c r="BE211" s="125">
        <f t="shared" si="29"/>
        <v>340</v>
      </c>
      <c r="BF211" s="125"/>
      <c r="BG211" s="125"/>
      <c r="BH211" s="125"/>
      <c r="BI211" s="125"/>
    </row>
    <row r="212" spans="1:64" s="8" customFormat="1" ht="27.6" customHeight="1" x14ac:dyDescent="0.25">
      <c r="A212" s="62">
        <v>2</v>
      </c>
      <c r="B212" s="63"/>
      <c r="C212" s="63"/>
      <c r="D212" s="126" t="s">
        <v>301</v>
      </c>
      <c r="E212" s="93"/>
      <c r="F212" s="93"/>
      <c r="G212" s="93"/>
      <c r="H212" s="93"/>
      <c r="I212" s="93"/>
      <c r="J212" s="93"/>
      <c r="K212" s="93"/>
      <c r="L212" s="93"/>
      <c r="M212" s="93"/>
      <c r="N212" s="93"/>
      <c r="O212" s="93"/>
      <c r="P212" s="94"/>
      <c r="Q212" s="61" t="s">
        <v>257</v>
      </c>
      <c r="R212" s="61"/>
      <c r="S212" s="61"/>
      <c r="T212" s="61"/>
      <c r="U212" s="61"/>
      <c r="V212" s="126" t="s">
        <v>172</v>
      </c>
      <c r="W212" s="93"/>
      <c r="X212" s="93"/>
      <c r="Y212" s="93"/>
      <c r="Z212" s="93"/>
      <c r="AA212" s="93"/>
      <c r="AB212" s="93"/>
      <c r="AC212" s="93"/>
      <c r="AD212" s="93"/>
      <c r="AE212" s="94"/>
      <c r="AF212" s="125">
        <v>9</v>
      </c>
      <c r="AG212" s="125"/>
      <c r="AH212" s="125"/>
      <c r="AI212" s="125"/>
      <c r="AJ212" s="125"/>
      <c r="AK212" s="125">
        <v>0</v>
      </c>
      <c r="AL212" s="125"/>
      <c r="AM212" s="125"/>
      <c r="AN212" s="125"/>
      <c r="AO212" s="125"/>
      <c r="AP212" s="125">
        <f t="shared" si="28"/>
        <v>9</v>
      </c>
      <c r="AQ212" s="125"/>
      <c r="AR212" s="125"/>
      <c r="AS212" s="125"/>
      <c r="AT212" s="125"/>
      <c r="AU212" s="125">
        <v>9</v>
      </c>
      <c r="AV212" s="125"/>
      <c r="AW212" s="125"/>
      <c r="AX212" s="125"/>
      <c r="AY212" s="125"/>
      <c r="AZ212" s="125">
        <v>0</v>
      </c>
      <c r="BA212" s="125"/>
      <c r="BB212" s="125"/>
      <c r="BC212" s="125"/>
      <c r="BD212" s="125"/>
      <c r="BE212" s="125">
        <f t="shared" si="29"/>
        <v>9</v>
      </c>
      <c r="BF212" s="125"/>
      <c r="BG212" s="125"/>
      <c r="BH212" s="125"/>
      <c r="BI212" s="125"/>
    </row>
    <row r="213" spans="1:64" s="8" customFormat="1" ht="15.6" customHeight="1" x14ac:dyDescent="0.25">
      <c r="A213" s="62">
        <v>3</v>
      </c>
      <c r="B213" s="63"/>
      <c r="C213" s="63"/>
      <c r="D213" s="126" t="s">
        <v>302</v>
      </c>
      <c r="E213" s="93"/>
      <c r="F213" s="93"/>
      <c r="G213" s="93"/>
      <c r="H213" s="93"/>
      <c r="I213" s="93"/>
      <c r="J213" s="93"/>
      <c r="K213" s="93"/>
      <c r="L213" s="93"/>
      <c r="M213" s="93"/>
      <c r="N213" s="93"/>
      <c r="O213" s="93"/>
      <c r="P213" s="94"/>
      <c r="Q213" s="61" t="s">
        <v>251</v>
      </c>
      <c r="R213" s="61"/>
      <c r="S213" s="61"/>
      <c r="T213" s="61"/>
      <c r="U213" s="61"/>
      <c r="V213" s="126" t="s">
        <v>172</v>
      </c>
      <c r="W213" s="93"/>
      <c r="X213" s="93"/>
      <c r="Y213" s="93"/>
      <c r="Z213" s="93"/>
      <c r="AA213" s="93"/>
      <c r="AB213" s="93"/>
      <c r="AC213" s="93"/>
      <c r="AD213" s="93"/>
      <c r="AE213" s="94"/>
      <c r="AF213" s="125">
        <v>20</v>
      </c>
      <c r="AG213" s="125"/>
      <c r="AH213" s="125"/>
      <c r="AI213" s="125"/>
      <c r="AJ213" s="125"/>
      <c r="AK213" s="125">
        <v>0</v>
      </c>
      <c r="AL213" s="125"/>
      <c r="AM213" s="125"/>
      <c r="AN213" s="125"/>
      <c r="AO213" s="125"/>
      <c r="AP213" s="125">
        <f t="shared" si="28"/>
        <v>20</v>
      </c>
      <c r="AQ213" s="125"/>
      <c r="AR213" s="125"/>
      <c r="AS213" s="125"/>
      <c r="AT213" s="125"/>
      <c r="AU213" s="125">
        <v>20</v>
      </c>
      <c r="AV213" s="125"/>
      <c r="AW213" s="125"/>
      <c r="AX213" s="125"/>
      <c r="AY213" s="125"/>
      <c r="AZ213" s="125">
        <v>0</v>
      </c>
      <c r="BA213" s="125"/>
      <c r="BB213" s="125"/>
      <c r="BC213" s="125"/>
      <c r="BD213" s="125"/>
      <c r="BE213" s="125">
        <f t="shared" si="29"/>
        <v>20</v>
      </c>
      <c r="BF213" s="125"/>
      <c r="BG213" s="125"/>
      <c r="BH213" s="125"/>
      <c r="BI213" s="125"/>
    </row>
    <row r="214" spans="1:64" s="8" customFormat="1" ht="30" customHeight="1" x14ac:dyDescent="0.25">
      <c r="A214" s="62">
        <v>4</v>
      </c>
      <c r="B214" s="63"/>
      <c r="C214" s="63"/>
      <c r="D214" s="126" t="s">
        <v>639</v>
      </c>
      <c r="E214" s="93"/>
      <c r="F214" s="93"/>
      <c r="G214" s="93"/>
      <c r="H214" s="93"/>
      <c r="I214" s="93"/>
      <c r="J214" s="93"/>
      <c r="K214" s="93"/>
      <c r="L214" s="93"/>
      <c r="M214" s="93"/>
      <c r="N214" s="93"/>
      <c r="O214" s="93"/>
      <c r="P214" s="94"/>
      <c r="Q214" s="61" t="s">
        <v>163</v>
      </c>
      <c r="R214" s="61"/>
      <c r="S214" s="61"/>
      <c r="T214" s="61"/>
      <c r="U214" s="61"/>
      <c r="V214" s="126" t="s">
        <v>172</v>
      </c>
      <c r="W214" s="93"/>
      <c r="X214" s="93"/>
      <c r="Y214" s="93"/>
      <c r="Z214" s="93"/>
      <c r="AA214" s="93"/>
      <c r="AB214" s="93"/>
      <c r="AC214" s="93"/>
      <c r="AD214" s="93"/>
      <c r="AE214" s="94"/>
      <c r="AF214" s="158">
        <f>AF209/AF200</f>
        <v>4079.6756756756758</v>
      </c>
      <c r="AG214" s="158"/>
      <c r="AH214" s="158"/>
      <c r="AI214" s="158"/>
      <c r="AJ214" s="158"/>
      <c r="AK214" s="125">
        <v>0</v>
      </c>
      <c r="AL214" s="125"/>
      <c r="AM214" s="125"/>
      <c r="AN214" s="125"/>
      <c r="AO214" s="125"/>
      <c r="AP214" s="158">
        <f t="shared" ref="AP214" si="34">IF(ISNUMBER(AF214),AF214,0)+IF(ISNUMBER(AK214),AK214,0)</f>
        <v>4079.6756756756758</v>
      </c>
      <c r="AQ214" s="158"/>
      <c r="AR214" s="158"/>
      <c r="AS214" s="158"/>
      <c r="AT214" s="158"/>
      <c r="AU214" s="158">
        <f t="shared" ref="AU214" si="35">IF(ISNUMBER(AK214),AK214,0)+IF(ISNUMBER(AP214),AP214,0)</f>
        <v>4079.6756756756758</v>
      </c>
      <c r="AV214" s="158"/>
      <c r="AW214" s="158"/>
      <c r="AX214" s="158"/>
      <c r="AY214" s="158"/>
      <c r="AZ214" s="125">
        <v>0</v>
      </c>
      <c r="BA214" s="125"/>
      <c r="BB214" s="125"/>
      <c r="BC214" s="125"/>
      <c r="BD214" s="125"/>
      <c r="BE214" s="158">
        <f t="shared" ref="BE214" si="36">IF(ISNUMBER(AU214),AU214,0)+IF(ISNUMBER(AZ214),AZ214,0)</f>
        <v>4079.6756756756758</v>
      </c>
      <c r="BF214" s="158"/>
      <c r="BG214" s="158"/>
      <c r="BH214" s="158"/>
      <c r="BI214" s="158"/>
    </row>
    <row r="215" spans="1:64" s="8" customFormat="1" ht="27.6" customHeight="1" x14ac:dyDescent="0.25">
      <c r="A215" s="62">
        <v>5</v>
      </c>
      <c r="B215" s="63"/>
      <c r="C215" s="63"/>
      <c r="D215" s="126" t="s">
        <v>259</v>
      </c>
      <c r="E215" s="93"/>
      <c r="F215" s="93"/>
      <c r="G215" s="93"/>
      <c r="H215" s="93"/>
      <c r="I215" s="93"/>
      <c r="J215" s="93"/>
      <c r="K215" s="93"/>
      <c r="L215" s="93"/>
      <c r="M215" s="93"/>
      <c r="N215" s="93"/>
      <c r="O215" s="93"/>
      <c r="P215" s="94"/>
      <c r="Q215" s="61" t="s">
        <v>257</v>
      </c>
      <c r="R215" s="61"/>
      <c r="S215" s="61"/>
      <c r="T215" s="61"/>
      <c r="U215" s="61"/>
      <c r="V215" s="126" t="s">
        <v>172</v>
      </c>
      <c r="W215" s="93"/>
      <c r="X215" s="93"/>
      <c r="Y215" s="93"/>
      <c r="Z215" s="93"/>
      <c r="AA215" s="93"/>
      <c r="AB215" s="93"/>
      <c r="AC215" s="93"/>
      <c r="AD215" s="93"/>
      <c r="AE215" s="94"/>
      <c r="AF215" s="125">
        <v>250</v>
      </c>
      <c r="AG215" s="125"/>
      <c r="AH215" s="125"/>
      <c r="AI215" s="125"/>
      <c r="AJ215" s="125"/>
      <c r="AK215" s="125">
        <v>0</v>
      </c>
      <c r="AL215" s="125"/>
      <c r="AM215" s="125"/>
      <c r="AN215" s="125"/>
      <c r="AO215" s="125"/>
      <c r="AP215" s="125">
        <f t="shared" si="28"/>
        <v>250</v>
      </c>
      <c r="AQ215" s="125"/>
      <c r="AR215" s="125"/>
      <c r="AS215" s="125"/>
      <c r="AT215" s="125"/>
      <c r="AU215" s="125">
        <v>250</v>
      </c>
      <c r="AV215" s="125"/>
      <c r="AW215" s="125"/>
      <c r="AX215" s="125"/>
      <c r="AY215" s="125"/>
      <c r="AZ215" s="125">
        <v>0</v>
      </c>
      <c r="BA215" s="125"/>
      <c r="BB215" s="125"/>
      <c r="BC215" s="125"/>
      <c r="BD215" s="125"/>
      <c r="BE215" s="125">
        <f t="shared" si="29"/>
        <v>250</v>
      </c>
      <c r="BF215" s="125"/>
      <c r="BG215" s="125"/>
      <c r="BH215" s="125"/>
      <c r="BI215" s="125"/>
    </row>
    <row r="216" spans="1:64" s="8" customFormat="1" ht="27.6" customHeight="1" x14ac:dyDescent="0.25">
      <c r="A216" s="62">
        <v>6</v>
      </c>
      <c r="B216" s="63"/>
      <c r="C216" s="63"/>
      <c r="D216" s="126" t="s">
        <v>303</v>
      </c>
      <c r="E216" s="93"/>
      <c r="F216" s="93"/>
      <c r="G216" s="93"/>
      <c r="H216" s="93"/>
      <c r="I216" s="93"/>
      <c r="J216" s="93"/>
      <c r="K216" s="93"/>
      <c r="L216" s="93"/>
      <c r="M216" s="93"/>
      <c r="N216" s="93"/>
      <c r="O216" s="93"/>
      <c r="P216" s="94"/>
      <c r="Q216" s="61" t="s">
        <v>163</v>
      </c>
      <c r="R216" s="61"/>
      <c r="S216" s="61"/>
      <c r="T216" s="61"/>
      <c r="U216" s="61"/>
      <c r="V216" s="126" t="s">
        <v>298</v>
      </c>
      <c r="W216" s="93"/>
      <c r="X216" s="93"/>
      <c r="Y216" s="93"/>
      <c r="Z216" s="93"/>
      <c r="AA216" s="93"/>
      <c r="AB216" s="93"/>
      <c r="AC216" s="93"/>
      <c r="AD216" s="93"/>
      <c r="AE216" s="94"/>
      <c r="AF216" s="125">
        <v>980</v>
      </c>
      <c r="AG216" s="125"/>
      <c r="AH216" s="125"/>
      <c r="AI216" s="125"/>
      <c r="AJ216" s="125"/>
      <c r="AK216" s="125">
        <v>0</v>
      </c>
      <c r="AL216" s="125"/>
      <c r="AM216" s="125"/>
      <c r="AN216" s="125"/>
      <c r="AO216" s="125"/>
      <c r="AP216" s="125">
        <f t="shared" si="28"/>
        <v>980</v>
      </c>
      <c r="AQ216" s="125"/>
      <c r="AR216" s="125"/>
      <c r="AS216" s="125"/>
      <c r="AT216" s="125"/>
      <c r="AU216" s="125">
        <v>980</v>
      </c>
      <c r="AV216" s="125"/>
      <c r="AW216" s="125"/>
      <c r="AX216" s="125"/>
      <c r="AY216" s="125"/>
      <c r="AZ216" s="125">
        <v>0</v>
      </c>
      <c r="BA216" s="125"/>
      <c r="BB216" s="125"/>
      <c r="BC216" s="125"/>
      <c r="BD216" s="125"/>
      <c r="BE216" s="125">
        <f t="shared" si="29"/>
        <v>980</v>
      </c>
      <c r="BF216" s="125"/>
      <c r="BG216" s="125"/>
      <c r="BH216" s="125"/>
      <c r="BI216" s="125"/>
    </row>
    <row r="217" spans="1:64" s="8" customFormat="1" ht="41.4" customHeight="1" x14ac:dyDescent="0.25">
      <c r="A217" s="62">
        <v>7</v>
      </c>
      <c r="B217" s="63"/>
      <c r="C217" s="63"/>
      <c r="D217" s="126" t="s">
        <v>574</v>
      </c>
      <c r="E217" s="93"/>
      <c r="F217" s="93"/>
      <c r="G217" s="93"/>
      <c r="H217" s="93"/>
      <c r="I217" s="93"/>
      <c r="J217" s="93"/>
      <c r="K217" s="93"/>
      <c r="L217" s="93"/>
      <c r="M217" s="93"/>
      <c r="N217" s="93"/>
      <c r="O217" s="93"/>
      <c r="P217" s="94"/>
      <c r="Q217" s="61" t="s">
        <v>343</v>
      </c>
      <c r="R217" s="61"/>
      <c r="S217" s="61"/>
      <c r="T217" s="61"/>
      <c r="U217" s="61"/>
      <c r="V217" s="126" t="s">
        <v>172</v>
      </c>
      <c r="W217" s="93"/>
      <c r="X217" s="93"/>
      <c r="Y217" s="93"/>
      <c r="Z217" s="93"/>
      <c r="AA217" s="93"/>
      <c r="AB217" s="93"/>
      <c r="AC217" s="93"/>
      <c r="AD217" s="93"/>
      <c r="AE217" s="94"/>
      <c r="AF217" s="158">
        <f>AF203/AF206</f>
        <v>2244.9010526315788</v>
      </c>
      <c r="AG217" s="158"/>
      <c r="AH217" s="158"/>
      <c r="AI217" s="158"/>
      <c r="AJ217" s="158"/>
      <c r="AK217" s="125">
        <v>0</v>
      </c>
      <c r="AL217" s="125"/>
      <c r="AM217" s="125"/>
      <c r="AN217" s="125"/>
      <c r="AO217" s="125"/>
      <c r="AP217" s="158">
        <f t="shared" si="28"/>
        <v>2244.9010526315788</v>
      </c>
      <c r="AQ217" s="158"/>
      <c r="AR217" s="158"/>
      <c r="AS217" s="158"/>
      <c r="AT217" s="158"/>
      <c r="AU217" s="158">
        <f>AU203/AU206</f>
        <v>2363.8810526315788</v>
      </c>
      <c r="AV217" s="158"/>
      <c r="AW217" s="158"/>
      <c r="AX217" s="158"/>
      <c r="AY217" s="158"/>
      <c r="AZ217" s="125">
        <v>0</v>
      </c>
      <c r="BA217" s="125"/>
      <c r="BB217" s="125"/>
      <c r="BC217" s="125"/>
      <c r="BD217" s="125"/>
      <c r="BE217" s="158">
        <f t="shared" si="29"/>
        <v>2363.8810526315788</v>
      </c>
      <c r="BF217" s="158"/>
      <c r="BG217" s="158"/>
      <c r="BH217" s="158"/>
      <c r="BI217" s="158"/>
    </row>
    <row r="218" spans="1:64" s="9" customFormat="1" ht="13.8" x14ac:dyDescent="0.25">
      <c r="A218" s="98">
        <v>0</v>
      </c>
      <c r="B218" s="99"/>
      <c r="C218" s="99"/>
      <c r="D218" s="155" t="s">
        <v>260</v>
      </c>
      <c r="E218" s="156"/>
      <c r="F218" s="156"/>
      <c r="G218" s="156"/>
      <c r="H218" s="156"/>
      <c r="I218" s="156"/>
      <c r="J218" s="156"/>
      <c r="K218" s="156"/>
      <c r="L218" s="156"/>
      <c r="M218" s="156"/>
      <c r="N218" s="156"/>
      <c r="O218" s="156"/>
      <c r="P218" s="157"/>
      <c r="Q218" s="123"/>
      <c r="R218" s="123"/>
      <c r="S218" s="123"/>
      <c r="T218" s="123"/>
      <c r="U218" s="123"/>
      <c r="V218" s="155"/>
      <c r="W218" s="156"/>
      <c r="X218" s="156"/>
      <c r="Y218" s="156"/>
      <c r="Z218" s="156"/>
      <c r="AA218" s="156"/>
      <c r="AB218" s="156"/>
      <c r="AC218" s="156"/>
      <c r="AD218" s="156"/>
      <c r="AE218" s="157"/>
      <c r="AF218" s="128"/>
      <c r="AG218" s="128"/>
      <c r="AH218" s="128"/>
      <c r="AI218" s="128"/>
      <c r="AJ218" s="128"/>
      <c r="AK218" s="128"/>
      <c r="AL218" s="128"/>
      <c r="AM218" s="128"/>
      <c r="AN218" s="128"/>
      <c r="AO218" s="128"/>
      <c r="AP218" s="128">
        <f t="shared" si="28"/>
        <v>0</v>
      </c>
      <c r="AQ218" s="128"/>
      <c r="AR218" s="128"/>
      <c r="AS218" s="128"/>
      <c r="AT218" s="128"/>
      <c r="AU218" s="128"/>
      <c r="AV218" s="128"/>
      <c r="AW218" s="128"/>
      <c r="AX218" s="128"/>
      <c r="AY218" s="128"/>
      <c r="AZ218" s="128"/>
      <c r="BA218" s="128"/>
      <c r="BB218" s="128"/>
      <c r="BC218" s="128"/>
      <c r="BD218" s="128"/>
      <c r="BE218" s="128">
        <f t="shared" si="29"/>
        <v>0</v>
      </c>
      <c r="BF218" s="128"/>
      <c r="BG218" s="128"/>
      <c r="BH218" s="128"/>
      <c r="BI218" s="128"/>
    </row>
    <row r="219" spans="1:64" s="9" customFormat="1" ht="13.8" x14ac:dyDescent="0.25">
      <c r="A219" s="62">
        <v>1</v>
      </c>
      <c r="B219" s="63"/>
      <c r="C219" s="63"/>
      <c r="D219" s="126" t="s">
        <v>261</v>
      </c>
      <c r="E219" s="93"/>
      <c r="F219" s="93"/>
      <c r="G219" s="93"/>
      <c r="H219" s="93"/>
      <c r="I219" s="93"/>
      <c r="J219" s="93"/>
      <c r="K219" s="93"/>
      <c r="L219" s="93"/>
      <c r="M219" s="93"/>
      <c r="N219" s="93"/>
      <c r="O219" s="93"/>
      <c r="P219" s="94"/>
      <c r="Q219" s="61" t="s">
        <v>262</v>
      </c>
      <c r="R219" s="61"/>
      <c r="S219" s="61"/>
      <c r="T219" s="61"/>
      <c r="U219" s="61"/>
      <c r="V219" s="126" t="s">
        <v>172</v>
      </c>
      <c r="W219" s="93"/>
      <c r="X219" s="93"/>
      <c r="Y219" s="93"/>
      <c r="Z219" s="93"/>
      <c r="AA219" s="93"/>
      <c r="AB219" s="93"/>
      <c r="AC219" s="93"/>
      <c r="AD219" s="93"/>
      <c r="AE219" s="94"/>
      <c r="AF219" s="158">
        <v>0</v>
      </c>
      <c r="AG219" s="158"/>
      <c r="AH219" s="158"/>
      <c r="AI219" s="158"/>
      <c r="AJ219" s="158"/>
      <c r="AK219" s="125">
        <v>0</v>
      </c>
      <c r="AL219" s="125"/>
      <c r="AM219" s="125"/>
      <c r="AN219" s="125"/>
      <c r="AO219" s="125"/>
      <c r="AP219" s="158">
        <f t="shared" ref="AP219" si="37">IF(ISNUMBER(AF219),AF219,0)+IF(ISNUMBER(AK219),AK219,0)</f>
        <v>0</v>
      </c>
      <c r="AQ219" s="158"/>
      <c r="AR219" s="158"/>
      <c r="AS219" s="158"/>
      <c r="AT219" s="158"/>
      <c r="AU219" s="158">
        <v>0</v>
      </c>
      <c r="AV219" s="158"/>
      <c r="AW219" s="158"/>
      <c r="AX219" s="158"/>
      <c r="AY219" s="158"/>
      <c r="AZ219" s="125">
        <v>0</v>
      </c>
      <c r="BA219" s="125"/>
      <c r="BB219" s="125"/>
      <c r="BC219" s="125"/>
      <c r="BD219" s="125"/>
      <c r="BE219" s="158">
        <f t="shared" ref="BE219" si="38">IF(ISNUMBER(AU219),AU219,0)+IF(ISNUMBER(AZ219),AZ219,0)</f>
        <v>0</v>
      </c>
      <c r="BF219" s="158"/>
      <c r="BG219" s="158"/>
      <c r="BH219" s="158"/>
      <c r="BI219" s="158"/>
    </row>
    <row r="220" spans="1:64" s="8" customFormat="1" ht="41.4" customHeight="1" x14ac:dyDescent="0.25">
      <c r="A220" s="62">
        <v>2</v>
      </c>
      <c r="B220" s="63"/>
      <c r="C220" s="63"/>
      <c r="D220" s="126" t="s">
        <v>304</v>
      </c>
      <c r="E220" s="93"/>
      <c r="F220" s="93"/>
      <c r="G220" s="93"/>
      <c r="H220" s="93"/>
      <c r="I220" s="93"/>
      <c r="J220" s="93"/>
      <c r="K220" s="93"/>
      <c r="L220" s="93"/>
      <c r="M220" s="93"/>
      <c r="N220" s="93"/>
      <c r="O220" s="93"/>
      <c r="P220" s="94"/>
      <c r="Q220" s="61" t="s">
        <v>262</v>
      </c>
      <c r="R220" s="61"/>
      <c r="S220" s="61"/>
      <c r="T220" s="61"/>
      <c r="U220" s="61"/>
      <c r="V220" s="126" t="s">
        <v>172</v>
      </c>
      <c r="W220" s="93"/>
      <c r="X220" s="93"/>
      <c r="Y220" s="93"/>
      <c r="Z220" s="93"/>
      <c r="AA220" s="93"/>
      <c r="AB220" s="93"/>
      <c r="AC220" s="93"/>
      <c r="AD220" s="93"/>
      <c r="AE220" s="94"/>
      <c r="AF220" s="125">
        <v>2.8</v>
      </c>
      <c r="AG220" s="125"/>
      <c r="AH220" s="125"/>
      <c r="AI220" s="125"/>
      <c r="AJ220" s="125"/>
      <c r="AK220" s="125">
        <v>0</v>
      </c>
      <c r="AL220" s="125"/>
      <c r="AM220" s="125"/>
      <c r="AN220" s="125"/>
      <c r="AO220" s="125"/>
      <c r="AP220" s="125">
        <f t="shared" si="28"/>
        <v>2.8</v>
      </c>
      <c r="AQ220" s="125"/>
      <c r="AR220" s="125"/>
      <c r="AS220" s="125"/>
      <c r="AT220" s="125"/>
      <c r="AU220" s="125">
        <v>2.8</v>
      </c>
      <c r="AV220" s="125"/>
      <c r="AW220" s="125"/>
      <c r="AX220" s="125"/>
      <c r="AY220" s="125"/>
      <c r="AZ220" s="125">
        <v>0</v>
      </c>
      <c r="BA220" s="125"/>
      <c r="BB220" s="125"/>
      <c r="BC220" s="125"/>
      <c r="BD220" s="125"/>
      <c r="BE220" s="125">
        <f t="shared" si="29"/>
        <v>2.8</v>
      </c>
      <c r="BF220" s="125"/>
      <c r="BG220" s="125"/>
      <c r="BH220" s="125"/>
      <c r="BI220" s="125"/>
    </row>
    <row r="221" spans="1:64" s="8" customFormat="1" ht="27.6" customHeight="1" x14ac:dyDescent="0.25">
      <c r="A221" s="62">
        <v>3</v>
      </c>
      <c r="B221" s="63"/>
      <c r="C221" s="63"/>
      <c r="D221" s="126" t="s">
        <v>305</v>
      </c>
      <c r="E221" s="93"/>
      <c r="F221" s="93"/>
      <c r="G221" s="93"/>
      <c r="H221" s="93"/>
      <c r="I221" s="93"/>
      <c r="J221" s="93"/>
      <c r="K221" s="93"/>
      <c r="L221" s="93"/>
      <c r="M221" s="93"/>
      <c r="N221" s="93"/>
      <c r="O221" s="93"/>
      <c r="P221" s="94"/>
      <c r="Q221" s="61" t="s">
        <v>262</v>
      </c>
      <c r="R221" s="61"/>
      <c r="S221" s="61"/>
      <c r="T221" s="61"/>
      <c r="U221" s="61"/>
      <c r="V221" s="126" t="s">
        <v>172</v>
      </c>
      <c r="W221" s="93"/>
      <c r="X221" s="93"/>
      <c r="Y221" s="93"/>
      <c r="Z221" s="93"/>
      <c r="AA221" s="93"/>
      <c r="AB221" s="93"/>
      <c r="AC221" s="93"/>
      <c r="AD221" s="93"/>
      <c r="AE221" s="94"/>
      <c r="AF221" s="125">
        <v>2.5</v>
      </c>
      <c r="AG221" s="125"/>
      <c r="AH221" s="125"/>
      <c r="AI221" s="125"/>
      <c r="AJ221" s="125"/>
      <c r="AK221" s="125">
        <v>0</v>
      </c>
      <c r="AL221" s="125"/>
      <c r="AM221" s="125"/>
      <c r="AN221" s="125"/>
      <c r="AO221" s="125"/>
      <c r="AP221" s="125">
        <f t="shared" si="28"/>
        <v>2.5</v>
      </c>
      <c r="AQ221" s="125"/>
      <c r="AR221" s="125"/>
      <c r="AS221" s="125"/>
      <c r="AT221" s="125"/>
      <c r="AU221" s="125">
        <v>2.5</v>
      </c>
      <c r="AV221" s="125"/>
      <c r="AW221" s="125"/>
      <c r="AX221" s="125"/>
      <c r="AY221" s="125"/>
      <c r="AZ221" s="125">
        <v>0</v>
      </c>
      <c r="BA221" s="125"/>
      <c r="BB221" s="125"/>
      <c r="BC221" s="125"/>
      <c r="BD221" s="125"/>
      <c r="BE221" s="125">
        <f t="shared" si="29"/>
        <v>2.5</v>
      </c>
      <c r="BF221" s="125"/>
      <c r="BG221" s="125"/>
      <c r="BH221" s="125"/>
      <c r="BI221" s="125"/>
    </row>
    <row r="222" spans="1:64" s="8" customFormat="1" ht="27.6" customHeight="1" x14ac:dyDescent="0.25">
      <c r="A222" s="62">
        <v>4</v>
      </c>
      <c r="B222" s="63"/>
      <c r="C222" s="63"/>
      <c r="D222" s="126" t="s">
        <v>306</v>
      </c>
      <c r="E222" s="93"/>
      <c r="F222" s="93"/>
      <c r="G222" s="93"/>
      <c r="H222" s="93"/>
      <c r="I222" s="93"/>
      <c r="J222" s="93"/>
      <c r="K222" s="93"/>
      <c r="L222" s="93"/>
      <c r="M222" s="93"/>
      <c r="N222" s="93"/>
      <c r="O222" s="93"/>
      <c r="P222" s="94"/>
      <c r="Q222" s="61" t="s">
        <v>262</v>
      </c>
      <c r="R222" s="61"/>
      <c r="S222" s="61"/>
      <c r="T222" s="61"/>
      <c r="U222" s="61"/>
      <c r="V222" s="126" t="s">
        <v>172</v>
      </c>
      <c r="W222" s="93"/>
      <c r="X222" s="93"/>
      <c r="Y222" s="93"/>
      <c r="Z222" s="93"/>
      <c r="AA222" s="93"/>
      <c r="AB222" s="93"/>
      <c r="AC222" s="93"/>
      <c r="AD222" s="93"/>
      <c r="AE222" s="94"/>
      <c r="AF222" s="125">
        <v>2.5</v>
      </c>
      <c r="AG222" s="125"/>
      <c r="AH222" s="125"/>
      <c r="AI222" s="125"/>
      <c r="AJ222" s="125"/>
      <c r="AK222" s="125">
        <v>0</v>
      </c>
      <c r="AL222" s="125"/>
      <c r="AM222" s="125"/>
      <c r="AN222" s="125"/>
      <c r="AO222" s="125"/>
      <c r="AP222" s="125">
        <f t="shared" si="28"/>
        <v>2.5</v>
      </c>
      <c r="AQ222" s="125"/>
      <c r="AR222" s="125"/>
      <c r="AS222" s="125"/>
      <c r="AT222" s="125"/>
      <c r="AU222" s="125">
        <v>2.5</v>
      </c>
      <c r="AV222" s="125"/>
      <c r="AW222" s="125"/>
      <c r="AX222" s="125"/>
      <c r="AY222" s="125"/>
      <c r="AZ222" s="125">
        <v>0</v>
      </c>
      <c r="BA222" s="125"/>
      <c r="BB222" s="125"/>
      <c r="BC222" s="125"/>
      <c r="BD222" s="125"/>
      <c r="BE222" s="125">
        <f t="shared" si="29"/>
        <v>2.5</v>
      </c>
      <c r="BF222" s="125"/>
      <c r="BG222" s="125"/>
      <c r="BH222" s="125"/>
      <c r="BI222" s="125"/>
    </row>
    <row r="223" spans="1:64" ht="4.95" customHeight="1" x14ac:dyDescent="0.25"/>
    <row r="224" spans="1:64" ht="14.25" customHeight="1" x14ac:dyDescent="0.25">
      <c r="A224" s="51" t="s">
        <v>418</v>
      </c>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row>
    <row r="225" spans="1:79" ht="14.25" customHeight="1" x14ac:dyDescent="0.25">
      <c r="A225" s="51" t="s">
        <v>419</v>
      </c>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row>
    <row r="226" spans="1:79" ht="15" customHeight="1" x14ac:dyDescent="0.25">
      <c r="A226" s="59" t="s">
        <v>192</v>
      </c>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row>
    <row r="227" spans="1:79" ht="4.95" customHeight="1" x14ac:dyDescent="0.25"/>
    <row r="228" spans="1:79" ht="12.9" customHeight="1" x14ac:dyDescent="0.25">
      <c r="A228" s="81" t="s">
        <v>19</v>
      </c>
      <c r="B228" s="82"/>
      <c r="C228" s="82"/>
      <c r="D228" s="82"/>
      <c r="E228" s="82"/>
      <c r="F228" s="82"/>
      <c r="G228" s="82"/>
      <c r="H228" s="82"/>
      <c r="I228" s="82"/>
      <c r="J228" s="82"/>
      <c r="K228" s="82"/>
      <c r="L228" s="82"/>
      <c r="M228" s="82"/>
      <c r="N228" s="82"/>
      <c r="O228" s="82"/>
      <c r="P228" s="82"/>
      <c r="Q228" s="82"/>
      <c r="R228" s="82"/>
      <c r="S228" s="82"/>
      <c r="T228" s="83"/>
      <c r="U228" s="61" t="s">
        <v>193</v>
      </c>
      <c r="V228" s="61"/>
      <c r="W228" s="61"/>
      <c r="X228" s="61"/>
      <c r="Y228" s="61"/>
      <c r="Z228" s="61"/>
      <c r="AA228" s="61"/>
      <c r="AB228" s="61"/>
      <c r="AC228" s="61"/>
      <c r="AD228" s="61"/>
      <c r="AE228" s="61" t="s">
        <v>195</v>
      </c>
      <c r="AF228" s="61"/>
      <c r="AG228" s="61"/>
      <c r="AH228" s="61"/>
      <c r="AI228" s="61"/>
      <c r="AJ228" s="61"/>
      <c r="AK228" s="61"/>
      <c r="AL228" s="61"/>
      <c r="AM228" s="61"/>
      <c r="AN228" s="61"/>
      <c r="AO228" s="61" t="s">
        <v>200</v>
      </c>
      <c r="AP228" s="61"/>
      <c r="AQ228" s="61"/>
      <c r="AR228" s="61"/>
      <c r="AS228" s="61"/>
      <c r="AT228" s="61"/>
      <c r="AU228" s="61"/>
      <c r="AV228" s="61"/>
      <c r="AW228" s="61"/>
      <c r="AX228" s="61"/>
      <c r="AY228" s="61" t="s">
        <v>204</v>
      </c>
      <c r="AZ228" s="61"/>
      <c r="BA228" s="61"/>
      <c r="BB228" s="61"/>
      <c r="BC228" s="61"/>
      <c r="BD228" s="61"/>
      <c r="BE228" s="61"/>
      <c r="BF228" s="61"/>
      <c r="BG228" s="61"/>
      <c r="BH228" s="61"/>
      <c r="BI228" s="61" t="s">
        <v>208</v>
      </c>
      <c r="BJ228" s="61"/>
      <c r="BK228" s="61"/>
      <c r="BL228" s="61"/>
      <c r="BM228" s="61"/>
      <c r="BN228" s="61"/>
      <c r="BO228" s="61"/>
      <c r="BP228" s="61"/>
      <c r="BQ228" s="61"/>
      <c r="BR228" s="61"/>
    </row>
    <row r="229" spans="1:79" ht="27.6" customHeight="1" x14ac:dyDescent="0.25">
      <c r="A229" s="84"/>
      <c r="B229" s="85"/>
      <c r="C229" s="85"/>
      <c r="D229" s="85"/>
      <c r="E229" s="85"/>
      <c r="F229" s="85"/>
      <c r="G229" s="85"/>
      <c r="H229" s="85"/>
      <c r="I229" s="85"/>
      <c r="J229" s="85"/>
      <c r="K229" s="85"/>
      <c r="L229" s="85"/>
      <c r="M229" s="85"/>
      <c r="N229" s="85"/>
      <c r="O229" s="85"/>
      <c r="P229" s="85"/>
      <c r="Q229" s="85"/>
      <c r="R229" s="85"/>
      <c r="S229" s="85"/>
      <c r="T229" s="86"/>
      <c r="U229" s="61" t="s">
        <v>4</v>
      </c>
      <c r="V229" s="61"/>
      <c r="W229" s="61"/>
      <c r="X229" s="61"/>
      <c r="Y229" s="61"/>
      <c r="Z229" s="61" t="s">
        <v>3</v>
      </c>
      <c r="AA229" s="61"/>
      <c r="AB229" s="61"/>
      <c r="AC229" s="61"/>
      <c r="AD229" s="61"/>
      <c r="AE229" s="61" t="s">
        <v>4</v>
      </c>
      <c r="AF229" s="61"/>
      <c r="AG229" s="61"/>
      <c r="AH229" s="61"/>
      <c r="AI229" s="61"/>
      <c r="AJ229" s="61" t="s">
        <v>3</v>
      </c>
      <c r="AK229" s="61"/>
      <c r="AL229" s="61"/>
      <c r="AM229" s="61"/>
      <c r="AN229" s="61"/>
      <c r="AO229" s="61" t="s">
        <v>4</v>
      </c>
      <c r="AP229" s="61"/>
      <c r="AQ229" s="61"/>
      <c r="AR229" s="61"/>
      <c r="AS229" s="61"/>
      <c r="AT229" s="61" t="s">
        <v>3</v>
      </c>
      <c r="AU229" s="61"/>
      <c r="AV229" s="61"/>
      <c r="AW229" s="61"/>
      <c r="AX229" s="61"/>
      <c r="AY229" s="61" t="s">
        <v>4</v>
      </c>
      <c r="AZ229" s="61"/>
      <c r="BA229" s="61"/>
      <c r="BB229" s="61"/>
      <c r="BC229" s="61"/>
      <c r="BD229" s="61" t="s">
        <v>3</v>
      </c>
      <c r="BE229" s="61"/>
      <c r="BF229" s="61"/>
      <c r="BG229" s="61"/>
      <c r="BH229" s="61"/>
      <c r="BI229" s="61" t="s">
        <v>4</v>
      </c>
      <c r="BJ229" s="61"/>
      <c r="BK229" s="61"/>
      <c r="BL229" s="61"/>
      <c r="BM229" s="61"/>
      <c r="BN229" s="61" t="s">
        <v>3</v>
      </c>
      <c r="BO229" s="61"/>
      <c r="BP229" s="61"/>
      <c r="BQ229" s="61"/>
      <c r="BR229" s="61"/>
    </row>
    <row r="230" spans="1:79" ht="12" customHeight="1" x14ac:dyDescent="0.25">
      <c r="A230" s="77">
        <v>1</v>
      </c>
      <c r="B230" s="78"/>
      <c r="C230" s="78"/>
      <c r="D230" s="78"/>
      <c r="E230" s="78"/>
      <c r="F230" s="78"/>
      <c r="G230" s="78"/>
      <c r="H230" s="78"/>
      <c r="I230" s="78"/>
      <c r="J230" s="78"/>
      <c r="K230" s="78"/>
      <c r="L230" s="78"/>
      <c r="M230" s="78"/>
      <c r="N230" s="78"/>
      <c r="O230" s="78"/>
      <c r="P230" s="78"/>
      <c r="Q230" s="78"/>
      <c r="R230" s="78"/>
      <c r="S230" s="78"/>
      <c r="T230" s="79"/>
      <c r="U230" s="61">
        <v>2</v>
      </c>
      <c r="V230" s="61"/>
      <c r="W230" s="61"/>
      <c r="X230" s="61"/>
      <c r="Y230" s="61"/>
      <c r="Z230" s="61">
        <v>3</v>
      </c>
      <c r="AA230" s="61"/>
      <c r="AB230" s="61"/>
      <c r="AC230" s="61"/>
      <c r="AD230" s="61"/>
      <c r="AE230" s="61">
        <v>4</v>
      </c>
      <c r="AF230" s="61"/>
      <c r="AG230" s="61"/>
      <c r="AH230" s="61"/>
      <c r="AI230" s="61"/>
      <c r="AJ230" s="61">
        <v>5</v>
      </c>
      <c r="AK230" s="61"/>
      <c r="AL230" s="61"/>
      <c r="AM230" s="61"/>
      <c r="AN230" s="61"/>
      <c r="AO230" s="61">
        <v>6</v>
      </c>
      <c r="AP230" s="61"/>
      <c r="AQ230" s="61"/>
      <c r="AR230" s="61"/>
      <c r="AS230" s="61"/>
      <c r="AT230" s="61">
        <v>7</v>
      </c>
      <c r="AU230" s="61"/>
      <c r="AV230" s="61"/>
      <c r="AW230" s="61"/>
      <c r="AX230" s="61"/>
      <c r="AY230" s="61">
        <v>8</v>
      </c>
      <c r="AZ230" s="61"/>
      <c r="BA230" s="61"/>
      <c r="BB230" s="61"/>
      <c r="BC230" s="61"/>
      <c r="BD230" s="61">
        <v>9</v>
      </c>
      <c r="BE230" s="61"/>
      <c r="BF230" s="61"/>
      <c r="BG230" s="61"/>
      <c r="BH230" s="61"/>
      <c r="BI230" s="61">
        <v>10</v>
      </c>
      <c r="BJ230" s="61"/>
      <c r="BK230" s="61"/>
      <c r="BL230" s="61"/>
      <c r="BM230" s="61"/>
      <c r="BN230" s="61">
        <v>11</v>
      </c>
      <c r="BO230" s="61"/>
      <c r="BP230" s="61"/>
      <c r="BQ230" s="61"/>
      <c r="BR230" s="61"/>
    </row>
    <row r="231" spans="1:79" ht="15.75" hidden="1" customHeight="1" x14ac:dyDescent="0.25">
      <c r="A231" s="62" t="s">
        <v>57</v>
      </c>
      <c r="B231" s="63"/>
      <c r="C231" s="63"/>
      <c r="D231" s="63"/>
      <c r="E231" s="63"/>
      <c r="F231" s="63"/>
      <c r="G231" s="63"/>
      <c r="H231" s="63"/>
      <c r="I231" s="63"/>
      <c r="J231" s="63"/>
      <c r="K231" s="63"/>
      <c r="L231" s="63"/>
      <c r="M231" s="63"/>
      <c r="N231" s="63"/>
      <c r="O231" s="63"/>
      <c r="P231" s="63"/>
      <c r="Q231" s="63"/>
      <c r="R231" s="63"/>
      <c r="S231" s="63"/>
      <c r="T231" s="64"/>
      <c r="U231" s="80" t="s">
        <v>65</v>
      </c>
      <c r="V231" s="80"/>
      <c r="W231" s="80"/>
      <c r="X231" s="80"/>
      <c r="Y231" s="80"/>
      <c r="Z231" s="122" t="s">
        <v>66</v>
      </c>
      <c r="AA231" s="122"/>
      <c r="AB231" s="122"/>
      <c r="AC231" s="122"/>
      <c r="AD231" s="122"/>
      <c r="AE231" s="80" t="s">
        <v>67</v>
      </c>
      <c r="AF231" s="80"/>
      <c r="AG231" s="80"/>
      <c r="AH231" s="80"/>
      <c r="AI231" s="80"/>
      <c r="AJ231" s="122" t="s">
        <v>68</v>
      </c>
      <c r="AK231" s="122"/>
      <c r="AL231" s="122"/>
      <c r="AM231" s="122"/>
      <c r="AN231" s="122"/>
      <c r="AO231" s="80" t="s">
        <v>58</v>
      </c>
      <c r="AP231" s="80"/>
      <c r="AQ231" s="80"/>
      <c r="AR231" s="80"/>
      <c r="AS231" s="80"/>
      <c r="AT231" s="122" t="s">
        <v>59</v>
      </c>
      <c r="AU231" s="122"/>
      <c r="AV231" s="122"/>
      <c r="AW231" s="122"/>
      <c r="AX231" s="122"/>
      <c r="AY231" s="80" t="s">
        <v>60</v>
      </c>
      <c r="AZ231" s="80"/>
      <c r="BA231" s="80"/>
      <c r="BB231" s="80"/>
      <c r="BC231" s="80"/>
      <c r="BD231" s="122" t="s">
        <v>61</v>
      </c>
      <c r="BE231" s="122"/>
      <c r="BF231" s="122"/>
      <c r="BG231" s="122"/>
      <c r="BH231" s="122"/>
      <c r="BI231" s="80" t="s">
        <v>62</v>
      </c>
      <c r="BJ231" s="80"/>
      <c r="BK231" s="80"/>
      <c r="BL231" s="80"/>
      <c r="BM231" s="80"/>
      <c r="BN231" s="122" t="s">
        <v>63</v>
      </c>
      <c r="BO231" s="122"/>
      <c r="BP231" s="122"/>
      <c r="BQ231" s="122"/>
      <c r="BR231" s="122"/>
      <c r="CA231" s="1" t="s">
        <v>41</v>
      </c>
    </row>
    <row r="232" spans="1:79" s="8" customFormat="1" ht="13.2" customHeight="1" x14ac:dyDescent="0.25">
      <c r="A232" s="92" t="s">
        <v>176</v>
      </c>
      <c r="B232" s="93"/>
      <c r="C232" s="93"/>
      <c r="D232" s="93"/>
      <c r="E232" s="93"/>
      <c r="F232" s="93"/>
      <c r="G232" s="93"/>
      <c r="H232" s="93"/>
      <c r="I232" s="93"/>
      <c r="J232" s="93"/>
      <c r="K232" s="93"/>
      <c r="L232" s="93"/>
      <c r="M232" s="93"/>
      <c r="N232" s="93"/>
      <c r="O232" s="93"/>
      <c r="P232" s="93"/>
      <c r="Q232" s="93"/>
      <c r="R232" s="93"/>
      <c r="S232" s="93"/>
      <c r="T232" s="94"/>
      <c r="U232" s="87">
        <v>28970600</v>
      </c>
      <c r="V232" s="87"/>
      <c r="W232" s="87"/>
      <c r="X232" s="87"/>
      <c r="Y232" s="87"/>
      <c r="Z232" s="87">
        <v>0</v>
      </c>
      <c r="AA232" s="87"/>
      <c r="AB232" s="87"/>
      <c r="AC232" s="87"/>
      <c r="AD232" s="87"/>
      <c r="AE232" s="87">
        <v>29225200</v>
      </c>
      <c r="AF232" s="87"/>
      <c r="AG232" s="87"/>
      <c r="AH232" s="87"/>
      <c r="AI232" s="87"/>
      <c r="AJ232" s="87">
        <v>0</v>
      </c>
      <c r="AK232" s="87"/>
      <c r="AL232" s="87"/>
      <c r="AM232" s="87"/>
      <c r="AN232" s="87"/>
      <c r="AO232" s="87">
        <v>6548800</v>
      </c>
      <c r="AP232" s="87"/>
      <c r="AQ232" s="87"/>
      <c r="AR232" s="87"/>
      <c r="AS232" s="87"/>
      <c r="AT232" s="87">
        <v>0</v>
      </c>
      <c r="AU232" s="87"/>
      <c r="AV232" s="87"/>
      <c r="AW232" s="87"/>
      <c r="AX232" s="87"/>
      <c r="AY232" s="87">
        <v>6922100</v>
      </c>
      <c r="AZ232" s="87"/>
      <c r="BA232" s="87"/>
      <c r="BB232" s="87"/>
      <c r="BC232" s="87"/>
      <c r="BD232" s="87">
        <v>0</v>
      </c>
      <c r="BE232" s="87"/>
      <c r="BF232" s="87"/>
      <c r="BG232" s="87"/>
      <c r="BH232" s="87"/>
      <c r="BI232" s="87">
        <v>7289000</v>
      </c>
      <c r="BJ232" s="87"/>
      <c r="BK232" s="87"/>
      <c r="BL232" s="87"/>
      <c r="BM232" s="87"/>
      <c r="BN232" s="87">
        <v>0</v>
      </c>
      <c r="BO232" s="87"/>
      <c r="BP232" s="87"/>
      <c r="BQ232" s="87"/>
      <c r="BR232" s="87"/>
      <c r="CA232" s="8" t="s">
        <v>42</v>
      </c>
    </row>
    <row r="233" spans="1:79" s="8" customFormat="1" ht="13.2" customHeight="1" x14ac:dyDescent="0.25">
      <c r="A233" s="92" t="s">
        <v>177</v>
      </c>
      <c r="B233" s="93"/>
      <c r="C233" s="93"/>
      <c r="D233" s="93"/>
      <c r="E233" s="93"/>
      <c r="F233" s="93"/>
      <c r="G233" s="93"/>
      <c r="H233" s="93"/>
      <c r="I233" s="93"/>
      <c r="J233" s="93"/>
      <c r="K233" s="93"/>
      <c r="L233" s="93"/>
      <c r="M233" s="93"/>
      <c r="N233" s="93"/>
      <c r="O233" s="93"/>
      <c r="P233" s="93"/>
      <c r="Q233" s="93"/>
      <c r="R233" s="93"/>
      <c r="S233" s="93"/>
      <c r="T233" s="94"/>
      <c r="U233" s="87">
        <v>19619700</v>
      </c>
      <c r="V233" s="87"/>
      <c r="W233" s="87"/>
      <c r="X233" s="87"/>
      <c r="Y233" s="87"/>
      <c r="Z233" s="87">
        <v>0</v>
      </c>
      <c r="AA233" s="87"/>
      <c r="AB233" s="87"/>
      <c r="AC233" s="87"/>
      <c r="AD233" s="87"/>
      <c r="AE233" s="87">
        <v>21496000</v>
      </c>
      <c r="AF233" s="87"/>
      <c r="AG233" s="87"/>
      <c r="AH233" s="87"/>
      <c r="AI233" s="87"/>
      <c r="AJ233" s="87">
        <v>0</v>
      </c>
      <c r="AK233" s="87"/>
      <c r="AL233" s="87"/>
      <c r="AM233" s="87"/>
      <c r="AN233" s="87"/>
      <c r="AO233" s="87">
        <v>5981400</v>
      </c>
      <c r="AP233" s="87"/>
      <c r="AQ233" s="87"/>
      <c r="AR233" s="87"/>
      <c r="AS233" s="87"/>
      <c r="AT233" s="87">
        <v>0</v>
      </c>
      <c r="AU233" s="87"/>
      <c r="AV233" s="87"/>
      <c r="AW233" s="87"/>
      <c r="AX233" s="87"/>
      <c r="AY233" s="87">
        <v>6322300</v>
      </c>
      <c r="AZ233" s="87"/>
      <c r="BA233" s="87"/>
      <c r="BB233" s="87"/>
      <c r="BC233" s="87"/>
      <c r="BD233" s="87">
        <v>0</v>
      </c>
      <c r="BE233" s="87"/>
      <c r="BF233" s="87"/>
      <c r="BG233" s="87"/>
      <c r="BH233" s="87"/>
      <c r="BI233" s="87">
        <v>6657400</v>
      </c>
      <c r="BJ233" s="87"/>
      <c r="BK233" s="87"/>
      <c r="BL233" s="87"/>
      <c r="BM233" s="87"/>
      <c r="BN233" s="87">
        <v>0</v>
      </c>
      <c r="BO233" s="87"/>
      <c r="BP233" s="87"/>
      <c r="BQ233" s="87"/>
      <c r="BR233" s="87"/>
    </row>
    <row r="234" spans="1:79" s="8" customFormat="1" ht="13.2" hidden="1" customHeight="1" x14ac:dyDescent="0.25">
      <c r="A234" s="92" t="s">
        <v>178</v>
      </c>
      <c r="B234" s="93"/>
      <c r="C234" s="93"/>
      <c r="D234" s="93"/>
      <c r="E234" s="93"/>
      <c r="F234" s="93"/>
      <c r="G234" s="93"/>
      <c r="H234" s="93"/>
      <c r="I234" s="93"/>
      <c r="J234" s="93"/>
      <c r="K234" s="93"/>
      <c r="L234" s="93"/>
      <c r="M234" s="93"/>
      <c r="N234" s="93"/>
      <c r="O234" s="93"/>
      <c r="P234" s="93"/>
      <c r="Q234" s="93"/>
      <c r="R234" s="93"/>
      <c r="S234" s="93"/>
      <c r="T234" s="94"/>
      <c r="U234" s="87">
        <v>0</v>
      </c>
      <c r="V234" s="87"/>
      <c r="W234" s="87"/>
      <c r="X234" s="87"/>
      <c r="Y234" s="87"/>
      <c r="Z234" s="87">
        <v>0</v>
      </c>
      <c r="AA234" s="87"/>
      <c r="AB234" s="87"/>
      <c r="AC234" s="87"/>
      <c r="AD234" s="87"/>
      <c r="AE234" s="87">
        <v>0</v>
      </c>
      <c r="AF234" s="87"/>
      <c r="AG234" s="87"/>
      <c r="AH234" s="87"/>
      <c r="AI234" s="87"/>
      <c r="AJ234" s="87">
        <v>0</v>
      </c>
      <c r="AK234" s="87"/>
      <c r="AL234" s="87"/>
      <c r="AM234" s="87"/>
      <c r="AN234" s="87"/>
      <c r="AO234" s="87">
        <v>0</v>
      </c>
      <c r="AP234" s="87"/>
      <c r="AQ234" s="87"/>
      <c r="AR234" s="87"/>
      <c r="AS234" s="87"/>
      <c r="AT234" s="87">
        <v>0</v>
      </c>
      <c r="AU234" s="87"/>
      <c r="AV234" s="87"/>
      <c r="AW234" s="87"/>
      <c r="AX234" s="87"/>
      <c r="AY234" s="87">
        <v>0</v>
      </c>
      <c r="AZ234" s="87"/>
      <c r="BA234" s="87"/>
      <c r="BB234" s="87"/>
      <c r="BC234" s="87"/>
      <c r="BD234" s="87">
        <v>0</v>
      </c>
      <c r="BE234" s="87"/>
      <c r="BF234" s="87"/>
      <c r="BG234" s="87"/>
      <c r="BH234" s="87"/>
      <c r="BI234" s="87">
        <v>0</v>
      </c>
      <c r="BJ234" s="87"/>
      <c r="BK234" s="87"/>
      <c r="BL234" s="87"/>
      <c r="BM234" s="87"/>
      <c r="BN234" s="87">
        <v>0</v>
      </c>
      <c r="BO234" s="87"/>
      <c r="BP234" s="87"/>
      <c r="BQ234" s="87"/>
      <c r="BR234" s="87"/>
    </row>
    <row r="235" spans="1:79" s="8" customFormat="1" ht="12.75" customHeight="1" x14ac:dyDescent="0.25">
      <c r="A235" s="92" t="s">
        <v>179</v>
      </c>
      <c r="B235" s="93"/>
      <c r="C235" s="93"/>
      <c r="D235" s="93"/>
      <c r="E235" s="93"/>
      <c r="F235" s="93"/>
      <c r="G235" s="93"/>
      <c r="H235" s="93"/>
      <c r="I235" s="93"/>
      <c r="J235" s="93"/>
      <c r="K235" s="93"/>
      <c r="L235" s="93"/>
      <c r="M235" s="93"/>
      <c r="N235" s="93"/>
      <c r="O235" s="93"/>
      <c r="P235" s="93"/>
      <c r="Q235" s="93"/>
      <c r="R235" s="93"/>
      <c r="S235" s="93"/>
      <c r="T235" s="94"/>
      <c r="U235" s="87">
        <v>9500</v>
      </c>
      <c r="V235" s="87"/>
      <c r="W235" s="87"/>
      <c r="X235" s="87"/>
      <c r="Y235" s="87"/>
      <c r="Z235" s="87">
        <v>0</v>
      </c>
      <c r="AA235" s="87"/>
      <c r="AB235" s="87"/>
      <c r="AC235" s="87"/>
      <c r="AD235" s="87"/>
      <c r="AE235" s="87">
        <v>0</v>
      </c>
      <c r="AF235" s="87"/>
      <c r="AG235" s="87"/>
      <c r="AH235" s="87"/>
      <c r="AI235" s="87"/>
      <c r="AJ235" s="87">
        <v>0</v>
      </c>
      <c r="AK235" s="87"/>
      <c r="AL235" s="87"/>
      <c r="AM235" s="87"/>
      <c r="AN235" s="87"/>
      <c r="AO235" s="87">
        <v>0</v>
      </c>
      <c r="AP235" s="87"/>
      <c r="AQ235" s="87"/>
      <c r="AR235" s="87"/>
      <c r="AS235" s="87"/>
      <c r="AT235" s="87">
        <v>0</v>
      </c>
      <c r="AU235" s="87"/>
      <c r="AV235" s="87"/>
      <c r="AW235" s="87"/>
      <c r="AX235" s="87"/>
      <c r="AY235" s="87">
        <v>0</v>
      </c>
      <c r="AZ235" s="87"/>
      <c r="BA235" s="87"/>
      <c r="BB235" s="87"/>
      <c r="BC235" s="87"/>
      <c r="BD235" s="87">
        <v>0</v>
      </c>
      <c r="BE235" s="87"/>
      <c r="BF235" s="87"/>
      <c r="BG235" s="87"/>
      <c r="BH235" s="87"/>
      <c r="BI235" s="87">
        <v>0</v>
      </c>
      <c r="BJ235" s="87"/>
      <c r="BK235" s="87"/>
      <c r="BL235" s="87"/>
      <c r="BM235" s="87"/>
      <c r="BN235" s="87">
        <v>0</v>
      </c>
      <c r="BO235" s="87"/>
      <c r="BP235" s="87"/>
      <c r="BQ235" s="87"/>
      <c r="BR235" s="87"/>
    </row>
    <row r="236" spans="1:79" s="8" customFormat="1" ht="13.2" customHeight="1" x14ac:dyDescent="0.25">
      <c r="A236" s="92" t="s">
        <v>180</v>
      </c>
      <c r="B236" s="93"/>
      <c r="C236" s="93"/>
      <c r="D236" s="93"/>
      <c r="E236" s="93"/>
      <c r="F236" s="93"/>
      <c r="G236" s="93"/>
      <c r="H236" s="93"/>
      <c r="I236" s="93"/>
      <c r="J236" s="93"/>
      <c r="K236" s="93"/>
      <c r="L236" s="93"/>
      <c r="M236" s="93"/>
      <c r="N236" s="93"/>
      <c r="O236" s="93"/>
      <c r="P236" s="93"/>
      <c r="Q236" s="93"/>
      <c r="R236" s="93"/>
      <c r="S236" s="93"/>
      <c r="T236" s="94"/>
      <c r="U236" s="87">
        <v>934000</v>
      </c>
      <c r="V236" s="87"/>
      <c r="W236" s="87"/>
      <c r="X236" s="87"/>
      <c r="Y236" s="87"/>
      <c r="Z236" s="87">
        <v>0</v>
      </c>
      <c r="AA236" s="87"/>
      <c r="AB236" s="87"/>
      <c r="AC236" s="87"/>
      <c r="AD236" s="87"/>
      <c r="AE236" s="87">
        <v>0</v>
      </c>
      <c r="AF236" s="87"/>
      <c r="AG236" s="87"/>
      <c r="AH236" s="87"/>
      <c r="AI236" s="87"/>
      <c r="AJ236" s="87">
        <v>0</v>
      </c>
      <c r="AK236" s="87"/>
      <c r="AL236" s="87"/>
      <c r="AM236" s="87"/>
      <c r="AN236" s="87"/>
      <c r="AO236" s="87">
        <v>0</v>
      </c>
      <c r="AP236" s="87"/>
      <c r="AQ236" s="87"/>
      <c r="AR236" s="87"/>
      <c r="AS236" s="87"/>
      <c r="AT236" s="87">
        <v>0</v>
      </c>
      <c r="AU236" s="87"/>
      <c r="AV236" s="87"/>
      <c r="AW236" s="87"/>
      <c r="AX236" s="87"/>
      <c r="AY236" s="87">
        <v>0</v>
      </c>
      <c r="AZ236" s="87"/>
      <c r="BA236" s="87"/>
      <c r="BB236" s="87"/>
      <c r="BC236" s="87"/>
      <c r="BD236" s="87">
        <v>0</v>
      </c>
      <c r="BE236" s="87"/>
      <c r="BF236" s="87"/>
      <c r="BG236" s="87"/>
      <c r="BH236" s="87"/>
      <c r="BI236" s="87">
        <v>0</v>
      </c>
      <c r="BJ236" s="87"/>
      <c r="BK236" s="87"/>
      <c r="BL236" s="87"/>
      <c r="BM236" s="87"/>
      <c r="BN236" s="87">
        <v>0</v>
      </c>
      <c r="BO236" s="87"/>
      <c r="BP236" s="87"/>
      <c r="BQ236" s="87"/>
      <c r="BR236" s="87"/>
    </row>
    <row r="237" spans="1:79" s="8" customFormat="1" ht="13.2" customHeight="1" x14ac:dyDescent="0.25">
      <c r="A237" s="92" t="s">
        <v>184</v>
      </c>
      <c r="B237" s="93"/>
      <c r="C237" s="93"/>
      <c r="D237" s="93"/>
      <c r="E237" s="93"/>
      <c r="F237" s="93"/>
      <c r="G237" s="93"/>
      <c r="H237" s="93"/>
      <c r="I237" s="93"/>
      <c r="J237" s="93"/>
      <c r="K237" s="93"/>
      <c r="L237" s="93"/>
      <c r="M237" s="93"/>
      <c r="N237" s="93"/>
      <c r="O237" s="93"/>
      <c r="P237" s="93"/>
      <c r="Q237" s="93"/>
      <c r="R237" s="93"/>
      <c r="S237" s="93"/>
      <c r="T237" s="94"/>
      <c r="U237" s="87">
        <v>934000</v>
      </c>
      <c r="V237" s="87"/>
      <c r="W237" s="87"/>
      <c r="X237" s="87"/>
      <c r="Y237" s="87"/>
      <c r="Z237" s="87">
        <v>0</v>
      </c>
      <c r="AA237" s="87"/>
      <c r="AB237" s="87"/>
      <c r="AC237" s="87"/>
      <c r="AD237" s="87"/>
      <c r="AE237" s="87">
        <v>0</v>
      </c>
      <c r="AF237" s="87"/>
      <c r="AG237" s="87"/>
      <c r="AH237" s="87"/>
      <c r="AI237" s="87"/>
      <c r="AJ237" s="87">
        <v>0</v>
      </c>
      <c r="AK237" s="87"/>
      <c r="AL237" s="87"/>
      <c r="AM237" s="87"/>
      <c r="AN237" s="87"/>
      <c r="AO237" s="87">
        <v>0</v>
      </c>
      <c r="AP237" s="87"/>
      <c r="AQ237" s="87"/>
      <c r="AR237" s="87"/>
      <c r="AS237" s="87"/>
      <c r="AT237" s="87">
        <v>0</v>
      </c>
      <c r="AU237" s="87"/>
      <c r="AV237" s="87"/>
      <c r="AW237" s="87"/>
      <c r="AX237" s="87"/>
      <c r="AY237" s="87">
        <v>0</v>
      </c>
      <c r="AZ237" s="87"/>
      <c r="BA237" s="87"/>
      <c r="BB237" s="87"/>
      <c r="BC237" s="87"/>
      <c r="BD237" s="87">
        <v>0</v>
      </c>
      <c r="BE237" s="87"/>
      <c r="BF237" s="87"/>
      <c r="BG237" s="87"/>
      <c r="BH237" s="87"/>
      <c r="BI237" s="87">
        <v>0</v>
      </c>
      <c r="BJ237" s="87"/>
      <c r="BK237" s="87"/>
      <c r="BL237" s="87"/>
      <c r="BM237" s="87"/>
      <c r="BN237" s="87">
        <v>0</v>
      </c>
      <c r="BO237" s="87"/>
      <c r="BP237" s="87"/>
      <c r="BQ237" s="87"/>
      <c r="BR237" s="87"/>
    </row>
    <row r="238" spans="1:79" s="9" customFormat="1" ht="12.75" customHeight="1" x14ac:dyDescent="0.25">
      <c r="A238" s="159" t="s">
        <v>145</v>
      </c>
      <c r="B238" s="156"/>
      <c r="C238" s="156"/>
      <c r="D238" s="156"/>
      <c r="E238" s="156"/>
      <c r="F238" s="156"/>
      <c r="G238" s="156"/>
      <c r="H238" s="156"/>
      <c r="I238" s="156"/>
      <c r="J238" s="156"/>
      <c r="K238" s="156"/>
      <c r="L238" s="156"/>
      <c r="M238" s="156"/>
      <c r="N238" s="156"/>
      <c r="O238" s="156"/>
      <c r="P238" s="156"/>
      <c r="Q238" s="156"/>
      <c r="R238" s="156"/>
      <c r="S238" s="156"/>
      <c r="T238" s="157"/>
      <c r="U238" s="120">
        <v>29972200</v>
      </c>
      <c r="V238" s="120"/>
      <c r="W238" s="120"/>
      <c r="X238" s="120"/>
      <c r="Y238" s="120"/>
      <c r="Z238" s="120">
        <v>0</v>
      </c>
      <c r="AA238" s="120"/>
      <c r="AB238" s="120"/>
      <c r="AC238" s="120"/>
      <c r="AD238" s="120"/>
      <c r="AE238" s="120">
        <v>29225200</v>
      </c>
      <c r="AF238" s="120"/>
      <c r="AG238" s="120"/>
      <c r="AH238" s="120"/>
      <c r="AI238" s="120"/>
      <c r="AJ238" s="120">
        <v>0</v>
      </c>
      <c r="AK238" s="120"/>
      <c r="AL238" s="120"/>
      <c r="AM238" s="120"/>
      <c r="AN238" s="120"/>
      <c r="AO238" s="120">
        <v>6548800</v>
      </c>
      <c r="AP238" s="120"/>
      <c r="AQ238" s="120"/>
      <c r="AR238" s="120"/>
      <c r="AS238" s="120"/>
      <c r="AT238" s="120">
        <v>0</v>
      </c>
      <c r="AU238" s="120"/>
      <c r="AV238" s="120"/>
      <c r="AW238" s="120"/>
      <c r="AX238" s="120"/>
      <c r="AY238" s="120">
        <v>6922100</v>
      </c>
      <c r="AZ238" s="120"/>
      <c r="BA238" s="120"/>
      <c r="BB238" s="120"/>
      <c r="BC238" s="120"/>
      <c r="BD238" s="120">
        <v>0</v>
      </c>
      <c r="BE238" s="120"/>
      <c r="BF238" s="120"/>
      <c r="BG238" s="120"/>
      <c r="BH238" s="120"/>
      <c r="BI238" s="120">
        <v>7289000</v>
      </c>
      <c r="BJ238" s="120"/>
      <c r="BK238" s="120"/>
      <c r="BL238" s="120"/>
      <c r="BM238" s="120"/>
      <c r="BN238" s="120">
        <v>0</v>
      </c>
      <c r="BO238" s="120"/>
      <c r="BP238" s="120"/>
      <c r="BQ238" s="120"/>
      <c r="BR238" s="120"/>
    </row>
    <row r="239" spans="1:79" s="8" customFormat="1" ht="26.4" customHeight="1" x14ac:dyDescent="0.25">
      <c r="A239" s="92" t="s">
        <v>185</v>
      </c>
      <c r="B239" s="93"/>
      <c r="C239" s="93"/>
      <c r="D239" s="93"/>
      <c r="E239" s="93"/>
      <c r="F239" s="93"/>
      <c r="G239" s="93"/>
      <c r="H239" s="93"/>
      <c r="I239" s="93"/>
      <c r="J239" s="93"/>
      <c r="K239" s="93"/>
      <c r="L239" s="93"/>
      <c r="M239" s="93"/>
      <c r="N239" s="93"/>
      <c r="O239" s="93"/>
      <c r="P239" s="93"/>
      <c r="Q239" s="93"/>
      <c r="R239" s="93"/>
      <c r="S239" s="93"/>
      <c r="T239" s="94"/>
      <c r="U239" s="87" t="s">
        <v>153</v>
      </c>
      <c r="V239" s="87"/>
      <c r="W239" s="87"/>
      <c r="X239" s="87"/>
      <c r="Y239" s="87"/>
      <c r="Z239" s="87"/>
      <c r="AA239" s="87"/>
      <c r="AB239" s="87"/>
      <c r="AC239" s="87"/>
      <c r="AD239" s="87"/>
      <c r="AE239" s="87" t="s">
        <v>153</v>
      </c>
      <c r="AF239" s="87"/>
      <c r="AG239" s="87"/>
      <c r="AH239" s="87"/>
      <c r="AI239" s="87"/>
      <c r="AJ239" s="87"/>
      <c r="AK239" s="87"/>
      <c r="AL239" s="87"/>
      <c r="AM239" s="87"/>
      <c r="AN239" s="87"/>
      <c r="AO239" s="87" t="s">
        <v>153</v>
      </c>
      <c r="AP239" s="87"/>
      <c r="AQ239" s="87"/>
      <c r="AR239" s="87"/>
      <c r="AS239" s="87"/>
      <c r="AT239" s="87"/>
      <c r="AU239" s="87"/>
      <c r="AV239" s="87"/>
      <c r="AW239" s="87"/>
      <c r="AX239" s="87"/>
      <c r="AY239" s="87" t="s">
        <v>153</v>
      </c>
      <c r="AZ239" s="87"/>
      <c r="BA239" s="87"/>
      <c r="BB239" s="87"/>
      <c r="BC239" s="87"/>
      <c r="BD239" s="87"/>
      <c r="BE239" s="87"/>
      <c r="BF239" s="87"/>
      <c r="BG239" s="87"/>
      <c r="BH239" s="87"/>
      <c r="BI239" s="87" t="s">
        <v>153</v>
      </c>
      <c r="BJ239" s="87"/>
      <c r="BK239" s="87"/>
      <c r="BL239" s="87"/>
      <c r="BM239" s="87"/>
      <c r="BN239" s="87"/>
      <c r="BO239" s="87"/>
      <c r="BP239" s="87"/>
      <c r="BQ239" s="87"/>
      <c r="BR239" s="87"/>
    </row>
    <row r="240" spans="1:79" hidden="1" x14ac:dyDescent="0.25"/>
    <row r="241" spans="1:64" ht="14.25" hidden="1" customHeight="1" x14ac:dyDescent="0.25">
      <c r="A241" s="51" t="s">
        <v>426</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row>
    <row r="242" spans="1:64" hidden="1" x14ac:dyDescent="0.25"/>
    <row r="243" spans="1:64" ht="14.25" customHeight="1" x14ac:dyDescent="0.25">
      <c r="A243" s="51" t="s">
        <v>460</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row>
    <row r="244" spans="1:64" s="22" customFormat="1" ht="25.95" customHeight="1" x14ac:dyDescent="0.25">
      <c r="AC244" s="58" t="s">
        <v>461</v>
      </c>
      <c r="AD244" s="58"/>
      <c r="AE244" s="58"/>
      <c r="AF244" s="58"/>
      <c r="AG244" s="58"/>
    </row>
    <row r="245" spans="1:64" s="22" customFormat="1" ht="13.95" customHeight="1" x14ac:dyDescent="0.25">
      <c r="A245" s="57" t="s">
        <v>462</v>
      </c>
      <c r="B245" s="57"/>
      <c r="C245" s="57"/>
      <c r="D245" s="57" t="s">
        <v>19</v>
      </c>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8" t="s">
        <v>463</v>
      </c>
      <c r="AD245" s="58"/>
      <c r="AE245" s="58"/>
      <c r="AF245" s="58"/>
      <c r="AG245" s="58"/>
    </row>
    <row r="246" spans="1:64" s="22" customFormat="1" ht="13.95" customHeight="1" x14ac:dyDescent="0.25">
      <c r="A246" s="57">
        <v>2210</v>
      </c>
      <c r="B246" s="57"/>
      <c r="C246" s="57"/>
      <c r="D246" s="50" t="s">
        <v>156</v>
      </c>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8">
        <v>0</v>
      </c>
      <c r="AD246" s="58"/>
      <c r="AE246" s="58"/>
      <c r="AF246" s="58"/>
      <c r="AG246" s="58"/>
    </row>
    <row r="247" spans="1:64" s="22" customFormat="1" ht="13.95" customHeight="1" x14ac:dyDescent="0.25">
      <c r="A247" s="57">
        <v>2220</v>
      </c>
      <c r="B247" s="57"/>
      <c r="C247" s="57"/>
      <c r="D247" s="50" t="s">
        <v>464</v>
      </c>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8">
        <v>0</v>
      </c>
      <c r="AD247" s="58"/>
      <c r="AE247" s="58"/>
      <c r="AF247" s="58"/>
      <c r="AG247" s="58"/>
    </row>
    <row r="248" spans="1:64" s="22" customFormat="1" ht="13.95" customHeight="1" x14ac:dyDescent="0.25">
      <c r="A248" s="57">
        <v>2230</v>
      </c>
      <c r="B248" s="57"/>
      <c r="C248" s="57"/>
      <c r="D248" s="50" t="s">
        <v>223</v>
      </c>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8">
        <v>0</v>
      </c>
      <c r="AD248" s="58"/>
      <c r="AE248" s="58"/>
      <c r="AF248" s="58"/>
      <c r="AG248" s="58"/>
    </row>
    <row r="249" spans="1:64" s="22" customFormat="1" ht="13.95" customHeight="1" x14ac:dyDescent="0.25">
      <c r="A249" s="57">
        <v>2240</v>
      </c>
      <c r="B249" s="57"/>
      <c r="C249" s="57"/>
      <c r="D249" s="50" t="s">
        <v>157</v>
      </c>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8">
        <v>0</v>
      </c>
      <c r="AD249" s="58"/>
      <c r="AE249" s="58"/>
      <c r="AF249" s="58"/>
      <c r="AG249" s="58"/>
    </row>
    <row r="250" spans="1:64" s="22" customFormat="1" ht="13.95" customHeight="1" x14ac:dyDescent="0.25">
      <c r="A250" s="57">
        <v>2250</v>
      </c>
      <c r="B250" s="57"/>
      <c r="C250" s="57"/>
      <c r="D250" s="50" t="s">
        <v>224</v>
      </c>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8">
        <v>0</v>
      </c>
      <c r="AD250" s="58"/>
      <c r="AE250" s="58"/>
      <c r="AF250" s="58"/>
      <c r="AG250" s="58"/>
    </row>
    <row r="251" spans="1:64" s="22" customFormat="1" ht="28.95" customHeight="1" x14ac:dyDescent="0.25">
      <c r="A251" s="57">
        <v>2282</v>
      </c>
      <c r="B251" s="57"/>
      <c r="C251" s="57"/>
      <c r="D251" s="50" t="s">
        <v>227</v>
      </c>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8">
        <v>0</v>
      </c>
      <c r="AD251" s="58"/>
      <c r="AE251" s="58"/>
      <c r="AF251" s="58"/>
      <c r="AG251" s="58"/>
    </row>
    <row r="252" spans="1:64" s="22" customFormat="1" ht="13.95" customHeight="1" x14ac:dyDescent="0.25">
      <c r="A252" s="57">
        <v>2800</v>
      </c>
      <c r="B252" s="57"/>
      <c r="C252" s="57"/>
      <c r="D252" s="50" t="s">
        <v>465</v>
      </c>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8">
        <v>0</v>
      </c>
      <c r="AD252" s="58"/>
      <c r="AE252" s="58"/>
      <c r="AF252" s="58"/>
      <c r="AG252" s="58"/>
    </row>
    <row r="253" spans="1:64" s="22" customFormat="1" ht="13.95" customHeight="1" x14ac:dyDescent="0.25">
      <c r="A253" s="31"/>
      <c r="B253" s="31"/>
      <c r="C253" s="31"/>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3"/>
      <c r="AD253" s="33"/>
      <c r="AE253" s="33"/>
      <c r="AF253" s="33"/>
      <c r="AG253" s="33"/>
    </row>
    <row r="254" spans="1:64" ht="14.25" customHeight="1" x14ac:dyDescent="0.25">
      <c r="A254" s="51" t="s">
        <v>466</v>
      </c>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row>
    <row r="255" spans="1:64" s="22" customFormat="1" ht="19.2" customHeight="1" x14ac:dyDescent="0.25">
      <c r="AP255" s="58" t="s">
        <v>461</v>
      </c>
      <c r="AQ255" s="58"/>
      <c r="AR255" s="58"/>
      <c r="AS255" s="58"/>
      <c r="AT255" s="58"/>
      <c r="AU255" s="58"/>
    </row>
    <row r="256" spans="1:64" s="22" customFormat="1" ht="54" customHeight="1" x14ac:dyDescent="0.25">
      <c r="A256" s="53" t="s">
        <v>467</v>
      </c>
      <c r="B256" s="53"/>
      <c r="C256" s="53" t="s">
        <v>468</v>
      </c>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t="s">
        <v>469</v>
      </c>
      <c r="AB256" s="53"/>
      <c r="AC256" s="53"/>
      <c r="AD256" s="53"/>
      <c r="AE256" s="53"/>
      <c r="AF256" s="53" t="s">
        <v>471</v>
      </c>
      <c r="AG256" s="53"/>
      <c r="AH256" s="53"/>
      <c r="AI256" s="53"/>
      <c r="AJ256" s="53"/>
      <c r="AK256" s="53"/>
      <c r="AL256" s="53" t="s">
        <v>470</v>
      </c>
      <c r="AM256" s="53"/>
      <c r="AN256" s="53"/>
      <c r="AO256" s="53"/>
      <c r="AP256" s="53"/>
      <c r="AQ256" s="53" t="s">
        <v>463</v>
      </c>
      <c r="AR256" s="53"/>
      <c r="AS256" s="53"/>
      <c r="AT256" s="53"/>
      <c r="AU256" s="53"/>
      <c r="AV256" s="53"/>
    </row>
    <row r="257" spans="1:77" s="22" customFormat="1" ht="13.8" x14ac:dyDescent="0.25">
      <c r="A257" s="56" t="s">
        <v>564</v>
      </c>
      <c r="B257" s="56"/>
      <c r="C257" s="56" t="s">
        <v>564</v>
      </c>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t="s">
        <v>564</v>
      </c>
      <c r="AB257" s="56"/>
      <c r="AC257" s="56"/>
      <c r="AD257" s="56"/>
      <c r="AE257" s="56"/>
      <c r="AF257" s="56" t="s">
        <v>564</v>
      </c>
      <c r="AG257" s="56"/>
      <c r="AH257" s="56"/>
      <c r="AI257" s="56"/>
      <c r="AJ257" s="56"/>
      <c r="AK257" s="56"/>
      <c r="AL257" s="56" t="s">
        <v>564</v>
      </c>
      <c r="AM257" s="56"/>
      <c r="AN257" s="56"/>
      <c r="AO257" s="56"/>
      <c r="AP257" s="56"/>
      <c r="AQ257" s="56" t="s">
        <v>564</v>
      </c>
      <c r="AR257" s="56"/>
      <c r="AS257" s="56"/>
      <c r="AT257" s="56"/>
      <c r="AU257" s="56"/>
      <c r="AV257" s="56"/>
    </row>
    <row r="258" spans="1:77" s="22" customFormat="1" ht="13.8" x14ac:dyDescent="0.25"/>
    <row r="259" spans="1:77" s="22" customFormat="1" ht="13.8" x14ac:dyDescent="0.25">
      <c r="A259" s="211" t="s">
        <v>472</v>
      </c>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row>
    <row r="260" spans="1:77" s="22" customFormat="1" ht="13.8" x14ac:dyDescent="0.25">
      <c r="A260" s="211" t="s">
        <v>473</v>
      </c>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row>
    <row r="261" spans="1:77" s="22" customFormat="1" ht="13.8"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12" t="s">
        <v>461</v>
      </c>
      <c r="AK261" s="212"/>
      <c r="AL261" s="212"/>
      <c r="AM261" s="23"/>
      <c r="AN261" s="23"/>
      <c r="AO261" s="23"/>
      <c r="AP261" s="23"/>
      <c r="AQ261" s="23"/>
      <c r="AR261" s="23"/>
      <c r="AS261" s="23"/>
      <c r="AT261" s="23"/>
      <c r="AU261" s="23"/>
      <c r="AV261" s="23"/>
    </row>
    <row r="262" spans="1:77" s="22" customFormat="1" ht="37.950000000000003" customHeight="1" x14ac:dyDescent="0.25">
      <c r="A262" s="53" t="s">
        <v>474</v>
      </c>
      <c r="B262" s="53"/>
      <c r="C262" s="53"/>
      <c r="D262" s="53"/>
      <c r="E262" s="53"/>
      <c r="F262" s="53"/>
      <c r="G262" s="53"/>
      <c r="H262" s="53"/>
      <c r="I262" s="53" t="s">
        <v>475</v>
      </c>
      <c r="J262" s="53"/>
      <c r="K262" s="53"/>
      <c r="L262" s="53"/>
      <c r="M262" s="53"/>
      <c r="N262" s="53"/>
      <c r="O262" s="53"/>
      <c r="P262" s="53"/>
      <c r="Q262" s="53"/>
      <c r="R262" s="53" t="s">
        <v>476</v>
      </c>
      <c r="S262" s="53"/>
      <c r="T262" s="53"/>
      <c r="U262" s="53"/>
      <c r="V262" s="53"/>
      <c r="W262" s="53"/>
      <c r="X262" s="53"/>
      <c r="Y262" s="53"/>
      <c r="Z262" s="53" t="s">
        <v>477</v>
      </c>
      <c r="AA262" s="53"/>
      <c r="AB262" s="53"/>
      <c r="AC262" s="53"/>
      <c r="AD262" s="53"/>
      <c r="AE262" s="53"/>
      <c r="AF262" s="53" t="s">
        <v>463</v>
      </c>
      <c r="AG262" s="53"/>
      <c r="AH262" s="53"/>
      <c r="AI262" s="53"/>
      <c r="AJ262" s="53"/>
      <c r="AK262" s="53"/>
      <c r="AL262" s="53"/>
      <c r="AM262" s="23"/>
      <c r="AN262" s="23"/>
      <c r="AO262" s="23"/>
      <c r="AP262" s="23"/>
      <c r="AQ262" s="23"/>
      <c r="AR262" s="23"/>
      <c r="AS262" s="23"/>
      <c r="AT262" s="23"/>
      <c r="AU262" s="23"/>
      <c r="AV262" s="23"/>
    </row>
    <row r="263" spans="1:77" s="22" customFormat="1" ht="13.8" x14ac:dyDescent="0.25">
      <c r="A263" s="200" t="s">
        <v>564</v>
      </c>
      <c r="B263" s="201"/>
      <c r="C263" s="201"/>
      <c r="D263" s="201"/>
      <c r="E263" s="201"/>
      <c r="F263" s="201"/>
      <c r="G263" s="201"/>
      <c r="H263" s="202"/>
      <c r="I263" s="200" t="s">
        <v>564</v>
      </c>
      <c r="J263" s="201"/>
      <c r="K263" s="201"/>
      <c r="L263" s="201"/>
      <c r="M263" s="201"/>
      <c r="N263" s="201"/>
      <c r="O263" s="201"/>
      <c r="P263" s="201"/>
      <c r="Q263" s="202"/>
      <c r="R263" s="200" t="s">
        <v>564</v>
      </c>
      <c r="S263" s="201"/>
      <c r="T263" s="201"/>
      <c r="U263" s="201"/>
      <c r="V263" s="201"/>
      <c r="W263" s="201"/>
      <c r="X263" s="201"/>
      <c r="Y263" s="202"/>
      <c r="Z263" s="200" t="s">
        <v>564</v>
      </c>
      <c r="AA263" s="201"/>
      <c r="AB263" s="201"/>
      <c r="AC263" s="201"/>
      <c r="AD263" s="201"/>
      <c r="AE263" s="202"/>
      <c r="AF263" s="200" t="s">
        <v>564</v>
      </c>
      <c r="AG263" s="201"/>
      <c r="AH263" s="201"/>
      <c r="AI263" s="201"/>
      <c r="AJ263" s="201"/>
      <c r="AK263" s="201"/>
      <c r="AL263" s="202"/>
      <c r="AM263" s="23"/>
      <c r="AN263" s="23"/>
      <c r="AO263" s="23"/>
      <c r="AP263" s="23"/>
      <c r="AQ263" s="23"/>
      <c r="AR263" s="23"/>
      <c r="AS263" s="23"/>
      <c r="AT263" s="23"/>
      <c r="AU263" s="23"/>
      <c r="AV263" s="23"/>
    </row>
    <row r="264" spans="1:77" s="22" customFormat="1" ht="13.8"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row>
    <row r="265" spans="1:77" ht="14.25" customHeight="1" x14ac:dyDescent="0.25">
      <c r="A265" s="51" t="s">
        <v>478</v>
      </c>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row>
    <row r="266" spans="1:77" s="22" customFormat="1" ht="13.8" x14ac:dyDescent="0.25"/>
    <row r="267" spans="1:77" s="22" customFormat="1" ht="21.6" customHeight="1" x14ac:dyDescent="0.25">
      <c r="A267" s="53" t="s">
        <v>479</v>
      </c>
      <c r="B267" s="53"/>
      <c r="C267" s="53"/>
      <c r="D267" s="53"/>
      <c r="E267" s="53"/>
      <c r="F267" s="53"/>
      <c r="G267" s="53"/>
      <c r="H267" s="53"/>
      <c r="I267" s="53"/>
      <c r="J267" s="53"/>
      <c r="K267" s="53"/>
      <c r="L267" s="53"/>
      <c r="M267" s="53"/>
      <c r="N267" s="53"/>
      <c r="O267" s="53"/>
      <c r="P267" s="53"/>
      <c r="Q267" s="53"/>
      <c r="R267" s="53"/>
      <c r="S267" s="53" t="s">
        <v>480</v>
      </c>
      <c r="T267" s="53"/>
      <c r="U267" s="53"/>
      <c r="V267" s="53"/>
      <c r="W267" s="53" t="s">
        <v>477</v>
      </c>
      <c r="X267" s="53"/>
      <c r="Y267" s="53"/>
      <c r="Z267" s="53"/>
      <c r="AA267" s="53" t="s">
        <v>463</v>
      </c>
      <c r="AB267" s="53"/>
      <c r="AC267" s="53"/>
      <c r="AD267" s="53"/>
      <c r="AE267" s="53"/>
      <c r="AF267" s="53" t="s">
        <v>481</v>
      </c>
      <c r="AG267" s="53"/>
      <c r="AH267" s="53"/>
      <c r="AI267" s="53"/>
      <c r="AJ267" s="53"/>
      <c r="AK267" s="53"/>
      <c r="AL267" s="53"/>
    </row>
    <row r="268" spans="1:77" s="22" customFormat="1" ht="13.8" x14ac:dyDescent="0.25">
      <c r="A268" s="56" t="s">
        <v>564</v>
      </c>
      <c r="B268" s="56"/>
      <c r="C268" s="56"/>
      <c r="D268" s="56"/>
      <c r="E268" s="56"/>
      <c r="F268" s="56"/>
      <c r="G268" s="56"/>
      <c r="H268" s="56"/>
      <c r="I268" s="56"/>
      <c r="J268" s="56"/>
      <c r="K268" s="56"/>
      <c r="L268" s="56"/>
      <c r="M268" s="56"/>
      <c r="N268" s="56"/>
      <c r="O268" s="56"/>
      <c r="P268" s="56"/>
      <c r="Q268" s="56"/>
      <c r="R268" s="56"/>
      <c r="S268" s="56" t="s">
        <v>564</v>
      </c>
      <c r="T268" s="56"/>
      <c r="U268" s="56"/>
      <c r="V268" s="56"/>
      <c r="W268" s="56" t="s">
        <v>564</v>
      </c>
      <c r="X268" s="56"/>
      <c r="Y268" s="56"/>
      <c r="Z268" s="56"/>
      <c r="AA268" s="56" t="s">
        <v>564</v>
      </c>
      <c r="AB268" s="56"/>
      <c r="AC268" s="56"/>
      <c r="AD268" s="56"/>
      <c r="AE268" s="56"/>
      <c r="AF268" s="56" t="s">
        <v>564</v>
      </c>
      <c r="AG268" s="56"/>
      <c r="AH268" s="56"/>
      <c r="AI268" s="56"/>
      <c r="AJ268" s="56"/>
      <c r="AK268" s="56"/>
      <c r="AL268" s="56"/>
    </row>
    <row r="269" spans="1:77" s="22" customFormat="1" ht="13.8"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row>
    <row r="270" spans="1:77" ht="14.25" customHeight="1" x14ac:dyDescent="0.25">
      <c r="A270" s="51" t="s">
        <v>482</v>
      </c>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row>
    <row r="271" spans="1:77" s="22" customFormat="1" ht="13.8" x14ac:dyDescent="0.25"/>
    <row r="272" spans="1:77" s="22" customFormat="1" ht="36" customHeight="1" x14ac:dyDescent="0.25">
      <c r="A272" s="53" t="s">
        <v>483</v>
      </c>
      <c r="B272" s="53"/>
      <c r="C272" s="53"/>
      <c r="D272" s="53" t="s">
        <v>484</v>
      </c>
      <c r="E272" s="53"/>
      <c r="F272" s="53"/>
      <c r="G272" s="53"/>
      <c r="H272" s="53"/>
      <c r="I272" s="53"/>
      <c r="J272" s="53"/>
      <c r="K272" s="53"/>
      <c r="L272" s="53"/>
      <c r="M272" s="53"/>
      <c r="N272" s="53"/>
      <c r="O272" s="53"/>
      <c r="P272" s="53"/>
      <c r="Q272" s="53"/>
      <c r="R272" s="53"/>
      <c r="S272" s="53" t="s">
        <v>485</v>
      </c>
      <c r="T272" s="53"/>
      <c r="U272" s="53"/>
      <c r="V272" s="53"/>
      <c r="W272" s="53" t="s">
        <v>486</v>
      </c>
      <c r="X272" s="53"/>
      <c r="Y272" s="53"/>
      <c r="Z272" s="53"/>
      <c r="AA272" s="53"/>
      <c r="AB272" s="53" t="s">
        <v>487</v>
      </c>
      <c r="AC272" s="53"/>
      <c r="AD272" s="53"/>
      <c r="AE272" s="53"/>
      <c r="AF272" s="53"/>
      <c r="AG272" s="53" t="s">
        <v>463</v>
      </c>
      <c r="AH272" s="53"/>
      <c r="AI272" s="53"/>
      <c r="AJ272" s="53"/>
      <c r="AK272" s="53"/>
      <c r="AL272" s="53"/>
      <c r="AM272" s="53" t="s">
        <v>488</v>
      </c>
      <c r="AN272" s="53"/>
      <c r="AO272" s="53"/>
      <c r="AP272" s="53"/>
      <c r="AQ272" s="53"/>
      <c r="AR272" s="53"/>
      <c r="AS272" s="53"/>
      <c r="AT272" s="53"/>
      <c r="AU272" s="53"/>
      <c r="AV272" s="53"/>
      <c r="AW272" s="53"/>
      <c r="AX272" s="53" t="s">
        <v>489</v>
      </c>
      <c r="AY272" s="53"/>
      <c r="AZ272" s="53"/>
      <c r="BA272" s="53"/>
      <c r="BB272" s="53"/>
      <c r="BC272" s="53"/>
    </row>
    <row r="273" spans="1:78" s="22" customFormat="1" ht="13.8" x14ac:dyDescent="0.25">
      <c r="A273" s="56" t="s">
        <v>564</v>
      </c>
      <c r="B273" s="56"/>
      <c r="C273" s="56"/>
      <c r="D273" s="56" t="s">
        <v>564</v>
      </c>
      <c r="E273" s="56"/>
      <c r="F273" s="56"/>
      <c r="G273" s="56"/>
      <c r="H273" s="56"/>
      <c r="I273" s="56"/>
      <c r="J273" s="56"/>
      <c r="K273" s="56"/>
      <c r="L273" s="56"/>
      <c r="M273" s="56"/>
      <c r="N273" s="56"/>
      <c r="O273" s="56"/>
      <c r="P273" s="56"/>
      <c r="Q273" s="56"/>
      <c r="R273" s="56"/>
      <c r="S273" s="56" t="s">
        <v>564</v>
      </c>
      <c r="T273" s="56"/>
      <c r="U273" s="56"/>
      <c r="V273" s="56"/>
      <c r="W273" s="56" t="s">
        <v>564</v>
      </c>
      <c r="X273" s="56"/>
      <c r="Y273" s="56"/>
      <c r="Z273" s="56"/>
      <c r="AA273" s="56"/>
      <c r="AB273" s="56" t="s">
        <v>564</v>
      </c>
      <c r="AC273" s="56"/>
      <c r="AD273" s="56"/>
      <c r="AE273" s="56"/>
      <c r="AF273" s="56"/>
      <c r="AG273" s="56" t="s">
        <v>564</v>
      </c>
      <c r="AH273" s="56"/>
      <c r="AI273" s="56"/>
      <c r="AJ273" s="56"/>
      <c r="AK273" s="56"/>
      <c r="AL273" s="56"/>
      <c r="AM273" s="56" t="s">
        <v>564</v>
      </c>
      <c r="AN273" s="56"/>
      <c r="AO273" s="56"/>
      <c r="AP273" s="56"/>
      <c r="AQ273" s="56"/>
      <c r="AR273" s="56"/>
      <c r="AS273" s="56"/>
      <c r="AT273" s="56"/>
      <c r="AU273" s="56"/>
      <c r="AV273" s="56"/>
      <c r="AW273" s="56"/>
      <c r="AX273" s="56" t="s">
        <v>564</v>
      </c>
      <c r="AY273" s="56"/>
      <c r="AZ273" s="56"/>
      <c r="BA273" s="56"/>
      <c r="BB273" s="56"/>
      <c r="BC273" s="56"/>
    </row>
    <row r="274" spans="1:78" s="22" customFormat="1" ht="13.8"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row>
    <row r="275" spans="1:78" ht="14.25" customHeight="1" x14ac:dyDescent="0.25">
      <c r="A275" s="51" t="s">
        <v>490</v>
      </c>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row>
    <row r="276" spans="1:78" s="22" customFormat="1" ht="13.8" x14ac:dyDescent="0.25"/>
    <row r="277" spans="1:78" s="24" customFormat="1" ht="13.95" customHeight="1" x14ac:dyDescent="0.25">
      <c r="A277" s="209" t="s">
        <v>491</v>
      </c>
      <c r="B277" s="209"/>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209"/>
      <c r="BU277" s="209"/>
      <c r="BV277" s="209"/>
      <c r="BW277" s="209"/>
      <c r="BX277" s="209"/>
      <c r="BY277" s="209"/>
      <c r="BZ277" s="209"/>
    </row>
    <row r="278" spans="1:78" s="22" customFormat="1" ht="18" customHeight="1" x14ac:dyDescent="0.25">
      <c r="AJ278" s="58" t="s">
        <v>461</v>
      </c>
      <c r="AK278" s="58"/>
      <c r="AL278" s="58"/>
    </row>
    <row r="279" spans="1:78" s="22" customFormat="1" ht="57" customHeight="1" x14ac:dyDescent="0.25">
      <c r="A279" s="53" t="s">
        <v>467</v>
      </c>
      <c r="B279" s="53"/>
      <c r="C279" s="53"/>
      <c r="D279" s="53"/>
      <c r="E279" s="53" t="s">
        <v>492</v>
      </c>
      <c r="F279" s="53"/>
      <c r="G279" s="53"/>
      <c r="H279" s="53"/>
      <c r="I279" s="53"/>
      <c r="J279" s="53"/>
      <c r="K279" s="53"/>
      <c r="L279" s="53"/>
      <c r="M279" s="53"/>
      <c r="N279" s="53"/>
      <c r="O279" s="53"/>
      <c r="P279" s="53"/>
      <c r="Q279" s="53"/>
      <c r="R279" s="53"/>
      <c r="S279" s="53"/>
      <c r="T279" s="53"/>
      <c r="U279" s="53" t="s">
        <v>493</v>
      </c>
      <c r="V279" s="53"/>
      <c r="W279" s="53"/>
      <c r="X279" s="53"/>
      <c r="Y279" s="53" t="s">
        <v>494</v>
      </c>
      <c r="Z279" s="53"/>
      <c r="AA279" s="53"/>
      <c r="AB279" s="53"/>
      <c r="AC279" s="53"/>
      <c r="AD279" s="53" t="s">
        <v>495</v>
      </c>
      <c r="AE279" s="53"/>
      <c r="AF279" s="53"/>
      <c r="AG279" s="53"/>
      <c r="AH279" s="53"/>
      <c r="AI279" s="53"/>
      <c r="AJ279" s="53" t="s">
        <v>496</v>
      </c>
      <c r="AK279" s="53"/>
      <c r="AL279" s="53"/>
      <c r="AM279" s="53"/>
      <c r="AN279" s="53"/>
      <c r="AO279" s="53"/>
      <c r="AP279" s="53"/>
      <c r="AQ279" s="53"/>
      <c r="AR279" s="53"/>
    </row>
    <row r="280" spans="1:78" s="22" customFormat="1" ht="28.2" customHeight="1" x14ac:dyDescent="0.25">
      <c r="A280" s="56" t="s">
        <v>497</v>
      </c>
      <c r="B280" s="56"/>
      <c r="C280" s="56"/>
      <c r="D280" s="56"/>
      <c r="E280" s="53" t="s">
        <v>564</v>
      </c>
      <c r="F280" s="53"/>
      <c r="G280" s="53"/>
      <c r="H280" s="53"/>
      <c r="I280" s="53"/>
      <c r="J280" s="53"/>
      <c r="K280" s="53"/>
      <c r="L280" s="53"/>
      <c r="M280" s="53"/>
      <c r="N280" s="53"/>
      <c r="O280" s="53"/>
      <c r="P280" s="53"/>
      <c r="Q280" s="53"/>
      <c r="R280" s="53"/>
      <c r="S280" s="53"/>
      <c r="T280" s="53"/>
      <c r="U280" s="53" t="s">
        <v>564</v>
      </c>
      <c r="V280" s="53"/>
      <c r="W280" s="53"/>
      <c r="X280" s="53"/>
      <c r="Y280" s="53" t="s">
        <v>564</v>
      </c>
      <c r="Z280" s="53"/>
      <c r="AA280" s="53"/>
      <c r="AB280" s="53"/>
      <c r="AC280" s="53"/>
      <c r="AD280" s="53" t="s">
        <v>564</v>
      </c>
      <c r="AE280" s="53"/>
      <c r="AF280" s="53"/>
      <c r="AG280" s="53"/>
      <c r="AH280" s="53"/>
      <c r="AI280" s="53"/>
      <c r="AJ280" s="53" t="s">
        <v>564</v>
      </c>
      <c r="AK280" s="53"/>
      <c r="AL280" s="53"/>
      <c r="AM280" s="53"/>
      <c r="AN280" s="53"/>
      <c r="AO280" s="53"/>
      <c r="AP280" s="53"/>
      <c r="AQ280" s="53"/>
      <c r="AR280" s="53"/>
    </row>
    <row r="281" spans="1:78" s="22" customFormat="1" ht="13.8" x14ac:dyDescent="0.25">
      <c r="A281" s="56" t="s">
        <v>498</v>
      </c>
      <c r="B281" s="56"/>
      <c r="C281" s="56"/>
      <c r="D281" s="56"/>
      <c r="E281" s="53" t="s">
        <v>564</v>
      </c>
      <c r="F281" s="53"/>
      <c r="G281" s="53"/>
      <c r="H281" s="53"/>
      <c r="I281" s="53"/>
      <c r="J281" s="53"/>
      <c r="K281" s="53"/>
      <c r="L281" s="53"/>
      <c r="M281" s="53"/>
      <c r="N281" s="53"/>
      <c r="O281" s="53"/>
      <c r="P281" s="53"/>
      <c r="Q281" s="53"/>
      <c r="R281" s="53"/>
      <c r="S281" s="53"/>
      <c r="T281" s="53"/>
      <c r="U281" s="53" t="s">
        <v>564</v>
      </c>
      <c r="V281" s="53"/>
      <c r="W281" s="53"/>
      <c r="X281" s="53"/>
      <c r="Y281" s="53" t="s">
        <v>564</v>
      </c>
      <c r="Z281" s="53"/>
      <c r="AA281" s="53"/>
      <c r="AB281" s="53"/>
      <c r="AC281" s="53"/>
      <c r="AD281" s="53" t="s">
        <v>564</v>
      </c>
      <c r="AE281" s="53"/>
      <c r="AF281" s="53"/>
      <c r="AG281" s="53"/>
      <c r="AH281" s="53"/>
      <c r="AI281" s="53"/>
      <c r="AJ281" s="53" t="s">
        <v>564</v>
      </c>
      <c r="AK281" s="53"/>
      <c r="AL281" s="53"/>
      <c r="AM281" s="53"/>
      <c r="AN281" s="53"/>
      <c r="AO281" s="53"/>
      <c r="AP281" s="53"/>
      <c r="AQ281" s="53"/>
      <c r="AR281" s="53"/>
    </row>
    <row r="282" spans="1:78" s="22" customFormat="1" ht="17.399999999999999" customHeight="1" x14ac:dyDescent="0.25">
      <c r="A282" s="56" t="s">
        <v>449</v>
      </c>
      <c r="B282" s="56"/>
      <c r="C282" s="56"/>
      <c r="D282" s="56"/>
      <c r="E282" s="53" t="s">
        <v>564</v>
      </c>
      <c r="F282" s="53"/>
      <c r="G282" s="53"/>
      <c r="H282" s="53"/>
      <c r="I282" s="53"/>
      <c r="J282" s="53"/>
      <c r="K282" s="53"/>
      <c r="L282" s="53"/>
      <c r="M282" s="53"/>
      <c r="N282" s="53"/>
      <c r="O282" s="53"/>
      <c r="P282" s="53"/>
      <c r="Q282" s="53"/>
      <c r="R282" s="53"/>
      <c r="S282" s="53"/>
      <c r="T282" s="53"/>
      <c r="U282" s="53" t="s">
        <v>564</v>
      </c>
      <c r="V282" s="53"/>
      <c r="W282" s="53"/>
      <c r="X282" s="53"/>
      <c r="Y282" s="53" t="s">
        <v>564</v>
      </c>
      <c r="Z282" s="53"/>
      <c r="AA282" s="53"/>
      <c r="AB282" s="53"/>
      <c r="AC282" s="53"/>
      <c r="AD282" s="53" t="s">
        <v>564</v>
      </c>
      <c r="AE282" s="53"/>
      <c r="AF282" s="53"/>
      <c r="AG282" s="53"/>
      <c r="AH282" s="53"/>
      <c r="AI282" s="53"/>
      <c r="AJ282" s="53" t="s">
        <v>564</v>
      </c>
      <c r="AK282" s="53"/>
      <c r="AL282" s="53"/>
      <c r="AM282" s="53"/>
      <c r="AN282" s="53"/>
      <c r="AO282" s="53"/>
      <c r="AP282" s="53"/>
      <c r="AQ282" s="53"/>
      <c r="AR282" s="53"/>
    </row>
    <row r="283" spans="1:78" s="22" customFormat="1" ht="13.8" x14ac:dyDescent="0.25"/>
    <row r="284" spans="1:78" s="24" customFormat="1" ht="13.95" customHeight="1" x14ac:dyDescent="0.25">
      <c r="A284" s="209" t="s">
        <v>499</v>
      </c>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c r="BI284" s="209"/>
      <c r="BJ284" s="209"/>
      <c r="BK284" s="209"/>
      <c r="BL284" s="209"/>
      <c r="BM284" s="209"/>
      <c r="BN284" s="209"/>
      <c r="BO284" s="209"/>
      <c r="BP284" s="209"/>
      <c r="BQ284" s="209"/>
      <c r="BR284" s="209"/>
      <c r="BS284" s="209"/>
      <c r="BT284" s="209"/>
      <c r="BU284" s="209"/>
      <c r="BV284" s="209"/>
      <c r="BW284" s="209"/>
      <c r="BX284" s="209"/>
      <c r="BY284" s="209"/>
      <c r="BZ284" s="209"/>
    </row>
    <row r="285" spans="1:78" s="24" customFormat="1" ht="30.6" customHeight="1" x14ac:dyDescent="0.25">
      <c r="A285" s="50" t="s">
        <v>500</v>
      </c>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row>
    <row r="286" spans="1:78" s="22" customFormat="1" ht="13.8" x14ac:dyDescent="0.25"/>
    <row r="287" spans="1:78" s="24" customFormat="1" ht="13.95" customHeight="1" x14ac:dyDescent="0.25">
      <c r="A287" s="209" t="s">
        <v>501</v>
      </c>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09"/>
      <c r="BM287" s="209"/>
      <c r="BN287" s="209"/>
      <c r="BO287" s="209"/>
      <c r="BP287" s="209"/>
      <c r="BQ287" s="209"/>
      <c r="BR287" s="209"/>
      <c r="BS287" s="209"/>
      <c r="BT287" s="209"/>
      <c r="BU287" s="209"/>
      <c r="BV287" s="209"/>
      <c r="BW287" s="209"/>
      <c r="BX287" s="209"/>
      <c r="BY287" s="209"/>
      <c r="BZ287" s="209"/>
    </row>
    <row r="288" spans="1:78" s="22" customFormat="1" ht="19.2" customHeight="1" x14ac:dyDescent="0.25">
      <c r="AG288" s="58" t="s">
        <v>461</v>
      </c>
      <c r="AH288" s="58"/>
      <c r="AI288" s="58"/>
      <c r="AJ288" s="58"/>
      <c r="AK288" s="58"/>
      <c r="AL288" s="58"/>
    </row>
    <row r="289" spans="1:78" s="22" customFormat="1" ht="43.2" customHeight="1" x14ac:dyDescent="0.25">
      <c r="A289" s="53" t="s">
        <v>502</v>
      </c>
      <c r="B289" s="53"/>
      <c r="C289" s="53"/>
      <c r="D289" s="53"/>
      <c r="E289" s="53"/>
      <c r="F289" s="53"/>
      <c r="G289" s="53"/>
      <c r="H289" s="53"/>
      <c r="I289" s="53"/>
      <c r="J289" s="53"/>
      <c r="K289" s="53"/>
      <c r="L289" s="53" t="s">
        <v>503</v>
      </c>
      <c r="M289" s="53"/>
      <c r="N289" s="53"/>
      <c r="O289" s="53"/>
      <c r="P289" s="53"/>
      <c r="Q289" s="53"/>
      <c r="R289" s="53"/>
      <c r="S289" s="53"/>
      <c r="T289" s="53"/>
      <c r="U289" s="53"/>
      <c r="V289" s="53"/>
      <c r="W289" s="53"/>
      <c r="X289" s="53" t="s">
        <v>504</v>
      </c>
      <c r="Y289" s="53"/>
      <c r="Z289" s="53"/>
      <c r="AA289" s="53"/>
      <c r="AB289" s="53"/>
      <c r="AC289" s="53" t="s">
        <v>505</v>
      </c>
      <c r="AD289" s="53"/>
      <c r="AE289" s="53"/>
      <c r="AF289" s="53"/>
      <c r="AG289" s="53" t="s">
        <v>506</v>
      </c>
      <c r="AH289" s="53"/>
      <c r="AI289" s="53"/>
      <c r="AJ289" s="53"/>
      <c r="AK289" s="53"/>
      <c r="AL289" s="53"/>
    </row>
    <row r="290" spans="1:78" s="22" customFormat="1" ht="13.8" x14ac:dyDescent="0.25">
      <c r="A290" s="56" t="s">
        <v>564</v>
      </c>
      <c r="B290" s="56"/>
      <c r="C290" s="56"/>
      <c r="D290" s="56"/>
      <c r="E290" s="56"/>
      <c r="F290" s="56"/>
      <c r="G290" s="56"/>
      <c r="H290" s="56"/>
      <c r="I290" s="56"/>
      <c r="J290" s="56"/>
      <c r="K290" s="56"/>
      <c r="L290" s="56" t="s">
        <v>564</v>
      </c>
      <c r="M290" s="56"/>
      <c r="N290" s="56"/>
      <c r="O290" s="56"/>
      <c r="P290" s="56"/>
      <c r="Q290" s="56"/>
      <c r="R290" s="56"/>
      <c r="S290" s="56"/>
      <c r="T290" s="56"/>
      <c r="U290" s="56"/>
      <c r="V290" s="56"/>
      <c r="W290" s="56"/>
      <c r="X290" s="56" t="s">
        <v>564</v>
      </c>
      <c r="Y290" s="56"/>
      <c r="Z290" s="56"/>
      <c r="AA290" s="56"/>
      <c r="AB290" s="56"/>
      <c r="AC290" s="56" t="s">
        <v>564</v>
      </c>
      <c r="AD290" s="56"/>
      <c r="AE290" s="56"/>
      <c r="AF290" s="56"/>
      <c r="AG290" s="56" t="s">
        <v>564</v>
      </c>
      <c r="AH290" s="56"/>
      <c r="AI290" s="56"/>
      <c r="AJ290" s="56"/>
      <c r="AK290" s="56"/>
      <c r="AL290" s="56"/>
    </row>
    <row r="291" spans="1:78" s="22" customFormat="1" ht="13.8" x14ac:dyDescent="0.25"/>
    <row r="292" spans="1:78" s="24" customFormat="1" ht="13.95" customHeight="1" x14ac:dyDescent="0.25">
      <c r="A292" s="209" t="s">
        <v>507</v>
      </c>
      <c r="B292" s="20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c r="AA292" s="209"/>
      <c r="AB292" s="209"/>
      <c r="AC292" s="209"/>
      <c r="AD292" s="209"/>
      <c r="AE292" s="209"/>
      <c r="AF292" s="209"/>
      <c r="AG292" s="209"/>
      <c r="AH292" s="209"/>
      <c r="AI292" s="209"/>
      <c r="AJ292" s="209"/>
      <c r="AK292" s="209"/>
      <c r="AL292" s="209"/>
      <c r="AM292" s="209"/>
      <c r="AN292" s="209"/>
      <c r="AO292" s="209"/>
      <c r="AP292" s="209"/>
      <c r="AQ292" s="209"/>
      <c r="AR292" s="209"/>
      <c r="AS292" s="209"/>
      <c r="AT292" s="209"/>
      <c r="AU292" s="209"/>
      <c r="AV292" s="209"/>
      <c r="AW292" s="209"/>
      <c r="AX292" s="209"/>
      <c r="AY292" s="209"/>
      <c r="AZ292" s="209"/>
      <c r="BA292" s="209"/>
      <c r="BB292" s="209"/>
      <c r="BC292" s="209"/>
      <c r="BD292" s="209"/>
      <c r="BE292" s="209"/>
      <c r="BF292" s="209"/>
      <c r="BG292" s="209"/>
      <c r="BH292" s="209"/>
      <c r="BI292" s="209"/>
      <c r="BJ292" s="209"/>
      <c r="BK292" s="209"/>
      <c r="BL292" s="209"/>
      <c r="BM292" s="209"/>
      <c r="BN292" s="209"/>
      <c r="BO292" s="209"/>
      <c r="BP292" s="209"/>
      <c r="BQ292" s="209"/>
      <c r="BR292" s="209"/>
      <c r="BS292" s="209"/>
      <c r="BT292" s="209"/>
      <c r="BU292" s="209"/>
      <c r="BV292" s="209"/>
      <c r="BW292" s="209"/>
      <c r="BX292" s="209"/>
      <c r="BY292" s="209"/>
      <c r="BZ292" s="209"/>
    </row>
    <row r="293" spans="1:78" s="24" customFormat="1" ht="13.9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row>
    <row r="294" spans="1:78" s="22" customFormat="1" ht="51" customHeight="1" x14ac:dyDescent="0.25">
      <c r="A294" s="53" t="s">
        <v>508</v>
      </c>
      <c r="B294" s="53"/>
      <c r="C294" s="53"/>
      <c r="D294" s="53"/>
      <c r="E294" s="53"/>
      <c r="F294" s="53"/>
      <c r="G294" s="53"/>
      <c r="H294" s="53"/>
      <c r="I294" s="53"/>
      <c r="J294" s="53"/>
      <c r="K294" s="53"/>
      <c r="L294" s="53"/>
      <c r="M294" s="53"/>
      <c r="N294" s="53"/>
      <c r="O294" s="53"/>
      <c r="P294" s="53"/>
      <c r="Q294" s="53"/>
      <c r="R294" s="53"/>
      <c r="S294" s="53"/>
      <c r="T294" s="53"/>
      <c r="U294" s="53"/>
      <c r="V294" s="53" t="s">
        <v>509</v>
      </c>
      <c r="W294" s="53"/>
      <c r="X294" s="53"/>
      <c r="Y294" s="53"/>
      <c r="Z294" s="53"/>
      <c r="AA294" s="53" t="s">
        <v>510</v>
      </c>
      <c r="AB294" s="53"/>
      <c r="AC294" s="53"/>
      <c r="AD294" s="53"/>
      <c r="AE294" s="53"/>
      <c r="AF294" s="53"/>
      <c r="AG294" s="53" t="s">
        <v>511</v>
      </c>
      <c r="AH294" s="53"/>
      <c r="AI294" s="53"/>
      <c r="AJ294" s="53"/>
      <c r="AK294" s="53"/>
      <c r="AL294" s="53"/>
    </row>
    <row r="295" spans="1:78" s="22" customFormat="1" ht="13.8" x14ac:dyDescent="0.25">
      <c r="A295" s="210" t="s">
        <v>512</v>
      </c>
      <c r="B295" s="210"/>
      <c r="C295" s="210"/>
      <c r="D295" s="210"/>
      <c r="E295" s="210"/>
      <c r="F295" s="210"/>
      <c r="G295" s="210"/>
      <c r="H295" s="210"/>
      <c r="I295" s="210"/>
      <c r="J295" s="210"/>
      <c r="K295" s="210"/>
      <c r="L295" s="210"/>
      <c r="M295" s="210"/>
      <c r="N295" s="210"/>
      <c r="O295" s="210"/>
      <c r="P295" s="210"/>
      <c r="Q295" s="210"/>
      <c r="R295" s="210"/>
      <c r="S295" s="210"/>
      <c r="T295" s="210"/>
      <c r="U295" s="210"/>
      <c r="V295" s="56" t="s">
        <v>564</v>
      </c>
      <c r="W295" s="56"/>
      <c r="X295" s="56"/>
      <c r="Y295" s="56"/>
      <c r="Z295" s="56"/>
      <c r="AA295" s="56" t="s">
        <v>564</v>
      </c>
      <c r="AB295" s="56"/>
      <c r="AC295" s="56"/>
      <c r="AD295" s="56"/>
      <c r="AE295" s="56"/>
      <c r="AF295" s="56"/>
      <c r="AG295" s="56" t="s">
        <v>564</v>
      </c>
      <c r="AH295" s="56"/>
      <c r="AI295" s="56"/>
      <c r="AJ295" s="56"/>
      <c r="AK295" s="56"/>
      <c r="AL295" s="56"/>
    </row>
    <row r="296" spans="1:78" s="22" customFormat="1" ht="13.8" x14ac:dyDescent="0.25">
      <c r="A296" s="210" t="s">
        <v>513</v>
      </c>
      <c r="B296" s="210"/>
      <c r="C296" s="210"/>
      <c r="D296" s="210"/>
      <c r="E296" s="210"/>
      <c r="F296" s="210"/>
      <c r="G296" s="210"/>
      <c r="H296" s="210"/>
      <c r="I296" s="210"/>
      <c r="J296" s="210"/>
      <c r="K296" s="210"/>
      <c r="L296" s="210"/>
      <c r="M296" s="210"/>
      <c r="N296" s="210"/>
      <c r="O296" s="210"/>
      <c r="P296" s="210"/>
      <c r="Q296" s="210"/>
      <c r="R296" s="210"/>
      <c r="S296" s="210"/>
      <c r="T296" s="210"/>
      <c r="U296" s="210"/>
      <c r="V296" s="56" t="s">
        <v>564</v>
      </c>
      <c r="W296" s="56"/>
      <c r="X296" s="56"/>
      <c r="Y296" s="56"/>
      <c r="Z296" s="56"/>
      <c r="AA296" s="56" t="s">
        <v>564</v>
      </c>
      <c r="AB296" s="56"/>
      <c r="AC296" s="56"/>
      <c r="AD296" s="56"/>
      <c r="AE296" s="56"/>
      <c r="AF296" s="56"/>
      <c r="AG296" s="56" t="s">
        <v>564</v>
      </c>
      <c r="AH296" s="56"/>
      <c r="AI296" s="56"/>
      <c r="AJ296" s="56"/>
      <c r="AK296" s="56"/>
      <c r="AL296" s="56"/>
    </row>
    <row r="297" spans="1:78" s="22" customFormat="1" ht="13.8" x14ac:dyDescent="0.25">
      <c r="A297" s="210" t="s">
        <v>514</v>
      </c>
      <c r="B297" s="210"/>
      <c r="C297" s="210"/>
      <c r="D297" s="210"/>
      <c r="E297" s="210"/>
      <c r="F297" s="210"/>
      <c r="G297" s="210"/>
      <c r="H297" s="210"/>
      <c r="I297" s="210"/>
      <c r="J297" s="210"/>
      <c r="K297" s="210"/>
      <c r="L297" s="210"/>
      <c r="M297" s="210"/>
      <c r="N297" s="210"/>
      <c r="O297" s="210"/>
      <c r="P297" s="210"/>
      <c r="Q297" s="210"/>
      <c r="R297" s="210"/>
      <c r="S297" s="210"/>
      <c r="T297" s="210"/>
      <c r="U297" s="210"/>
      <c r="V297" s="56" t="s">
        <v>564</v>
      </c>
      <c r="W297" s="56"/>
      <c r="X297" s="56"/>
      <c r="Y297" s="56"/>
      <c r="Z297" s="56"/>
      <c r="AA297" s="56" t="s">
        <v>564</v>
      </c>
      <c r="AB297" s="56"/>
      <c r="AC297" s="56"/>
      <c r="AD297" s="56"/>
      <c r="AE297" s="56"/>
      <c r="AF297" s="56"/>
      <c r="AG297" s="56" t="s">
        <v>564</v>
      </c>
      <c r="AH297" s="56"/>
      <c r="AI297" s="56"/>
      <c r="AJ297" s="56"/>
      <c r="AK297" s="56"/>
      <c r="AL297" s="56"/>
    </row>
    <row r="298" spans="1:78" s="22" customFormat="1" ht="13.2" customHeight="1" x14ac:dyDescent="0.25">
      <c r="A298" s="210" t="s">
        <v>515</v>
      </c>
      <c r="B298" s="210"/>
      <c r="C298" s="210"/>
      <c r="D298" s="210"/>
      <c r="E298" s="210"/>
      <c r="F298" s="210"/>
      <c r="G298" s="210"/>
      <c r="H298" s="210"/>
      <c r="I298" s="210"/>
      <c r="J298" s="210"/>
      <c r="K298" s="210"/>
      <c r="L298" s="210"/>
      <c r="M298" s="210"/>
      <c r="N298" s="210"/>
      <c r="O298" s="210"/>
      <c r="P298" s="210"/>
      <c r="Q298" s="210"/>
      <c r="R298" s="210"/>
      <c r="S298" s="210"/>
      <c r="T298" s="210"/>
      <c r="U298" s="210"/>
      <c r="V298" s="56" t="s">
        <v>564</v>
      </c>
      <c r="W298" s="56"/>
      <c r="X298" s="56"/>
      <c r="Y298" s="56"/>
      <c r="Z298" s="56"/>
      <c r="AA298" s="56" t="s">
        <v>564</v>
      </c>
      <c r="AB298" s="56"/>
      <c r="AC298" s="56"/>
      <c r="AD298" s="56"/>
      <c r="AE298" s="56"/>
      <c r="AF298" s="56"/>
      <c r="AG298" s="56" t="s">
        <v>564</v>
      </c>
      <c r="AH298" s="56"/>
      <c r="AI298" s="56"/>
      <c r="AJ298" s="56"/>
      <c r="AK298" s="56"/>
      <c r="AL298" s="56"/>
    </row>
    <row r="299" spans="1:78" s="22" customFormat="1" ht="16.2" customHeight="1" x14ac:dyDescent="0.25">
      <c r="A299" s="210" t="s">
        <v>516</v>
      </c>
      <c r="B299" s="210"/>
      <c r="C299" s="210"/>
      <c r="D299" s="210"/>
      <c r="E299" s="210"/>
      <c r="F299" s="210"/>
      <c r="G299" s="210"/>
      <c r="H299" s="210"/>
      <c r="I299" s="210"/>
      <c r="J299" s="210"/>
      <c r="K299" s="210"/>
      <c r="L299" s="210"/>
      <c r="M299" s="210"/>
      <c r="N299" s="210"/>
      <c r="O299" s="210"/>
      <c r="P299" s="210"/>
      <c r="Q299" s="210"/>
      <c r="R299" s="210"/>
      <c r="S299" s="210"/>
      <c r="T299" s="210"/>
      <c r="U299" s="210"/>
      <c r="V299" s="56" t="s">
        <v>564</v>
      </c>
      <c r="W299" s="56"/>
      <c r="X299" s="56"/>
      <c r="Y299" s="56"/>
      <c r="Z299" s="56"/>
      <c r="AA299" s="56" t="s">
        <v>564</v>
      </c>
      <c r="AB299" s="56"/>
      <c r="AC299" s="56"/>
      <c r="AD299" s="56"/>
      <c r="AE299" s="56"/>
      <c r="AF299" s="56"/>
      <c r="AG299" s="56" t="s">
        <v>564</v>
      </c>
      <c r="AH299" s="56"/>
      <c r="AI299" s="56"/>
      <c r="AJ299" s="56"/>
      <c r="AK299" s="56"/>
      <c r="AL299" s="56"/>
    </row>
    <row r="300" spans="1:78" s="22" customFormat="1" ht="13.8" x14ac:dyDescent="0.25"/>
    <row r="301" spans="1:78" s="24" customFormat="1" ht="13.95" customHeight="1" x14ac:dyDescent="0.25">
      <c r="A301" s="209" t="s">
        <v>517</v>
      </c>
      <c r="B301" s="209"/>
      <c r="C301" s="209"/>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s="209"/>
      <c r="AP301" s="209"/>
      <c r="AQ301" s="209"/>
      <c r="AR301" s="209"/>
      <c r="AS301" s="209"/>
      <c r="AT301" s="209"/>
      <c r="AU301" s="209"/>
      <c r="AV301" s="209"/>
      <c r="AW301" s="209"/>
      <c r="AX301" s="209"/>
      <c r="AY301" s="209"/>
      <c r="AZ301" s="209"/>
      <c r="BA301" s="209"/>
      <c r="BB301" s="209"/>
      <c r="BC301" s="209"/>
      <c r="BD301" s="209"/>
      <c r="BE301" s="209"/>
      <c r="BF301" s="209"/>
      <c r="BG301" s="209"/>
      <c r="BH301" s="209"/>
      <c r="BI301" s="209"/>
      <c r="BJ301" s="209"/>
      <c r="BK301" s="209"/>
      <c r="BL301" s="209"/>
      <c r="BM301" s="209"/>
      <c r="BN301" s="209"/>
      <c r="BO301" s="209"/>
      <c r="BP301" s="209"/>
      <c r="BQ301" s="209"/>
      <c r="BR301" s="209"/>
      <c r="BS301" s="209"/>
      <c r="BT301" s="209"/>
      <c r="BU301" s="209"/>
      <c r="BV301" s="209"/>
      <c r="BW301" s="209"/>
      <c r="BX301" s="209"/>
      <c r="BY301" s="209"/>
      <c r="BZ301" s="209"/>
    </row>
    <row r="302" spans="1:78" s="24" customFormat="1" ht="30.6" customHeight="1" x14ac:dyDescent="0.25">
      <c r="A302" s="50" t="s">
        <v>518</v>
      </c>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row>
    <row r="303" spans="1:78" s="22" customFormat="1" ht="13.8" x14ac:dyDescent="0.25"/>
    <row r="304" spans="1:78" ht="14.25" customHeight="1" x14ac:dyDescent="0.25">
      <c r="A304" s="51" t="s">
        <v>519</v>
      </c>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row>
    <row r="305" spans="1:79" s="22" customFormat="1" ht="13.8" x14ac:dyDescent="0.25"/>
    <row r="306" spans="1:79" s="22" customFormat="1" ht="13.95" customHeight="1" x14ac:dyDescent="0.25">
      <c r="A306" s="50" t="s">
        <v>520</v>
      </c>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row>
    <row r="307" spans="1:79" s="22" customFormat="1" ht="13.8" x14ac:dyDescent="0.25"/>
    <row r="308" spans="1:79" ht="24.6" customHeight="1" x14ac:dyDescent="0.25">
      <c r="A308" s="51" t="s">
        <v>521</v>
      </c>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row>
    <row r="309" spans="1:79" ht="13.95" customHeight="1"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row>
    <row r="310" spans="1:79" ht="14.25" customHeight="1" x14ac:dyDescent="0.25">
      <c r="A310" s="51" t="s">
        <v>541</v>
      </c>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row>
    <row r="311" spans="1:79" s="26" customFormat="1" ht="46.95" customHeight="1" x14ac:dyDescent="0.25">
      <c r="A311" s="199" t="s">
        <v>542</v>
      </c>
      <c r="B311" s="199"/>
      <c r="C311" s="199"/>
      <c r="D311" s="199"/>
      <c r="E311" s="199"/>
      <c r="F311" s="199"/>
      <c r="G311" s="199"/>
      <c r="H311" s="199"/>
      <c r="I311" s="199"/>
      <c r="J311" s="199"/>
      <c r="K311" s="199"/>
      <c r="L311" s="199"/>
      <c r="M311" s="199"/>
      <c r="N311" s="199"/>
      <c r="O311" s="199"/>
      <c r="P311" s="200" t="s">
        <v>543</v>
      </c>
      <c r="Q311" s="201"/>
      <c r="R311" s="201"/>
      <c r="S311" s="201"/>
      <c r="T311" s="201"/>
      <c r="U311" s="201"/>
      <c r="V311" s="201"/>
      <c r="W311" s="201"/>
      <c r="X311" s="201"/>
      <c r="Y311" s="202"/>
      <c r="Z311" s="199" t="s">
        <v>544</v>
      </c>
      <c r="AA311" s="19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row>
    <row r="312" spans="1:79" s="26" customFormat="1" ht="55.2" customHeight="1" x14ac:dyDescent="0.25">
      <c r="A312" s="199"/>
      <c r="B312" s="199"/>
      <c r="C312" s="199"/>
      <c r="D312" s="199"/>
      <c r="E312" s="199"/>
      <c r="F312" s="199"/>
      <c r="G312" s="199"/>
      <c r="H312" s="199"/>
      <c r="I312" s="199"/>
      <c r="J312" s="199"/>
      <c r="K312" s="199"/>
      <c r="L312" s="199"/>
      <c r="M312" s="199"/>
      <c r="N312" s="199"/>
      <c r="O312" s="199"/>
      <c r="P312" s="203" t="s">
        <v>545</v>
      </c>
      <c r="Q312" s="204"/>
      <c r="R312" s="204"/>
      <c r="S312" s="204"/>
      <c r="T312" s="205"/>
      <c r="U312" s="203" t="s">
        <v>546</v>
      </c>
      <c r="V312" s="204"/>
      <c r="W312" s="204"/>
      <c r="X312" s="204"/>
      <c r="Y312" s="205"/>
      <c r="Z312" s="53" t="s">
        <v>547</v>
      </c>
      <c r="AA312" s="53"/>
      <c r="AB312" s="53"/>
      <c r="AC312" s="53"/>
      <c r="AD312" s="53" t="s">
        <v>557</v>
      </c>
      <c r="AE312" s="53"/>
      <c r="AF312" s="53"/>
      <c r="AG312" s="53"/>
      <c r="AH312" s="53" t="s">
        <v>548</v>
      </c>
      <c r="AI312" s="53"/>
      <c r="AJ312" s="53"/>
      <c r="AK312" s="53"/>
      <c r="AL312" s="53"/>
      <c r="AM312" s="53" t="s">
        <v>549</v>
      </c>
      <c r="AN312" s="53"/>
      <c r="AO312" s="53"/>
      <c r="AP312" s="53"/>
      <c r="AQ312" s="53" t="s">
        <v>550</v>
      </c>
      <c r="AR312" s="53"/>
      <c r="AS312" s="53"/>
      <c r="AT312" s="53"/>
      <c r="AU312" s="53"/>
      <c r="AV312" s="53"/>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row>
    <row r="313" spans="1:79" s="26" customFormat="1" ht="13.8" x14ac:dyDescent="0.25">
      <c r="A313" s="185">
        <v>1</v>
      </c>
      <c r="B313" s="185"/>
      <c r="C313" s="185"/>
      <c r="D313" s="185"/>
      <c r="E313" s="185"/>
      <c r="F313" s="185"/>
      <c r="G313" s="185"/>
      <c r="H313" s="185"/>
      <c r="I313" s="185"/>
      <c r="J313" s="185"/>
      <c r="K313" s="185"/>
      <c r="L313" s="185"/>
      <c r="M313" s="185"/>
      <c r="N313" s="185"/>
      <c r="O313" s="185"/>
      <c r="P313" s="206">
        <v>2</v>
      </c>
      <c r="Q313" s="207"/>
      <c r="R313" s="207"/>
      <c r="S313" s="207"/>
      <c r="T313" s="207"/>
      <c r="U313" s="207"/>
      <c r="V313" s="207"/>
      <c r="W313" s="207"/>
      <c r="X313" s="207"/>
      <c r="Y313" s="208"/>
      <c r="Z313" s="185">
        <v>3</v>
      </c>
      <c r="AA313" s="185"/>
      <c r="AB313" s="185"/>
      <c r="AC313" s="185"/>
      <c r="AD313" s="185">
        <v>4</v>
      </c>
      <c r="AE313" s="185"/>
      <c r="AF313" s="185"/>
      <c r="AG313" s="185"/>
      <c r="AH313" s="185">
        <v>5</v>
      </c>
      <c r="AI313" s="185"/>
      <c r="AJ313" s="185"/>
      <c r="AK313" s="185"/>
      <c r="AL313" s="185"/>
      <c r="AM313" s="185">
        <v>6</v>
      </c>
      <c r="AN313" s="185"/>
      <c r="AO313" s="185"/>
      <c r="AP313" s="185"/>
      <c r="AQ313" s="185">
        <v>7</v>
      </c>
      <c r="AR313" s="185"/>
      <c r="AS313" s="185"/>
      <c r="AT313" s="185"/>
      <c r="AU313" s="185"/>
      <c r="AV313" s="185"/>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row>
    <row r="314" spans="1:79" s="26" customFormat="1" ht="13.95" customHeight="1" x14ac:dyDescent="0.25">
      <c r="A314" s="190" t="s">
        <v>551</v>
      </c>
      <c r="B314" s="191"/>
      <c r="C314" s="191"/>
      <c r="D314" s="191"/>
      <c r="E314" s="191"/>
      <c r="F314" s="191"/>
      <c r="G314" s="191"/>
      <c r="H314" s="191"/>
      <c r="I314" s="191"/>
      <c r="J314" s="191"/>
      <c r="K314" s="191"/>
      <c r="L314" s="191"/>
      <c r="M314" s="191"/>
      <c r="N314" s="191"/>
      <c r="O314" s="192"/>
      <c r="P314" s="182">
        <v>722</v>
      </c>
      <c r="Q314" s="183"/>
      <c r="R314" s="183"/>
      <c r="S314" s="183"/>
      <c r="T314" s="184"/>
      <c r="U314" s="182">
        <v>631779.02</v>
      </c>
      <c r="V314" s="183"/>
      <c r="W314" s="183"/>
      <c r="X314" s="183"/>
      <c r="Y314" s="184"/>
      <c r="Z314" s="196">
        <f>AH314/AD314</f>
        <v>731.12722116769964</v>
      </c>
      <c r="AA314" s="197"/>
      <c r="AB314" s="197"/>
      <c r="AC314" s="198"/>
      <c r="AD314" s="182">
        <v>874.54</v>
      </c>
      <c r="AE314" s="183"/>
      <c r="AF314" s="183"/>
      <c r="AG314" s="184"/>
      <c r="AH314" s="182">
        <v>639400</v>
      </c>
      <c r="AI314" s="183"/>
      <c r="AJ314" s="183"/>
      <c r="AK314" s="183"/>
      <c r="AL314" s="184"/>
      <c r="AM314" s="182"/>
      <c r="AN314" s="183"/>
      <c r="AO314" s="183"/>
      <c r="AP314" s="184"/>
      <c r="AQ314" s="185">
        <f>AH314</f>
        <v>639400</v>
      </c>
      <c r="AR314" s="185"/>
      <c r="AS314" s="185"/>
      <c r="AT314" s="185"/>
      <c r="AU314" s="185"/>
      <c r="AV314" s="185"/>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row>
    <row r="315" spans="1:79" s="26" customFormat="1" ht="14.4" customHeight="1" x14ac:dyDescent="0.25">
      <c r="A315" s="190" t="s">
        <v>552</v>
      </c>
      <c r="B315" s="191"/>
      <c r="C315" s="191"/>
      <c r="D315" s="191"/>
      <c r="E315" s="191"/>
      <c r="F315" s="191"/>
      <c r="G315" s="191"/>
      <c r="H315" s="191"/>
      <c r="I315" s="191"/>
      <c r="J315" s="191"/>
      <c r="K315" s="191"/>
      <c r="L315" s="191"/>
      <c r="M315" s="191"/>
      <c r="N315" s="191"/>
      <c r="O315" s="192"/>
      <c r="P315" s="182">
        <v>7.1269999999999998</v>
      </c>
      <c r="Q315" s="183"/>
      <c r="R315" s="183"/>
      <c r="S315" s="183"/>
      <c r="T315" s="184"/>
      <c r="U315" s="182">
        <v>186931.94</v>
      </c>
      <c r="V315" s="183"/>
      <c r="W315" s="183"/>
      <c r="X315" s="183"/>
      <c r="Y315" s="184"/>
      <c r="Z315" s="196">
        <f>AH315/AD315/1000</f>
        <v>10.749651324965132</v>
      </c>
      <c r="AA315" s="197"/>
      <c r="AB315" s="197"/>
      <c r="AC315" s="198"/>
      <c r="AD315" s="182">
        <v>28.68</v>
      </c>
      <c r="AE315" s="183"/>
      <c r="AF315" s="183"/>
      <c r="AG315" s="184"/>
      <c r="AH315" s="182">
        <v>308300</v>
      </c>
      <c r="AI315" s="183"/>
      <c r="AJ315" s="183"/>
      <c r="AK315" s="183"/>
      <c r="AL315" s="184"/>
      <c r="AM315" s="182"/>
      <c r="AN315" s="183"/>
      <c r="AO315" s="183"/>
      <c r="AP315" s="184"/>
      <c r="AQ315" s="185">
        <f t="shared" ref="AQ315:AQ317" si="39">AH315</f>
        <v>308300</v>
      </c>
      <c r="AR315" s="185"/>
      <c r="AS315" s="185"/>
      <c r="AT315" s="185"/>
      <c r="AU315" s="185"/>
      <c r="AV315" s="185"/>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row>
    <row r="316" spans="1:79" s="26" customFormat="1" ht="13.95" customHeight="1" x14ac:dyDescent="0.25">
      <c r="A316" s="190" t="s">
        <v>553</v>
      </c>
      <c r="B316" s="191"/>
      <c r="C316" s="191"/>
      <c r="D316" s="191"/>
      <c r="E316" s="191"/>
      <c r="F316" s="191"/>
      <c r="G316" s="191"/>
      <c r="H316" s="191"/>
      <c r="I316" s="191"/>
      <c r="J316" s="191"/>
      <c r="K316" s="191"/>
      <c r="L316" s="191"/>
      <c r="M316" s="191"/>
      <c r="N316" s="191"/>
      <c r="O316" s="192"/>
      <c r="P316" s="182">
        <v>188518</v>
      </c>
      <c r="Q316" s="183"/>
      <c r="R316" s="183"/>
      <c r="S316" s="183"/>
      <c r="T316" s="184"/>
      <c r="U316" s="182">
        <v>597477.51</v>
      </c>
      <c r="V316" s="183"/>
      <c r="W316" s="183"/>
      <c r="X316" s="183"/>
      <c r="Y316" s="184"/>
      <c r="Z316" s="196">
        <f t="shared" ref="Z316" si="40">AH316/AD316</f>
        <v>308169.92795850628</v>
      </c>
      <c r="AA316" s="197"/>
      <c r="AB316" s="197"/>
      <c r="AC316" s="198"/>
      <c r="AD316" s="182">
        <v>2.9344199999999998</v>
      </c>
      <c r="AE316" s="183"/>
      <c r="AF316" s="183"/>
      <c r="AG316" s="184"/>
      <c r="AH316" s="182">
        <v>904300</v>
      </c>
      <c r="AI316" s="183"/>
      <c r="AJ316" s="183"/>
      <c r="AK316" s="183"/>
      <c r="AL316" s="184"/>
      <c r="AM316" s="182"/>
      <c r="AN316" s="183"/>
      <c r="AO316" s="183"/>
      <c r="AP316" s="184"/>
      <c r="AQ316" s="185">
        <f t="shared" si="39"/>
        <v>904300</v>
      </c>
      <c r="AR316" s="185"/>
      <c r="AS316" s="185"/>
      <c r="AT316" s="185"/>
      <c r="AU316" s="185"/>
      <c r="AV316" s="185"/>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row>
    <row r="317" spans="1:79" s="26" customFormat="1" ht="16.2" customHeight="1" x14ac:dyDescent="0.25">
      <c r="A317" s="190" t="s">
        <v>554</v>
      </c>
      <c r="B317" s="191"/>
      <c r="C317" s="191"/>
      <c r="D317" s="191"/>
      <c r="E317" s="191"/>
      <c r="F317" s="191"/>
      <c r="G317" s="191"/>
      <c r="H317" s="191"/>
      <c r="I317" s="191"/>
      <c r="J317" s="191"/>
      <c r="K317" s="191"/>
      <c r="L317" s="191"/>
      <c r="M317" s="191"/>
      <c r="N317" s="191"/>
      <c r="O317" s="192"/>
      <c r="P317" s="182">
        <v>95.558999999999997</v>
      </c>
      <c r="Q317" s="183"/>
      <c r="R317" s="183"/>
      <c r="S317" s="183"/>
      <c r="T317" s="184"/>
      <c r="U317" s="182">
        <v>1070473.1100000001</v>
      </c>
      <c r="V317" s="183"/>
      <c r="W317" s="183"/>
      <c r="X317" s="183"/>
      <c r="Y317" s="184"/>
      <c r="Z317" s="196">
        <f>AH317/AD317/1000</f>
        <v>196.52938804314951</v>
      </c>
      <c r="AA317" s="197"/>
      <c r="AB317" s="197"/>
      <c r="AC317" s="198"/>
      <c r="AD317" s="182">
        <v>11.10928</v>
      </c>
      <c r="AE317" s="183"/>
      <c r="AF317" s="183"/>
      <c r="AG317" s="184"/>
      <c r="AH317" s="182">
        <v>2183300</v>
      </c>
      <c r="AI317" s="183"/>
      <c r="AJ317" s="183"/>
      <c r="AK317" s="183"/>
      <c r="AL317" s="184"/>
      <c r="AM317" s="182"/>
      <c r="AN317" s="183"/>
      <c r="AO317" s="183"/>
      <c r="AP317" s="184"/>
      <c r="AQ317" s="185">
        <f t="shared" si="39"/>
        <v>2183300</v>
      </c>
      <c r="AR317" s="185"/>
      <c r="AS317" s="185"/>
      <c r="AT317" s="185"/>
      <c r="AU317" s="185"/>
      <c r="AV317" s="185"/>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row>
    <row r="318" spans="1:79" s="26" customFormat="1" ht="13.95" customHeight="1" x14ac:dyDescent="0.25">
      <c r="A318" s="190" t="s">
        <v>555</v>
      </c>
      <c r="B318" s="191"/>
      <c r="C318" s="191"/>
      <c r="D318" s="191"/>
      <c r="E318" s="191"/>
      <c r="F318" s="191"/>
      <c r="G318" s="191"/>
      <c r="H318" s="191"/>
      <c r="I318" s="191"/>
      <c r="J318" s="191"/>
      <c r="K318" s="191"/>
      <c r="L318" s="191"/>
      <c r="M318" s="191"/>
      <c r="N318" s="191"/>
      <c r="O318" s="192"/>
      <c r="P318" s="182">
        <v>534.00599999999997</v>
      </c>
      <c r="Q318" s="183"/>
      <c r="R318" s="183"/>
      <c r="S318" s="183"/>
      <c r="T318" s="184"/>
      <c r="U318" s="182">
        <v>41460.21</v>
      </c>
      <c r="V318" s="183"/>
      <c r="W318" s="183"/>
      <c r="X318" s="183"/>
      <c r="Y318" s="184"/>
      <c r="Z318" s="196"/>
      <c r="AA318" s="197"/>
      <c r="AB318" s="197"/>
      <c r="AC318" s="198"/>
      <c r="AD318" s="182"/>
      <c r="AE318" s="183"/>
      <c r="AF318" s="183"/>
      <c r="AG318" s="184"/>
      <c r="AH318" s="182"/>
      <c r="AI318" s="183"/>
      <c r="AJ318" s="183"/>
      <c r="AK318" s="183"/>
      <c r="AL318" s="184"/>
      <c r="AM318" s="182"/>
      <c r="AN318" s="183"/>
      <c r="AO318" s="183"/>
      <c r="AP318" s="184"/>
      <c r="AQ318" s="185">
        <f t="shared" ref="AQ318:AQ319" si="41">F318</f>
        <v>0</v>
      </c>
      <c r="AR318" s="185"/>
      <c r="AS318" s="185"/>
      <c r="AT318" s="185"/>
      <c r="AU318" s="185"/>
      <c r="AV318" s="185"/>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row>
    <row r="319" spans="1:79" s="26" customFormat="1" ht="28.2" customHeight="1" x14ac:dyDescent="0.25">
      <c r="A319" s="190" t="s">
        <v>556</v>
      </c>
      <c r="B319" s="191"/>
      <c r="C319" s="191"/>
      <c r="D319" s="191"/>
      <c r="E319" s="191"/>
      <c r="F319" s="191"/>
      <c r="G319" s="191"/>
      <c r="H319" s="191"/>
      <c r="I319" s="191"/>
      <c r="J319" s="191"/>
      <c r="K319" s="191"/>
      <c r="L319" s="191"/>
      <c r="M319" s="191"/>
      <c r="N319" s="191"/>
      <c r="O319" s="192"/>
      <c r="P319" s="182"/>
      <c r="Q319" s="183"/>
      <c r="R319" s="183"/>
      <c r="S319" s="183"/>
      <c r="T319" s="184"/>
      <c r="U319" s="182"/>
      <c r="V319" s="183"/>
      <c r="W319" s="183"/>
      <c r="X319" s="183"/>
      <c r="Y319" s="184"/>
      <c r="Z319" s="182"/>
      <c r="AA319" s="183"/>
      <c r="AB319" s="183"/>
      <c r="AC319" s="184"/>
      <c r="AD319" s="182"/>
      <c r="AE319" s="183"/>
      <c r="AF319" s="183"/>
      <c r="AG319" s="184"/>
      <c r="AH319" s="182"/>
      <c r="AI319" s="183"/>
      <c r="AJ319" s="183"/>
      <c r="AK319" s="183"/>
      <c r="AL319" s="184"/>
      <c r="AM319" s="182"/>
      <c r="AN319" s="183"/>
      <c r="AO319" s="183"/>
      <c r="AP319" s="184"/>
      <c r="AQ319" s="185">
        <f t="shared" si="41"/>
        <v>0</v>
      </c>
      <c r="AR319" s="185"/>
      <c r="AS319" s="185"/>
      <c r="AT319" s="185"/>
      <c r="AU319" s="185"/>
      <c r="AV319" s="185"/>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row>
    <row r="320" spans="1:79" s="26" customFormat="1" ht="13.8" x14ac:dyDescent="0.25">
      <c r="A320" s="38"/>
      <c r="B320" s="38"/>
      <c r="C320" s="38"/>
      <c r="D320" s="38"/>
      <c r="E320" s="38"/>
      <c r="F320" s="38"/>
      <c r="G320" s="38"/>
      <c r="H320" s="38"/>
      <c r="I320" s="38"/>
      <c r="J320" s="38"/>
      <c r="K320" s="38"/>
      <c r="L320" s="38"/>
      <c r="M320" s="38"/>
      <c r="AO320" s="27"/>
      <c r="AP320" s="27"/>
      <c r="AQ320" s="27"/>
      <c r="AR320" s="27"/>
      <c r="AS320" s="27"/>
      <c r="AT320" s="27"/>
    </row>
    <row r="321" spans="1:73" ht="14.25" customHeight="1" x14ac:dyDescent="0.25">
      <c r="A321" s="51" t="s">
        <v>522</v>
      </c>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row>
    <row r="322" spans="1:73" s="22" customFormat="1" ht="13.8" x14ac:dyDescent="0.25"/>
    <row r="323" spans="1:73" ht="14.25" customHeight="1" x14ac:dyDescent="0.25">
      <c r="A323" s="51" t="s">
        <v>523</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row>
    <row r="324" spans="1:73" s="22" customFormat="1" ht="13.8" x14ac:dyDescent="0.25"/>
    <row r="325" spans="1:73" s="22" customFormat="1" ht="54" customHeight="1" x14ac:dyDescent="0.25">
      <c r="A325" s="52"/>
      <c r="B325" s="52"/>
      <c r="C325" s="52"/>
      <c r="D325" s="54" t="s">
        <v>524</v>
      </c>
      <c r="E325" s="54"/>
      <c r="F325" s="54"/>
      <c r="G325" s="54"/>
      <c r="H325" s="54"/>
      <c r="I325" s="54"/>
      <c r="J325" s="54"/>
      <c r="K325" s="54"/>
      <c r="L325" s="54"/>
      <c r="M325" s="54"/>
      <c r="N325" s="54"/>
      <c r="O325" s="54"/>
      <c r="P325" s="54"/>
      <c r="Q325" s="54"/>
      <c r="R325" s="54"/>
      <c r="S325" s="54"/>
      <c r="T325" s="54"/>
      <c r="U325" s="54"/>
      <c r="V325" s="54" t="s">
        <v>525</v>
      </c>
      <c r="W325" s="54"/>
      <c r="X325" s="54"/>
      <c r="Y325" s="54"/>
      <c r="Z325" s="54"/>
      <c r="AA325" s="54"/>
      <c r="AB325" s="54"/>
      <c r="AC325" s="54"/>
      <c r="AD325" s="54"/>
      <c r="AE325" s="54"/>
      <c r="AF325" s="54"/>
      <c r="AG325" s="54"/>
      <c r="AH325" s="54"/>
      <c r="AI325" s="54"/>
      <c r="AJ325" s="54"/>
      <c r="AK325" s="54"/>
      <c r="AL325" s="54"/>
      <c r="AM325" s="54"/>
      <c r="AN325" s="54" t="s">
        <v>526</v>
      </c>
      <c r="AO325" s="54"/>
      <c r="AP325" s="54"/>
      <c r="AQ325" s="54"/>
      <c r="AR325" s="54"/>
      <c r="AS325" s="54"/>
      <c r="AT325" s="54"/>
      <c r="AU325" s="54"/>
      <c r="AV325" s="54"/>
      <c r="AW325" s="54"/>
      <c r="AX325" s="54"/>
      <c r="AY325" s="54"/>
      <c r="AZ325" s="54"/>
      <c r="BA325" s="54"/>
      <c r="BB325" s="54"/>
      <c r="BC325" s="54"/>
      <c r="BD325" s="54"/>
      <c r="BE325" s="54"/>
      <c r="BM325" s="28"/>
      <c r="BN325" s="28"/>
      <c r="BO325" s="55"/>
      <c r="BP325" s="55"/>
      <c r="BQ325" s="55"/>
      <c r="BR325" s="55"/>
      <c r="BS325" s="55"/>
      <c r="BT325" s="55"/>
      <c r="BU325" s="28"/>
    </row>
    <row r="326" spans="1:73" s="22" customFormat="1" ht="58.95" customHeight="1" x14ac:dyDescent="0.25">
      <c r="A326" s="52"/>
      <c r="B326" s="52"/>
      <c r="C326" s="52"/>
      <c r="D326" s="54" t="s">
        <v>527</v>
      </c>
      <c r="E326" s="54"/>
      <c r="F326" s="54"/>
      <c r="G326" s="54" t="s">
        <v>528</v>
      </c>
      <c r="H326" s="54"/>
      <c r="I326" s="54"/>
      <c r="J326" s="54" t="s">
        <v>529</v>
      </c>
      <c r="K326" s="54"/>
      <c r="L326" s="54"/>
      <c r="M326" s="54" t="s">
        <v>530</v>
      </c>
      <c r="N326" s="54"/>
      <c r="O326" s="54"/>
      <c r="P326" s="54" t="s">
        <v>529</v>
      </c>
      <c r="Q326" s="54"/>
      <c r="R326" s="54"/>
      <c r="S326" s="54" t="s">
        <v>531</v>
      </c>
      <c r="T326" s="54"/>
      <c r="U326" s="54"/>
      <c r="V326" s="54" t="s">
        <v>527</v>
      </c>
      <c r="W326" s="54"/>
      <c r="X326" s="54"/>
      <c r="Y326" s="54" t="s">
        <v>528</v>
      </c>
      <c r="Z326" s="54"/>
      <c r="AA326" s="54"/>
      <c r="AB326" s="54" t="s">
        <v>529</v>
      </c>
      <c r="AC326" s="54"/>
      <c r="AD326" s="54"/>
      <c r="AE326" s="54" t="s">
        <v>530</v>
      </c>
      <c r="AF326" s="54"/>
      <c r="AG326" s="54"/>
      <c r="AH326" s="54" t="s">
        <v>529</v>
      </c>
      <c r="AI326" s="54"/>
      <c r="AJ326" s="54"/>
      <c r="AK326" s="54" t="s">
        <v>531</v>
      </c>
      <c r="AL326" s="54"/>
      <c r="AM326" s="54"/>
      <c r="AN326" s="54" t="s">
        <v>527</v>
      </c>
      <c r="AO326" s="54"/>
      <c r="AP326" s="54"/>
      <c r="AQ326" s="54" t="s">
        <v>528</v>
      </c>
      <c r="AR326" s="54"/>
      <c r="AS326" s="54"/>
      <c r="AT326" s="54" t="s">
        <v>529</v>
      </c>
      <c r="AU326" s="54"/>
      <c r="AV326" s="54"/>
      <c r="AW326" s="54" t="s">
        <v>530</v>
      </c>
      <c r="AX326" s="54"/>
      <c r="AY326" s="54"/>
      <c r="AZ326" s="54" t="s">
        <v>529</v>
      </c>
      <c r="BA326" s="54"/>
      <c r="BB326" s="54"/>
      <c r="BC326" s="54" t="s">
        <v>531</v>
      </c>
      <c r="BD326" s="54"/>
      <c r="BE326" s="54"/>
      <c r="BM326" s="28"/>
      <c r="BN326" s="28"/>
      <c r="BO326" s="29"/>
      <c r="BP326" s="29"/>
      <c r="BQ326" s="29"/>
      <c r="BR326" s="29"/>
      <c r="BS326" s="29"/>
      <c r="BT326" s="29"/>
      <c r="BU326" s="28"/>
    </row>
    <row r="327" spans="1:73" s="22" customFormat="1" ht="13.8" x14ac:dyDescent="0.25">
      <c r="A327" s="52" t="s">
        <v>532</v>
      </c>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M327" s="28"/>
      <c r="BN327" s="28"/>
      <c r="BO327" s="28"/>
      <c r="BP327" s="28"/>
      <c r="BQ327" s="28"/>
      <c r="BR327" s="28"/>
      <c r="BS327" s="28"/>
      <c r="BT327" s="28"/>
      <c r="BU327" s="28"/>
    </row>
    <row r="328" spans="1:73" s="22" customFormat="1" ht="13.8" x14ac:dyDescent="0.25">
      <c r="A328" s="52" t="s">
        <v>533</v>
      </c>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M328" s="28"/>
      <c r="BN328" s="28"/>
      <c r="BO328" s="28"/>
      <c r="BP328" s="28"/>
      <c r="BQ328" s="28"/>
      <c r="BR328" s="28"/>
      <c r="BS328" s="28"/>
      <c r="BT328" s="28"/>
      <c r="BU328" s="28"/>
    </row>
    <row r="329" spans="1:73" s="22" customFormat="1" ht="13.8"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M329" s="28"/>
      <c r="BN329" s="28"/>
      <c r="BO329" s="28"/>
      <c r="BP329" s="28"/>
      <c r="BQ329" s="28"/>
      <c r="BR329" s="28"/>
      <c r="BS329" s="28"/>
      <c r="BT329" s="28"/>
      <c r="BU329" s="28"/>
    </row>
    <row r="330" spans="1:73" s="22" customFormat="1" ht="13.8" x14ac:dyDescent="0.25">
      <c r="A330" s="52" t="s">
        <v>534</v>
      </c>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M330" s="28"/>
      <c r="BN330" s="28"/>
      <c r="BO330" s="28"/>
      <c r="BP330" s="28"/>
      <c r="BQ330" s="28"/>
      <c r="BR330" s="28"/>
      <c r="BS330" s="28"/>
      <c r="BT330" s="28"/>
      <c r="BU330" s="28"/>
    </row>
    <row r="331" spans="1:73" s="22" customFormat="1" ht="46.2" customHeight="1" x14ac:dyDescent="0.25">
      <c r="A331" s="52"/>
      <c r="B331" s="52"/>
      <c r="C331" s="52"/>
      <c r="D331" s="54" t="s">
        <v>535</v>
      </c>
      <c r="E331" s="54"/>
      <c r="F331" s="54"/>
      <c r="G331" s="54"/>
      <c r="H331" s="54"/>
      <c r="I331" s="54"/>
      <c r="J331" s="54"/>
      <c r="K331" s="54"/>
      <c r="L331" s="54"/>
      <c r="M331" s="54"/>
      <c r="N331" s="54"/>
      <c r="O331" s="54"/>
      <c r="P331" s="54"/>
      <c r="Q331" s="54"/>
      <c r="R331" s="54"/>
      <c r="S331" s="54"/>
      <c r="T331" s="54"/>
      <c r="U331" s="54"/>
      <c r="V331" s="54" t="s">
        <v>536</v>
      </c>
      <c r="W331" s="54"/>
      <c r="X331" s="54"/>
      <c r="Y331" s="54"/>
      <c r="Z331" s="54"/>
      <c r="AA331" s="54"/>
      <c r="AB331" s="54"/>
      <c r="AC331" s="54"/>
      <c r="AD331" s="54"/>
      <c r="AE331" s="54"/>
      <c r="AF331" s="54"/>
      <c r="AG331" s="54"/>
      <c r="AH331" s="54"/>
      <c r="AI331" s="54"/>
      <c r="AJ331" s="54"/>
      <c r="AK331" s="54"/>
      <c r="AL331" s="54"/>
      <c r="AM331" s="54"/>
      <c r="AN331" s="30"/>
      <c r="AO331" s="30"/>
      <c r="AP331" s="30"/>
      <c r="AQ331" s="30"/>
      <c r="AR331" s="30"/>
      <c r="AS331" s="30"/>
      <c r="AT331" s="30"/>
      <c r="AU331" s="30"/>
      <c r="AV331" s="30"/>
      <c r="AW331" s="30"/>
      <c r="AX331" s="30"/>
      <c r="AY331" s="30"/>
      <c r="AZ331" s="30"/>
      <c r="BA331" s="30"/>
      <c r="BB331" s="30"/>
      <c r="BC331" s="30"/>
      <c r="BD331" s="30"/>
      <c r="BE331" s="30"/>
    </row>
    <row r="332" spans="1:73" s="22" customFormat="1" ht="13.8" x14ac:dyDescent="0.25">
      <c r="A332" s="52"/>
      <c r="B332" s="52"/>
      <c r="C332" s="52"/>
      <c r="D332" s="54" t="s">
        <v>527</v>
      </c>
      <c r="E332" s="54"/>
      <c r="F332" s="54"/>
      <c r="G332" s="54" t="s">
        <v>528</v>
      </c>
      <c r="H332" s="54"/>
      <c r="I332" s="54"/>
      <c r="J332" s="54" t="s">
        <v>529</v>
      </c>
      <c r="K332" s="54"/>
      <c r="L332" s="54"/>
      <c r="M332" s="54" t="s">
        <v>530</v>
      </c>
      <c r="N332" s="54"/>
      <c r="O332" s="54"/>
      <c r="P332" s="54" t="s">
        <v>529</v>
      </c>
      <c r="Q332" s="54"/>
      <c r="R332" s="54"/>
      <c r="S332" s="54" t="s">
        <v>531</v>
      </c>
      <c r="T332" s="54"/>
      <c r="U332" s="54"/>
      <c r="V332" s="54" t="s">
        <v>527</v>
      </c>
      <c r="W332" s="54"/>
      <c r="X332" s="54"/>
      <c r="Y332" s="54" t="s">
        <v>528</v>
      </c>
      <c r="Z332" s="54"/>
      <c r="AA332" s="54"/>
      <c r="AB332" s="54" t="s">
        <v>529</v>
      </c>
      <c r="AC332" s="54"/>
      <c r="AD332" s="54"/>
      <c r="AE332" s="54" t="s">
        <v>530</v>
      </c>
      <c r="AF332" s="54"/>
      <c r="AG332" s="54"/>
      <c r="AH332" s="54" t="s">
        <v>529</v>
      </c>
      <c r="AI332" s="54"/>
      <c r="AJ332" s="54"/>
      <c r="AK332" s="54" t="s">
        <v>531</v>
      </c>
      <c r="AL332" s="54"/>
      <c r="AM332" s="54"/>
      <c r="AN332" s="30"/>
      <c r="AO332" s="30"/>
      <c r="AP332" s="30"/>
      <c r="AQ332" s="30"/>
      <c r="AR332" s="30"/>
      <c r="AS332" s="30"/>
      <c r="AT332" s="30"/>
      <c r="AU332" s="30"/>
      <c r="AV332" s="30"/>
      <c r="AW332" s="30"/>
      <c r="AX332" s="30"/>
      <c r="AY332" s="30"/>
      <c r="AZ332" s="30"/>
      <c r="BA332" s="30"/>
      <c r="BB332" s="30"/>
      <c r="BC332" s="30"/>
      <c r="BD332" s="30"/>
      <c r="BE332" s="30"/>
    </row>
    <row r="333" spans="1:73" s="22" customFormat="1" ht="13.8" x14ac:dyDescent="0.25">
      <c r="A333" s="52" t="s">
        <v>532</v>
      </c>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30"/>
      <c r="AO333" s="30"/>
      <c r="AP333" s="30"/>
      <c r="AQ333" s="30"/>
      <c r="AR333" s="30"/>
      <c r="AS333" s="30"/>
      <c r="AT333" s="30"/>
      <c r="AU333" s="30"/>
      <c r="AV333" s="30"/>
      <c r="AW333" s="30"/>
      <c r="AX333" s="30"/>
      <c r="AY333" s="30"/>
      <c r="AZ333" s="30"/>
      <c r="BA333" s="30"/>
      <c r="BB333" s="30"/>
      <c r="BC333" s="30"/>
      <c r="BD333" s="30"/>
      <c r="BE333" s="30"/>
    </row>
    <row r="334" spans="1:73" s="22" customFormat="1" ht="13.8" x14ac:dyDescent="0.25">
      <c r="A334" s="52" t="s">
        <v>533</v>
      </c>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30"/>
      <c r="AO334" s="30"/>
      <c r="AP334" s="30"/>
      <c r="AQ334" s="30"/>
      <c r="AR334" s="30"/>
      <c r="AS334" s="30"/>
      <c r="AT334" s="30"/>
      <c r="AU334" s="30"/>
      <c r="AV334" s="30"/>
      <c r="AW334" s="30"/>
      <c r="AX334" s="30"/>
      <c r="AY334" s="30"/>
      <c r="AZ334" s="30"/>
      <c r="BA334" s="30"/>
      <c r="BB334" s="30"/>
      <c r="BC334" s="30"/>
      <c r="BD334" s="30"/>
      <c r="BE334" s="30"/>
    </row>
    <row r="335" spans="1:73" s="22" customFormat="1" ht="13.8"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30"/>
      <c r="AO335" s="30"/>
      <c r="AP335" s="30"/>
      <c r="AQ335" s="30"/>
      <c r="AR335" s="30"/>
      <c r="AS335" s="30"/>
      <c r="AT335" s="30"/>
      <c r="AU335" s="30"/>
      <c r="AV335" s="30"/>
      <c r="AW335" s="30"/>
      <c r="AX335" s="30"/>
      <c r="AY335" s="30"/>
      <c r="AZ335" s="30"/>
      <c r="BA335" s="30"/>
      <c r="BB335" s="30"/>
      <c r="BC335" s="30"/>
      <c r="BD335" s="30"/>
      <c r="BE335" s="30"/>
    </row>
    <row r="336" spans="1:73" s="22" customFormat="1" ht="13.8" x14ac:dyDescent="0.25">
      <c r="A336" s="52" t="s">
        <v>534</v>
      </c>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30"/>
      <c r="AO336" s="30"/>
      <c r="AP336" s="30"/>
      <c r="AQ336" s="30"/>
      <c r="AR336" s="30"/>
      <c r="AS336" s="30"/>
      <c r="AT336" s="30"/>
      <c r="AU336" s="30"/>
      <c r="AV336" s="30"/>
      <c r="AW336" s="30"/>
      <c r="AX336" s="30"/>
      <c r="AY336" s="30"/>
      <c r="AZ336" s="30"/>
      <c r="BA336" s="30"/>
      <c r="BB336" s="30"/>
      <c r="BC336" s="30"/>
      <c r="BD336" s="30"/>
      <c r="BE336" s="30"/>
    </row>
    <row r="337" spans="1:79" s="22" customFormat="1" ht="13.8"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row>
    <row r="338" spans="1:79" ht="13.95" customHeight="1" x14ac:dyDescent="0.25">
      <c r="A338" s="51" t="s">
        <v>537</v>
      </c>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row>
    <row r="339" spans="1:79" s="22" customFormat="1" ht="13.8" x14ac:dyDescent="0.25"/>
    <row r="340" spans="1:79" s="22" customFormat="1" ht="39.6" customHeight="1" x14ac:dyDescent="0.25">
      <c r="A340" s="53" t="s">
        <v>538</v>
      </c>
      <c r="B340" s="53"/>
      <c r="C340" s="53"/>
      <c r="D340" s="53"/>
      <c r="E340" s="53"/>
      <c r="F340" s="53"/>
      <c r="G340" s="53"/>
      <c r="H340" s="53"/>
      <c r="I340" s="53"/>
      <c r="J340" s="53"/>
      <c r="K340" s="53"/>
      <c r="L340" s="53"/>
      <c r="M340" s="53"/>
      <c r="N340" s="53"/>
      <c r="O340" s="53"/>
      <c r="P340" s="53"/>
      <c r="Q340" s="53" t="s">
        <v>539</v>
      </c>
      <c r="R340" s="53"/>
      <c r="S340" s="53"/>
      <c r="T340" s="53"/>
      <c r="U340" s="53"/>
      <c r="V340" s="53" t="s">
        <v>540</v>
      </c>
      <c r="W340" s="53"/>
      <c r="X340" s="53"/>
      <c r="Y340" s="53"/>
      <c r="Z340" s="53"/>
      <c r="AA340" s="53" t="s">
        <v>529</v>
      </c>
      <c r="AB340" s="53"/>
      <c r="AC340" s="53"/>
      <c r="AD340" s="53"/>
      <c r="AE340" s="53"/>
      <c r="AF340" s="53" t="s">
        <v>481</v>
      </c>
      <c r="AG340" s="53"/>
      <c r="AH340" s="53"/>
      <c r="AI340" s="53"/>
      <c r="AJ340" s="53"/>
    </row>
    <row r="341" spans="1:79" s="22" customFormat="1" ht="13.8" x14ac:dyDescent="0.25">
      <c r="A341" s="53" t="s">
        <v>564</v>
      </c>
      <c r="B341" s="53"/>
      <c r="C341" s="53"/>
      <c r="D341" s="53"/>
      <c r="E341" s="53"/>
      <c r="F341" s="53"/>
      <c r="G341" s="53"/>
      <c r="H341" s="53"/>
      <c r="I341" s="53"/>
      <c r="J341" s="53"/>
      <c r="K341" s="53"/>
      <c r="L341" s="53"/>
      <c r="M341" s="53"/>
      <c r="N341" s="53"/>
      <c r="O341" s="53"/>
      <c r="P341" s="53"/>
      <c r="Q341" s="53" t="s">
        <v>564</v>
      </c>
      <c r="R341" s="53"/>
      <c r="S341" s="53"/>
      <c r="T341" s="53"/>
      <c r="U341" s="53"/>
      <c r="V341" s="53" t="s">
        <v>564</v>
      </c>
      <c r="W341" s="53"/>
      <c r="X341" s="53"/>
      <c r="Y341" s="53"/>
      <c r="Z341" s="53"/>
      <c r="AA341" s="53" t="s">
        <v>564</v>
      </c>
      <c r="AB341" s="53"/>
      <c r="AC341" s="53"/>
      <c r="AD341" s="53"/>
      <c r="AE341" s="53"/>
      <c r="AF341" s="53" t="s">
        <v>564</v>
      </c>
      <c r="AG341" s="53"/>
      <c r="AH341" s="53"/>
      <c r="AI341" s="53"/>
      <c r="AJ341" s="53"/>
    </row>
    <row r="342" spans="1:79" s="22" customFormat="1" ht="13.8" x14ac:dyDescent="0.2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row>
    <row r="343" spans="1:79" ht="14.25" customHeight="1" x14ac:dyDescent="0.25">
      <c r="A343" s="51" t="s">
        <v>122</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row>
    <row r="346" spans="1:79" ht="15" customHeight="1" x14ac:dyDescent="0.25">
      <c r="A346" s="81" t="s">
        <v>6</v>
      </c>
      <c r="B346" s="82"/>
      <c r="C346" s="82"/>
      <c r="D346" s="81" t="s">
        <v>10</v>
      </c>
      <c r="E346" s="82"/>
      <c r="F346" s="82"/>
      <c r="G346" s="82"/>
      <c r="H346" s="82"/>
      <c r="I346" s="82"/>
      <c r="J346" s="82"/>
      <c r="K346" s="82"/>
      <c r="L346" s="82"/>
      <c r="M346" s="82"/>
      <c r="N346" s="82"/>
      <c r="O346" s="82"/>
      <c r="P346" s="82"/>
      <c r="Q346" s="82"/>
      <c r="R346" s="82"/>
      <c r="S346" s="82"/>
      <c r="T346" s="82"/>
      <c r="U346" s="82"/>
      <c r="V346" s="83"/>
      <c r="W346" s="61" t="s">
        <v>193</v>
      </c>
      <c r="X346" s="61"/>
      <c r="Y346" s="61"/>
      <c r="Z346" s="61"/>
      <c r="AA346" s="61"/>
      <c r="AB346" s="61"/>
      <c r="AC346" s="61"/>
      <c r="AD346" s="61"/>
      <c r="AE346" s="61"/>
      <c r="AF346" s="61"/>
      <c r="AG346" s="61"/>
      <c r="AH346" s="61"/>
      <c r="AI346" s="61" t="s">
        <v>196</v>
      </c>
      <c r="AJ346" s="61"/>
      <c r="AK346" s="61"/>
      <c r="AL346" s="61"/>
      <c r="AM346" s="61"/>
      <c r="AN346" s="61"/>
      <c r="AO346" s="61"/>
      <c r="AP346" s="61"/>
      <c r="AQ346" s="61"/>
      <c r="AR346" s="61"/>
      <c r="AS346" s="61"/>
      <c r="AT346" s="61"/>
      <c r="AU346" s="61" t="s">
        <v>201</v>
      </c>
      <c r="AV346" s="61"/>
      <c r="AW346" s="61"/>
      <c r="AX346" s="61"/>
      <c r="AY346" s="61"/>
      <c r="AZ346" s="61"/>
      <c r="BA346" s="61" t="s">
        <v>205</v>
      </c>
      <c r="BB346" s="61"/>
      <c r="BC346" s="61"/>
      <c r="BD346" s="61"/>
      <c r="BE346" s="61"/>
      <c r="BF346" s="61"/>
      <c r="BG346" s="61" t="s">
        <v>209</v>
      </c>
      <c r="BH346" s="61"/>
      <c r="BI346" s="61"/>
      <c r="BJ346" s="61"/>
      <c r="BK346" s="61"/>
      <c r="BL346" s="61"/>
    </row>
    <row r="347" spans="1:79" ht="15" customHeight="1" x14ac:dyDescent="0.25">
      <c r="A347" s="129"/>
      <c r="B347" s="130"/>
      <c r="C347" s="130"/>
      <c r="D347" s="129"/>
      <c r="E347" s="130"/>
      <c r="F347" s="130"/>
      <c r="G347" s="130"/>
      <c r="H347" s="130"/>
      <c r="I347" s="130"/>
      <c r="J347" s="130"/>
      <c r="K347" s="130"/>
      <c r="L347" s="130"/>
      <c r="M347" s="130"/>
      <c r="N347" s="130"/>
      <c r="O347" s="130"/>
      <c r="P347" s="130"/>
      <c r="Q347" s="130"/>
      <c r="R347" s="130"/>
      <c r="S347" s="130"/>
      <c r="T347" s="130"/>
      <c r="U347" s="130"/>
      <c r="V347" s="131"/>
      <c r="W347" s="61" t="s">
        <v>4</v>
      </c>
      <c r="X347" s="61"/>
      <c r="Y347" s="61"/>
      <c r="Z347" s="61"/>
      <c r="AA347" s="61"/>
      <c r="AB347" s="61"/>
      <c r="AC347" s="61" t="s">
        <v>3</v>
      </c>
      <c r="AD347" s="61"/>
      <c r="AE347" s="61"/>
      <c r="AF347" s="61"/>
      <c r="AG347" s="61"/>
      <c r="AH347" s="61"/>
      <c r="AI347" s="61" t="s">
        <v>4</v>
      </c>
      <c r="AJ347" s="61"/>
      <c r="AK347" s="61"/>
      <c r="AL347" s="61"/>
      <c r="AM347" s="61"/>
      <c r="AN347" s="61"/>
      <c r="AO347" s="61" t="s">
        <v>3</v>
      </c>
      <c r="AP347" s="61"/>
      <c r="AQ347" s="61"/>
      <c r="AR347" s="61"/>
      <c r="AS347" s="61"/>
      <c r="AT347" s="61"/>
      <c r="AU347" s="80" t="s">
        <v>4</v>
      </c>
      <c r="AV347" s="80"/>
      <c r="AW347" s="80"/>
      <c r="AX347" s="80" t="s">
        <v>3</v>
      </c>
      <c r="AY347" s="80"/>
      <c r="AZ347" s="80"/>
      <c r="BA347" s="80" t="s">
        <v>4</v>
      </c>
      <c r="BB347" s="80"/>
      <c r="BC347" s="80"/>
      <c r="BD347" s="80" t="s">
        <v>3</v>
      </c>
      <c r="BE347" s="80"/>
      <c r="BF347" s="80"/>
      <c r="BG347" s="80" t="s">
        <v>4</v>
      </c>
      <c r="BH347" s="80"/>
      <c r="BI347" s="80"/>
      <c r="BJ347" s="80" t="s">
        <v>3</v>
      </c>
      <c r="BK347" s="80"/>
      <c r="BL347" s="80"/>
    </row>
    <row r="348" spans="1:79" ht="57" customHeight="1" x14ac:dyDescent="0.25">
      <c r="A348" s="84"/>
      <c r="B348" s="85"/>
      <c r="C348" s="85"/>
      <c r="D348" s="84"/>
      <c r="E348" s="85"/>
      <c r="F348" s="85"/>
      <c r="G348" s="85"/>
      <c r="H348" s="85"/>
      <c r="I348" s="85"/>
      <c r="J348" s="85"/>
      <c r="K348" s="85"/>
      <c r="L348" s="85"/>
      <c r="M348" s="85"/>
      <c r="N348" s="85"/>
      <c r="O348" s="85"/>
      <c r="P348" s="85"/>
      <c r="Q348" s="85"/>
      <c r="R348" s="85"/>
      <c r="S348" s="85"/>
      <c r="T348" s="85"/>
      <c r="U348" s="85"/>
      <c r="V348" s="86"/>
      <c r="W348" s="61" t="s">
        <v>12</v>
      </c>
      <c r="X348" s="61"/>
      <c r="Y348" s="61"/>
      <c r="Z348" s="61" t="s">
        <v>11</v>
      </c>
      <c r="AA348" s="61"/>
      <c r="AB348" s="61"/>
      <c r="AC348" s="61" t="s">
        <v>12</v>
      </c>
      <c r="AD348" s="61"/>
      <c r="AE348" s="61"/>
      <c r="AF348" s="61" t="s">
        <v>11</v>
      </c>
      <c r="AG348" s="61"/>
      <c r="AH348" s="61"/>
      <c r="AI348" s="61" t="s">
        <v>12</v>
      </c>
      <c r="AJ348" s="61"/>
      <c r="AK348" s="61"/>
      <c r="AL348" s="61" t="s">
        <v>11</v>
      </c>
      <c r="AM348" s="61"/>
      <c r="AN348" s="61"/>
      <c r="AO348" s="61" t="s">
        <v>12</v>
      </c>
      <c r="AP348" s="61"/>
      <c r="AQ348" s="61"/>
      <c r="AR348" s="61" t="s">
        <v>11</v>
      </c>
      <c r="AS348" s="61"/>
      <c r="AT348" s="61"/>
      <c r="AU348" s="80"/>
      <c r="AV348" s="80"/>
      <c r="AW348" s="80"/>
      <c r="AX348" s="80"/>
      <c r="AY348" s="80"/>
      <c r="AZ348" s="80"/>
      <c r="BA348" s="80"/>
      <c r="BB348" s="80"/>
      <c r="BC348" s="80"/>
      <c r="BD348" s="80"/>
      <c r="BE348" s="80"/>
      <c r="BF348" s="80"/>
      <c r="BG348" s="80"/>
      <c r="BH348" s="80"/>
      <c r="BI348" s="80"/>
      <c r="BJ348" s="80"/>
      <c r="BK348" s="80"/>
      <c r="BL348" s="80"/>
    </row>
    <row r="349" spans="1:79" ht="15" customHeight="1" x14ac:dyDescent="0.25">
      <c r="A349" s="77">
        <v>1</v>
      </c>
      <c r="B349" s="78"/>
      <c r="C349" s="78"/>
      <c r="D349" s="77">
        <v>2</v>
      </c>
      <c r="E349" s="78"/>
      <c r="F349" s="78"/>
      <c r="G349" s="78"/>
      <c r="H349" s="78"/>
      <c r="I349" s="78"/>
      <c r="J349" s="78"/>
      <c r="K349" s="78"/>
      <c r="L349" s="78"/>
      <c r="M349" s="78"/>
      <c r="N349" s="78"/>
      <c r="O349" s="78"/>
      <c r="P349" s="78"/>
      <c r="Q349" s="78"/>
      <c r="R349" s="78"/>
      <c r="S349" s="78"/>
      <c r="T349" s="78"/>
      <c r="U349" s="78"/>
      <c r="V349" s="79"/>
      <c r="W349" s="61">
        <v>3</v>
      </c>
      <c r="X349" s="61"/>
      <c r="Y349" s="61"/>
      <c r="Z349" s="61">
        <v>4</v>
      </c>
      <c r="AA349" s="61"/>
      <c r="AB349" s="61"/>
      <c r="AC349" s="61">
        <v>5</v>
      </c>
      <c r="AD349" s="61"/>
      <c r="AE349" s="61"/>
      <c r="AF349" s="61">
        <v>6</v>
      </c>
      <c r="AG349" s="61"/>
      <c r="AH349" s="61"/>
      <c r="AI349" s="61">
        <v>7</v>
      </c>
      <c r="AJ349" s="61"/>
      <c r="AK349" s="61"/>
      <c r="AL349" s="61">
        <v>8</v>
      </c>
      <c r="AM349" s="61"/>
      <c r="AN349" s="61"/>
      <c r="AO349" s="61">
        <v>9</v>
      </c>
      <c r="AP349" s="61"/>
      <c r="AQ349" s="61"/>
      <c r="AR349" s="61">
        <v>10</v>
      </c>
      <c r="AS349" s="61"/>
      <c r="AT349" s="61"/>
      <c r="AU349" s="61">
        <v>11</v>
      </c>
      <c r="AV349" s="61"/>
      <c r="AW349" s="61"/>
      <c r="AX349" s="61">
        <v>12</v>
      </c>
      <c r="AY349" s="61"/>
      <c r="AZ349" s="61"/>
      <c r="BA349" s="61">
        <v>13</v>
      </c>
      <c r="BB349" s="61"/>
      <c r="BC349" s="61"/>
      <c r="BD349" s="61">
        <v>14</v>
      </c>
      <c r="BE349" s="61"/>
      <c r="BF349" s="61"/>
      <c r="BG349" s="61">
        <v>15</v>
      </c>
      <c r="BH349" s="61"/>
      <c r="BI349" s="61"/>
      <c r="BJ349" s="61">
        <v>16</v>
      </c>
      <c r="BK349" s="61"/>
      <c r="BL349" s="61"/>
    </row>
    <row r="350" spans="1:79" ht="12.75" hidden="1" customHeight="1" x14ac:dyDescent="0.25">
      <c r="A350" s="62" t="s">
        <v>69</v>
      </c>
      <c r="B350" s="63"/>
      <c r="C350" s="63"/>
      <c r="D350" s="62" t="s">
        <v>57</v>
      </c>
      <c r="E350" s="63"/>
      <c r="F350" s="63"/>
      <c r="G350" s="63"/>
      <c r="H350" s="63"/>
      <c r="I350" s="63"/>
      <c r="J350" s="63"/>
      <c r="K350" s="63"/>
      <c r="L350" s="63"/>
      <c r="M350" s="63"/>
      <c r="N350" s="63"/>
      <c r="O350" s="63"/>
      <c r="P350" s="63"/>
      <c r="Q350" s="63"/>
      <c r="R350" s="63"/>
      <c r="S350" s="63"/>
      <c r="T350" s="63"/>
      <c r="U350" s="63"/>
      <c r="V350" s="64"/>
      <c r="W350" s="80" t="s">
        <v>72</v>
      </c>
      <c r="X350" s="80"/>
      <c r="Y350" s="80"/>
      <c r="Z350" s="80" t="s">
        <v>73</v>
      </c>
      <c r="AA350" s="80"/>
      <c r="AB350" s="80"/>
      <c r="AC350" s="122" t="s">
        <v>74</v>
      </c>
      <c r="AD350" s="122"/>
      <c r="AE350" s="122"/>
      <c r="AF350" s="122" t="s">
        <v>75</v>
      </c>
      <c r="AG350" s="122"/>
      <c r="AH350" s="122"/>
      <c r="AI350" s="80" t="s">
        <v>76</v>
      </c>
      <c r="AJ350" s="80"/>
      <c r="AK350" s="80"/>
      <c r="AL350" s="80" t="s">
        <v>77</v>
      </c>
      <c r="AM350" s="80"/>
      <c r="AN350" s="80"/>
      <c r="AO350" s="122" t="s">
        <v>105</v>
      </c>
      <c r="AP350" s="122"/>
      <c r="AQ350" s="122"/>
      <c r="AR350" s="122" t="s">
        <v>78</v>
      </c>
      <c r="AS350" s="122"/>
      <c r="AT350" s="122"/>
      <c r="AU350" s="80" t="s">
        <v>106</v>
      </c>
      <c r="AV350" s="80"/>
      <c r="AW350" s="80"/>
      <c r="AX350" s="122" t="s">
        <v>107</v>
      </c>
      <c r="AY350" s="122"/>
      <c r="AZ350" s="122"/>
      <c r="BA350" s="80" t="s">
        <v>108</v>
      </c>
      <c r="BB350" s="80"/>
      <c r="BC350" s="80"/>
      <c r="BD350" s="122" t="s">
        <v>109</v>
      </c>
      <c r="BE350" s="122"/>
      <c r="BF350" s="122"/>
      <c r="BG350" s="80" t="s">
        <v>110</v>
      </c>
      <c r="BH350" s="80"/>
      <c r="BI350" s="80"/>
      <c r="BJ350" s="122" t="s">
        <v>111</v>
      </c>
      <c r="BK350" s="122"/>
      <c r="BL350" s="122"/>
      <c r="CA350" s="1" t="s">
        <v>104</v>
      </c>
    </row>
    <row r="351" spans="1:79" s="8" customFormat="1" ht="13.2" customHeight="1" x14ac:dyDescent="0.25">
      <c r="A351" s="62">
        <v>1</v>
      </c>
      <c r="B351" s="63"/>
      <c r="C351" s="63"/>
      <c r="D351" s="92" t="s">
        <v>265</v>
      </c>
      <c r="E351" s="93"/>
      <c r="F351" s="93"/>
      <c r="G351" s="93"/>
      <c r="H351" s="93"/>
      <c r="I351" s="93"/>
      <c r="J351" s="93"/>
      <c r="K351" s="93"/>
      <c r="L351" s="93"/>
      <c r="M351" s="93"/>
      <c r="N351" s="93"/>
      <c r="O351" s="93"/>
      <c r="P351" s="93"/>
      <c r="Q351" s="93"/>
      <c r="R351" s="93"/>
      <c r="S351" s="93"/>
      <c r="T351" s="93"/>
      <c r="U351" s="93"/>
      <c r="V351" s="94"/>
      <c r="W351" s="125">
        <v>90.75</v>
      </c>
      <c r="X351" s="125"/>
      <c r="Y351" s="125"/>
      <c r="Z351" s="125">
        <v>90.75</v>
      </c>
      <c r="AA351" s="125"/>
      <c r="AB351" s="125"/>
      <c r="AC351" s="125">
        <v>0</v>
      </c>
      <c r="AD351" s="125"/>
      <c r="AE351" s="125"/>
      <c r="AF351" s="125">
        <v>0</v>
      </c>
      <c r="AG351" s="125"/>
      <c r="AH351" s="125"/>
      <c r="AI351" s="125">
        <v>90.75</v>
      </c>
      <c r="AJ351" s="125"/>
      <c r="AK351" s="125"/>
      <c r="AL351" s="125">
        <v>90.75</v>
      </c>
      <c r="AM351" s="125"/>
      <c r="AN351" s="125"/>
      <c r="AO351" s="125">
        <v>0</v>
      </c>
      <c r="AP351" s="125"/>
      <c r="AQ351" s="125"/>
      <c r="AR351" s="125">
        <v>0</v>
      </c>
      <c r="AS351" s="125"/>
      <c r="AT351" s="125"/>
      <c r="AU351" s="125">
        <v>90.75</v>
      </c>
      <c r="AV351" s="125"/>
      <c r="AW351" s="125"/>
      <c r="AX351" s="125">
        <v>0</v>
      </c>
      <c r="AY351" s="125"/>
      <c r="AZ351" s="125"/>
      <c r="BA351" s="125">
        <v>90.75</v>
      </c>
      <c r="BB351" s="125"/>
      <c r="BC351" s="125"/>
      <c r="BD351" s="125">
        <v>0</v>
      </c>
      <c r="BE351" s="125"/>
      <c r="BF351" s="125"/>
      <c r="BG351" s="125">
        <v>0</v>
      </c>
      <c r="BH351" s="125"/>
      <c r="BI351" s="125"/>
      <c r="BJ351" s="125">
        <v>0</v>
      </c>
      <c r="BK351" s="125"/>
      <c r="BL351" s="125"/>
      <c r="CA351" s="8" t="s">
        <v>43</v>
      </c>
    </row>
    <row r="352" spans="1:79" s="8" customFormat="1" ht="13.2" customHeight="1" x14ac:dyDescent="0.25">
      <c r="A352" s="62">
        <v>2</v>
      </c>
      <c r="B352" s="63"/>
      <c r="C352" s="63"/>
      <c r="D352" s="92" t="s">
        <v>266</v>
      </c>
      <c r="E352" s="93"/>
      <c r="F352" s="93"/>
      <c r="G352" s="93"/>
      <c r="H352" s="93"/>
      <c r="I352" s="93"/>
      <c r="J352" s="93"/>
      <c r="K352" s="93"/>
      <c r="L352" s="93"/>
      <c r="M352" s="93"/>
      <c r="N352" s="93"/>
      <c r="O352" s="93"/>
      <c r="P352" s="93"/>
      <c r="Q352" s="93"/>
      <c r="R352" s="93"/>
      <c r="S352" s="93"/>
      <c r="T352" s="93"/>
      <c r="U352" s="93"/>
      <c r="V352" s="94"/>
      <c r="W352" s="125">
        <v>27</v>
      </c>
      <c r="X352" s="125"/>
      <c r="Y352" s="125"/>
      <c r="Z352" s="125">
        <v>27</v>
      </c>
      <c r="AA352" s="125"/>
      <c r="AB352" s="125"/>
      <c r="AC352" s="125">
        <v>0</v>
      </c>
      <c r="AD352" s="125"/>
      <c r="AE352" s="125"/>
      <c r="AF352" s="125">
        <v>0</v>
      </c>
      <c r="AG352" s="125"/>
      <c r="AH352" s="125"/>
      <c r="AI352" s="125">
        <v>27</v>
      </c>
      <c r="AJ352" s="125"/>
      <c r="AK352" s="125"/>
      <c r="AL352" s="125">
        <v>27</v>
      </c>
      <c r="AM352" s="125"/>
      <c r="AN352" s="125"/>
      <c r="AO352" s="125">
        <v>0</v>
      </c>
      <c r="AP352" s="125"/>
      <c r="AQ352" s="125"/>
      <c r="AR352" s="125">
        <v>0</v>
      </c>
      <c r="AS352" s="125"/>
      <c r="AT352" s="125"/>
      <c r="AU352" s="125">
        <v>27</v>
      </c>
      <c r="AV352" s="125"/>
      <c r="AW352" s="125"/>
      <c r="AX352" s="125">
        <v>0</v>
      </c>
      <c r="AY352" s="125"/>
      <c r="AZ352" s="125"/>
      <c r="BA352" s="125">
        <v>27</v>
      </c>
      <c r="BB352" s="125"/>
      <c r="BC352" s="125"/>
      <c r="BD352" s="125">
        <v>0</v>
      </c>
      <c r="BE352" s="125"/>
      <c r="BF352" s="125"/>
      <c r="BG352" s="125">
        <v>0</v>
      </c>
      <c r="BH352" s="125"/>
      <c r="BI352" s="125"/>
      <c r="BJ352" s="125">
        <v>0</v>
      </c>
      <c r="BK352" s="125"/>
      <c r="BL352" s="125"/>
    </row>
    <row r="353" spans="1:71" s="8" customFormat="1" ht="12.75" customHeight="1" x14ac:dyDescent="0.25">
      <c r="A353" s="62">
        <v>3</v>
      </c>
      <c r="B353" s="63"/>
      <c r="C353" s="63"/>
      <c r="D353" s="92" t="s">
        <v>267</v>
      </c>
      <c r="E353" s="93"/>
      <c r="F353" s="93"/>
      <c r="G353" s="93"/>
      <c r="H353" s="93"/>
      <c r="I353" s="93"/>
      <c r="J353" s="93"/>
      <c r="K353" s="93"/>
      <c r="L353" s="93"/>
      <c r="M353" s="93"/>
      <c r="N353" s="93"/>
      <c r="O353" s="93"/>
      <c r="P353" s="93"/>
      <c r="Q353" s="93"/>
      <c r="R353" s="93"/>
      <c r="S353" s="93"/>
      <c r="T353" s="93"/>
      <c r="U353" s="93"/>
      <c r="V353" s="94"/>
      <c r="W353" s="125">
        <v>98.75</v>
      </c>
      <c r="X353" s="125"/>
      <c r="Y353" s="125"/>
      <c r="Z353" s="125">
        <v>97.75</v>
      </c>
      <c r="AA353" s="125"/>
      <c r="AB353" s="125"/>
      <c r="AC353" s="125">
        <v>0</v>
      </c>
      <c r="AD353" s="125"/>
      <c r="AE353" s="125"/>
      <c r="AF353" s="125">
        <v>0</v>
      </c>
      <c r="AG353" s="125"/>
      <c r="AH353" s="125"/>
      <c r="AI353" s="125">
        <v>97</v>
      </c>
      <c r="AJ353" s="125"/>
      <c r="AK353" s="125"/>
      <c r="AL353" s="125">
        <v>96</v>
      </c>
      <c r="AM353" s="125"/>
      <c r="AN353" s="125"/>
      <c r="AO353" s="125">
        <v>0</v>
      </c>
      <c r="AP353" s="125"/>
      <c r="AQ353" s="125"/>
      <c r="AR353" s="125">
        <v>0</v>
      </c>
      <c r="AS353" s="125"/>
      <c r="AT353" s="125"/>
      <c r="AU353" s="125">
        <v>97</v>
      </c>
      <c r="AV353" s="125"/>
      <c r="AW353" s="125"/>
      <c r="AX353" s="125">
        <v>0</v>
      </c>
      <c r="AY353" s="125"/>
      <c r="AZ353" s="125"/>
      <c r="BA353" s="125">
        <v>97</v>
      </c>
      <c r="BB353" s="125"/>
      <c r="BC353" s="125"/>
      <c r="BD353" s="125">
        <v>0</v>
      </c>
      <c r="BE353" s="125"/>
      <c r="BF353" s="125"/>
      <c r="BG353" s="125">
        <v>0</v>
      </c>
      <c r="BH353" s="125"/>
      <c r="BI353" s="125"/>
      <c r="BJ353" s="125">
        <v>0</v>
      </c>
      <c r="BK353" s="125"/>
      <c r="BL353" s="125"/>
    </row>
    <row r="354" spans="1:71" s="8" customFormat="1" ht="13.2" customHeight="1" x14ac:dyDescent="0.25">
      <c r="A354" s="62">
        <v>4</v>
      </c>
      <c r="B354" s="63"/>
      <c r="C354" s="63"/>
      <c r="D354" s="92" t="s">
        <v>268</v>
      </c>
      <c r="E354" s="93"/>
      <c r="F354" s="93"/>
      <c r="G354" s="93"/>
      <c r="H354" s="93"/>
      <c r="I354" s="93"/>
      <c r="J354" s="93"/>
      <c r="K354" s="93"/>
      <c r="L354" s="93"/>
      <c r="M354" s="93"/>
      <c r="N354" s="93"/>
      <c r="O354" s="93"/>
      <c r="P354" s="93"/>
      <c r="Q354" s="93"/>
      <c r="R354" s="93"/>
      <c r="S354" s="93"/>
      <c r="T354" s="93"/>
      <c r="U354" s="93"/>
      <c r="V354" s="94"/>
      <c r="W354" s="125">
        <v>212</v>
      </c>
      <c r="X354" s="125"/>
      <c r="Y354" s="125"/>
      <c r="Z354" s="125">
        <v>212</v>
      </c>
      <c r="AA354" s="125"/>
      <c r="AB354" s="125"/>
      <c r="AC354" s="125">
        <v>0</v>
      </c>
      <c r="AD354" s="125"/>
      <c r="AE354" s="125"/>
      <c r="AF354" s="125">
        <v>0</v>
      </c>
      <c r="AG354" s="125"/>
      <c r="AH354" s="125"/>
      <c r="AI354" s="125">
        <v>206.75</v>
      </c>
      <c r="AJ354" s="125"/>
      <c r="AK354" s="125"/>
      <c r="AL354" s="125">
        <v>206.75</v>
      </c>
      <c r="AM354" s="125"/>
      <c r="AN354" s="125"/>
      <c r="AO354" s="125">
        <v>0</v>
      </c>
      <c r="AP354" s="125"/>
      <c r="AQ354" s="125"/>
      <c r="AR354" s="125">
        <v>0</v>
      </c>
      <c r="AS354" s="125"/>
      <c r="AT354" s="125"/>
      <c r="AU354" s="125">
        <v>206.75</v>
      </c>
      <c r="AV354" s="125"/>
      <c r="AW354" s="125"/>
      <c r="AX354" s="125">
        <v>0</v>
      </c>
      <c r="AY354" s="125"/>
      <c r="AZ354" s="125"/>
      <c r="BA354" s="125">
        <v>206.75</v>
      </c>
      <c r="BB354" s="125"/>
      <c r="BC354" s="125"/>
      <c r="BD354" s="125">
        <v>0</v>
      </c>
      <c r="BE354" s="125"/>
      <c r="BF354" s="125"/>
      <c r="BG354" s="125">
        <v>0</v>
      </c>
      <c r="BH354" s="125"/>
      <c r="BI354" s="125"/>
      <c r="BJ354" s="125">
        <v>0</v>
      </c>
      <c r="BK354" s="125"/>
      <c r="BL354" s="125"/>
    </row>
    <row r="355" spans="1:71" s="8" customFormat="1" ht="13.2" customHeight="1" x14ac:dyDescent="0.25">
      <c r="A355" s="62">
        <v>5</v>
      </c>
      <c r="B355" s="63"/>
      <c r="C355" s="63"/>
      <c r="D355" s="92" t="s">
        <v>269</v>
      </c>
      <c r="E355" s="93"/>
      <c r="F355" s="93"/>
      <c r="G355" s="93"/>
      <c r="H355" s="93"/>
      <c r="I355" s="93"/>
      <c r="J355" s="93"/>
      <c r="K355" s="93"/>
      <c r="L355" s="93"/>
      <c r="M355" s="93"/>
      <c r="N355" s="93"/>
      <c r="O355" s="93"/>
      <c r="P355" s="93"/>
      <c r="Q355" s="93"/>
      <c r="R355" s="93"/>
      <c r="S355" s="93"/>
      <c r="T355" s="93"/>
      <c r="U355" s="93"/>
      <c r="V355" s="94"/>
      <c r="W355" s="125">
        <v>116</v>
      </c>
      <c r="X355" s="125"/>
      <c r="Y355" s="125"/>
      <c r="Z355" s="125">
        <v>116</v>
      </c>
      <c r="AA355" s="125"/>
      <c r="AB355" s="125"/>
      <c r="AC355" s="125">
        <v>0</v>
      </c>
      <c r="AD355" s="125"/>
      <c r="AE355" s="125"/>
      <c r="AF355" s="125">
        <v>0</v>
      </c>
      <c r="AG355" s="125"/>
      <c r="AH355" s="125"/>
      <c r="AI355" s="125">
        <v>114.75</v>
      </c>
      <c r="AJ355" s="125"/>
      <c r="AK355" s="125"/>
      <c r="AL355" s="125">
        <v>114.75</v>
      </c>
      <c r="AM355" s="125"/>
      <c r="AN355" s="125"/>
      <c r="AO355" s="125">
        <v>0</v>
      </c>
      <c r="AP355" s="125"/>
      <c r="AQ355" s="125"/>
      <c r="AR355" s="125">
        <v>0</v>
      </c>
      <c r="AS355" s="125"/>
      <c r="AT355" s="125"/>
      <c r="AU355" s="125">
        <v>114.75</v>
      </c>
      <c r="AV355" s="125"/>
      <c r="AW355" s="125"/>
      <c r="AX355" s="125">
        <v>0</v>
      </c>
      <c r="AY355" s="125"/>
      <c r="AZ355" s="125"/>
      <c r="BA355" s="125">
        <v>114.75</v>
      </c>
      <c r="BB355" s="125"/>
      <c r="BC355" s="125"/>
      <c r="BD355" s="125">
        <v>0</v>
      </c>
      <c r="BE355" s="125"/>
      <c r="BF355" s="125"/>
      <c r="BG355" s="125">
        <v>0</v>
      </c>
      <c r="BH355" s="125"/>
      <c r="BI355" s="125"/>
      <c r="BJ355" s="125">
        <v>0</v>
      </c>
      <c r="BK355" s="125"/>
      <c r="BL355" s="125"/>
    </row>
    <row r="356" spans="1:71" s="9" customFormat="1" ht="13.2" customHeight="1" x14ac:dyDescent="0.25">
      <c r="A356" s="98">
        <v>6</v>
      </c>
      <c r="B356" s="99"/>
      <c r="C356" s="99"/>
      <c r="D356" s="159" t="s">
        <v>187</v>
      </c>
      <c r="E356" s="156"/>
      <c r="F356" s="156"/>
      <c r="G356" s="156"/>
      <c r="H356" s="156"/>
      <c r="I356" s="156"/>
      <c r="J356" s="156"/>
      <c r="K356" s="156"/>
      <c r="L356" s="156"/>
      <c r="M356" s="156"/>
      <c r="N356" s="156"/>
      <c r="O356" s="156"/>
      <c r="P356" s="156"/>
      <c r="Q356" s="156"/>
      <c r="R356" s="156"/>
      <c r="S356" s="156"/>
      <c r="T356" s="156"/>
      <c r="U356" s="156"/>
      <c r="V356" s="157"/>
      <c r="W356" s="128">
        <v>544.5</v>
      </c>
      <c r="X356" s="128"/>
      <c r="Y356" s="128"/>
      <c r="Z356" s="128">
        <v>543.5</v>
      </c>
      <c r="AA356" s="128"/>
      <c r="AB356" s="128"/>
      <c r="AC356" s="128">
        <v>0</v>
      </c>
      <c r="AD356" s="128"/>
      <c r="AE356" s="128"/>
      <c r="AF356" s="128">
        <v>0</v>
      </c>
      <c r="AG356" s="128"/>
      <c r="AH356" s="128"/>
      <c r="AI356" s="128">
        <v>536.25</v>
      </c>
      <c r="AJ356" s="128"/>
      <c r="AK356" s="128"/>
      <c r="AL356" s="128">
        <v>535.25</v>
      </c>
      <c r="AM356" s="128"/>
      <c r="AN356" s="128"/>
      <c r="AO356" s="128">
        <v>0</v>
      </c>
      <c r="AP356" s="128"/>
      <c r="AQ356" s="128"/>
      <c r="AR356" s="128">
        <v>0</v>
      </c>
      <c r="AS356" s="128"/>
      <c r="AT356" s="128"/>
      <c r="AU356" s="128">
        <v>536.25</v>
      </c>
      <c r="AV356" s="128"/>
      <c r="AW356" s="128"/>
      <c r="AX356" s="128">
        <v>0</v>
      </c>
      <c r="AY356" s="128"/>
      <c r="AZ356" s="128"/>
      <c r="BA356" s="128">
        <v>536.25</v>
      </c>
      <c r="BB356" s="128"/>
      <c r="BC356" s="128"/>
      <c r="BD356" s="128">
        <v>0</v>
      </c>
      <c r="BE356" s="128"/>
      <c r="BF356" s="128"/>
      <c r="BG356" s="128">
        <v>0</v>
      </c>
      <c r="BH356" s="128"/>
      <c r="BI356" s="128"/>
      <c r="BJ356" s="128">
        <v>0</v>
      </c>
      <c r="BK356" s="128"/>
      <c r="BL356" s="128"/>
    </row>
    <row r="357" spans="1:71" s="8" customFormat="1" ht="26.4" customHeight="1" x14ac:dyDescent="0.25">
      <c r="A357" s="62">
        <v>7</v>
      </c>
      <c r="B357" s="63"/>
      <c r="C357" s="63"/>
      <c r="D357" s="92" t="s">
        <v>188</v>
      </c>
      <c r="E357" s="93"/>
      <c r="F357" s="93"/>
      <c r="G357" s="93"/>
      <c r="H357" s="93"/>
      <c r="I357" s="93"/>
      <c r="J357" s="93"/>
      <c r="K357" s="93"/>
      <c r="L357" s="93"/>
      <c r="M357" s="93"/>
      <c r="N357" s="93"/>
      <c r="O357" s="93"/>
      <c r="P357" s="93"/>
      <c r="Q357" s="93"/>
      <c r="R357" s="93"/>
      <c r="S357" s="93"/>
      <c r="T357" s="93"/>
      <c r="U357" s="93"/>
      <c r="V357" s="94"/>
      <c r="W357" s="125" t="s">
        <v>153</v>
      </c>
      <c r="X357" s="125"/>
      <c r="Y357" s="125"/>
      <c r="Z357" s="125" t="s">
        <v>153</v>
      </c>
      <c r="AA357" s="125"/>
      <c r="AB357" s="125"/>
      <c r="AC357" s="125"/>
      <c r="AD357" s="125"/>
      <c r="AE357" s="125"/>
      <c r="AF357" s="125"/>
      <c r="AG357" s="125"/>
      <c r="AH357" s="125"/>
      <c r="AI357" s="125" t="s">
        <v>153</v>
      </c>
      <c r="AJ357" s="125"/>
      <c r="AK357" s="125"/>
      <c r="AL357" s="125" t="s">
        <v>153</v>
      </c>
      <c r="AM357" s="125"/>
      <c r="AN357" s="125"/>
      <c r="AO357" s="125"/>
      <c r="AP357" s="125"/>
      <c r="AQ357" s="125"/>
      <c r="AR357" s="125"/>
      <c r="AS357" s="125"/>
      <c r="AT357" s="125"/>
      <c r="AU357" s="125" t="s">
        <v>153</v>
      </c>
      <c r="AV357" s="125"/>
      <c r="AW357" s="125"/>
      <c r="AX357" s="125"/>
      <c r="AY357" s="125"/>
      <c r="AZ357" s="125"/>
      <c r="BA357" s="125" t="s">
        <v>153</v>
      </c>
      <c r="BB357" s="125"/>
      <c r="BC357" s="125"/>
      <c r="BD357" s="125"/>
      <c r="BE357" s="125"/>
      <c r="BF357" s="125"/>
      <c r="BG357" s="125" t="s">
        <v>153</v>
      </c>
      <c r="BH357" s="125"/>
      <c r="BI357" s="125"/>
      <c r="BJ357" s="125"/>
      <c r="BK357" s="125"/>
      <c r="BL357" s="125"/>
    </row>
    <row r="360" spans="1:71" ht="14.25" customHeight="1" x14ac:dyDescent="0.25">
      <c r="A360" s="51" t="s">
        <v>148</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row>
    <row r="362" spans="1:71" ht="14.25" customHeight="1" x14ac:dyDescent="0.25">
      <c r="A362" s="51" t="s">
        <v>420</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row>
    <row r="364" spans="1:71" ht="15" customHeight="1" x14ac:dyDescent="0.25">
      <c r="A364" s="59" t="s">
        <v>192</v>
      </c>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row>
    <row r="366" spans="1:71" ht="15" customHeight="1" x14ac:dyDescent="0.25">
      <c r="A366" s="61" t="s">
        <v>6</v>
      </c>
      <c r="B366" s="61"/>
      <c r="C366" s="61"/>
      <c r="D366" s="61"/>
      <c r="E366" s="61"/>
      <c r="F366" s="61"/>
      <c r="G366" s="61" t="s">
        <v>123</v>
      </c>
      <c r="H366" s="61"/>
      <c r="I366" s="61"/>
      <c r="J366" s="61"/>
      <c r="K366" s="61"/>
      <c r="L366" s="61"/>
      <c r="M366" s="61"/>
      <c r="N366" s="61"/>
      <c r="O366" s="61"/>
      <c r="P366" s="61"/>
      <c r="Q366" s="61"/>
      <c r="R366" s="61"/>
      <c r="S366" s="61"/>
      <c r="T366" s="61" t="s">
        <v>13</v>
      </c>
      <c r="U366" s="61"/>
      <c r="V366" s="61"/>
      <c r="W366" s="61"/>
      <c r="X366" s="61"/>
      <c r="Y366" s="61"/>
      <c r="Z366" s="61"/>
      <c r="AA366" s="77" t="s">
        <v>193</v>
      </c>
      <c r="AB366" s="136"/>
      <c r="AC366" s="136"/>
      <c r="AD366" s="136"/>
      <c r="AE366" s="136"/>
      <c r="AF366" s="136"/>
      <c r="AG366" s="136"/>
      <c r="AH366" s="136"/>
      <c r="AI366" s="136"/>
      <c r="AJ366" s="136"/>
      <c r="AK366" s="136"/>
      <c r="AL366" s="136"/>
      <c r="AM366" s="136"/>
      <c r="AN366" s="136"/>
      <c r="AO366" s="137"/>
      <c r="AP366" s="77" t="s">
        <v>195</v>
      </c>
      <c r="AQ366" s="78"/>
      <c r="AR366" s="78"/>
      <c r="AS366" s="78"/>
      <c r="AT366" s="78"/>
      <c r="AU366" s="78"/>
      <c r="AV366" s="78"/>
      <c r="AW366" s="78"/>
      <c r="AX366" s="78"/>
      <c r="AY366" s="78"/>
      <c r="AZ366" s="78"/>
      <c r="BA366" s="78"/>
      <c r="BB366" s="78"/>
      <c r="BC366" s="78"/>
      <c r="BD366" s="79"/>
      <c r="BE366" s="77" t="s">
        <v>200</v>
      </c>
      <c r="BF366" s="78"/>
      <c r="BG366" s="78"/>
      <c r="BH366" s="78"/>
      <c r="BI366" s="78"/>
      <c r="BJ366" s="78"/>
      <c r="BK366" s="78"/>
      <c r="BL366" s="78"/>
      <c r="BM366" s="78"/>
      <c r="BN366" s="78"/>
      <c r="BO366" s="78"/>
      <c r="BP366" s="78"/>
      <c r="BQ366" s="78"/>
      <c r="BR366" s="78"/>
      <c r="BS366" s="79"/>
    </row>
    <row r="367" spans="1:71" ht="32.1" customHeight="1" x14ac:dyDescent="0.2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t="s">
        <v>4</v>
      </c>
      <c r="AB367" s="61"/>
      <c r="AC367" s="61"/>
      <c r="AD367" s="61"/>
      <c r="AE367" s="61"/>
      <c r="AF367" s="61" t="s">
        <v>3</v>
      </c>
      <c r="AG367" s="61"/>
      <c r="AH367" s="61"/>
      <c r="AI367" s="61"/>
      <c r="AJ367" s="61"/>
      <c r="AK367" s="61" t="s">
        <v>89</v>
      </c>
      <c r="AL367" s="61"/>
      <c r="AM367" s="61"/>
      <c r="AN367" s="61"/>
      <c r="AO367" s="61"/>
      <c r="AP367" s="61" t="s">
        <v>4</v>
      </c>
      <c r="AQ367" s="61"/>
      <c r="AR367" s="61"/>
      <c r="AS367" s="61"/>
      <c r="AT367" s="61"/>
      <c r="AU367" s="61" t="s">
        <v>3</v>
      </c>
      <c r="AV367" s="61"/>
      <c r="AW367" s="61"/>
      <c r="AX367" s="61"/>
      <c r="AY367" s="61"/>
      <c r="AZ367" s="61" t="s">
        <v>96</v>
      </c>
      <c r="BA367" s="61"/>
      <c r="BB367" s="61"/>
      <c r="BC367" s="61"/>
      <c r="BD367" s="61"/>
      <c r="BE367" s="61" t="s">
        <v>4</v>
      </c>
      <c r="BF367" s="61"/>
      <c r="BG367" s="61"/>
      <c r="BH367" s="61"/>
      <c r="BI367" s="61"/>
      <c r="BJ367" s="61" t="s">
        <v>3</v>
      </c>
      <c r="BK367" s="61"/>
      <c r="BL367" s="61"/>
      <c r="BM367" s="61"/>
      <c r="BN367" s="61"/>
      <c r="BO367" s="61" t="s">
        <v>124</v>
      </c>
      <c r="BP367" s="61"/>
      <c r="BQ367" s="61"/>
      <c r="BR367" s="61"/>
      <c r="BS367" s="61"/>
    </row>
    <row r="368" spans="1:71" ht="15" customHeight="1" x14ac:dyDescent="0.25">
      <c r="A368" s="61">
        <v>1</v>
      </c>
      <c r="B368" s="61"/>
      <c r="C368" s="61"/>
      <c r="D368" s="61"/>
      <c r="E368" s="61"/>
      <c r="F368" s="61"/>
      <c r="G368" s="61">
        <v>2</v>
      </c>
      <c r="H368" s="61"/>
      <c r="I368" s="61"/>
      <c r="J368" s="61"/>
      <c r="K368" s="61"/>
      <c r="L368" s="61"/>
      <c r="M368" s="61"/>
      <c r="N368" s="61"/>
      <c r="O368" s="61"/>
      <c r="P368" s="61"/>
      <c r="Q368" s="61"/>
      <c r="R368" s="61"/>
      <c r="S368" s="61"/>
      <c r="T368" s="61">
        <v>3</v>
      </c>
      <c r="U368" s="61"/>
      <c r="V368" s="61"/>
      <c r="W368" s="61"/>
      <c r="X368" s="61"/>
      <c r="Y368" s="61"/>
      <c r="Z368" s="61"/>
      <c r="AA368" s="61">
        <v>4</v>
      </c>
      <c r="AB368" s="61"/>
      <c r="AC368" s="61"/>
      <c r="AD368" s="61"/>
      <c r="AE368" s="61"/>
      <c r="AF368" s="61">
        <v>5</v>
      </c>
      <c r="AG368" s="61"/>
      <c r="AH368" s="61"/>
      <c r="AI368" s="61"/>
      <c r="AJ368" s="61"/>
      <c r="AK368" s="61">
        <v>6</v>
      </c>
      <c r="AL368" s="61"/>
      <c r="AM368" s="61"/>
      <c r="AN368" s="61"/>
      <c r="AO368" s="61"/>
      <c r="AP368" s="61">
        <v>7</v>
      </c>
      <c r="AQ368" s="61"/>
      <c r="AR368" s="61"/>
      <c r="AS368" s="61"/>
      <c r="AT368" s="61"/>
      <c r="AU368" s="61">
        <v>8</v>
      </c>
      <c r="AV368" s="61"/>
      <c r="AW368" s="61"/>
      <c r="AX368" s="61"/>
      <c r="AY368" s="61"/>
      <c r="AZ368" s="61">
        <v>9</v>
      </c>
      <c r="BA368" s="61"/>
      <c r="BB368" s="61"/>
      <c r="BC368" s="61"/>
      <c r="BD368" s="61"/>
      <c r="BE368" s="61">
        <v>10</v>
      </c>
      <c r="BF368" s="61"/>
      <c r="BG368" s="61"/>
      <c r="BH368" s="61"/>
      <c r="BI368" s="61"/>
      <c r="BJ368" s="61">
        <v>11</v>
      </c>
      <c r="BK368" s="61"/>
      <c r="BL368" s="61"/>
      <c r="BM368" s="61"/>
      <c r="BN368" s="61"/>
      <c r="BO368" s="61">
        <v>12</v>
      </c>
      <c r="BP368" s="61"/>
      <c r="BQ368" s="61"/>
      <c r="BR368" s="61"/>
      <c r="BS368" s="61"/>
    </row>
    <row r="369" spans="1:79" ht="15" hidden="1" customHeight="1" x14ac:dyDescent="0.25">
      <c r="A369" s="80" t="s">
        <v>69</v>
      </c>
      <c r="B369" s="80"/>
      <c r="C369" s="80"/>
      <c r="D369" s="80"/>
      <c r="E369" s="80"/>
      <c r="F369" s="80"/>
      <c r="G369" s="142" t="s">
        <v>57</v>
      </c>
      <c r="H369" s="142"/>
      <c r="I369" s="142"/>
      <c r="J369" s="142"/>
      <c r="K369" s="142"/>
      <c r="L369" s="142"/>
      <c r="M369" s="142"/>
      <c r="N369" s="142"/>
      <c r="O369" s="142"/>
      <c r="P369" s="142"/>
      <c r="Q369" s="142"/>
      <c r="R369" s="142"/>
      <c r="S369" s="142"/>
      <c r="T369" s="142" t="s">
        <v>79</v>
      </c>
      <c r="U369" s="142"/>
      <c r="V369" s="142"/>
      <c r="W369" s="142"/>
      <c r="X369" s="142"/>
      <c r="Y369" s="142"/>
      <c r="Z369" s="142"/>
      <c r="AA369" s="122" t="s">
        <v>65</v>
      </c>
      <c r="AB369" s="122"/>
      <c r="AC369" s="122"/>
      <c r="AD369" s="122"/>
      <c r="AE369" s="122"/>
      <c r="AF369" s="122" t="s">
        <v>66</v>
      </c>
      <c r="AG369" s="122"/>
      <c r="AH369" s="122"/>
      <c r="AI369" s="122"/>
      <c r="AJ369" s="122"/>
      <c r="AK369" s="91" t="s">
        <v>120</v>
      </c>
      <c r="AL369" s="91"/>
      <c r="AM369" s="91"/>
      <c r="AN369" s="91"/>
      <c r="AO369" s="91"/>
      <c r="AP369" s="122" t="s">
        <v>67</v>
      </c>
      <c r="AQ369" s="122"/>
      <c r="AR369" s="122"/>
      <c r="AS369" s="122"/>
      <c r="AT369" s="122"/>
      <c r="AU369" s="122" t="s">
        <v>68</v>
      </c>
      <c r="AV369" s="122"/>
      <c r="AW369" s="122"/>
      <c r="AX369" s="122"/>
      <c r="AY369" s="122"/>
      <c r="AZ369" s="91" t="s">
        <v>120</v>
      </c>
      <c r="BA369" s="91"/>
      <c r="BB369" s="91"/>
      <c r="BC369" s="91"/>
      <c r="BD369" s="91"/>
      <c r="BE369" s="122" t="s">
        <v>58</v>
      </c>
      <c r="BF369" s="122"/>
      <c r="BG369" s="122"/>
      <c r="BH369" s="122"/>
      <c r="BI369" s="122"/>
      <c r="BJ369" s="122" t="s">
        <v>59</v>
      </c>
      <c r="BK369" s="122"/>
      <c r="BL369" s="122"/>
      <c r="BM369" s="122"/>
      <c r="BN369" s="122"/>
      <c r="BO369" s="91" t="s">
        <v>120</v>
      </c>
      <c r="BP369" s="91"/>
      <c r="BQ369" s="91"/>
      <c r="BR369" s="91"/>
      <c r="BS369" s="91"/>
      <c r="CA369" s="1" t="s">
        <v>44</v>
      </c>
    </row>
    <row r="370" spans="1:79" s="8" customFormat="1" ht="29.4" customHeight="1" x14ac:dyDescent="0.25">
      <c r="A370" s="80">
        <v>1</v>
      </c>
      <c r="B370" s="80"/>
      <c r="C370" s="80"/>
      <c r="D370" s="80"/>
      <c r="E370" s="80"/>
      <c r="F370" s="80"/>
      <c r="G370" s="92" t="s">
        <v>270</v>
      </c>
      <c r="H370" s="93"/>
      <c r="I370" s="93"/>
      <c r="J370" s="93"/>
      <c r="K370" s="93"/>
      <c r="L370" s="93"/>
      <c r="M370" s="93"/>
      <c r="N370" s="93"/>
      <c r="O370" s="93"/>
      <c r="P370" s="93"/>
      <c r="Q370" s="93"/>
      <c r="R370" s="93"/>
      <c r="S370" s="94"/>
      <c r="T370" s="230" t="s">
        <v>291</v>
      </c>
      <c r="U370" s="219"/>
      <c r="V370" s="219"/>
      <c r="W370" s="219"/>
      <c r="X370" s="219"/>
      <c r="Y370" s="219"/>
      <c r="Z370" s="220"/>
      <c r="AA370" s="87">
        <v>831100</v>
      </c>
      <c r="AB370" s="87"/>
      <c r="AC370" s="87"/>
      <c r="AD370" s="87"/>
      <c r="AE370" s="87"/>
      <c r="AF370" s="87">
        <v>7694300</v>
      </c>
      <c r="AG370" s="87"/>
      <c r="AH370" s="87"/>
      <c r="AI370" s="87"/>
      <c r="AJ370" s="87"/>
      <c r="AK370" s="87">
        <f>IF(ISNUMBER(AA370),AA370,0)+IF(ISNUMBER(AF370),AF370,0)</f>
        <v>8525400</v>
      </c>
      <c r="AL370" s="87"/>
      <c r="AM370" s="87"/>
      <c r="AN370" s="87"/>
      <c r="AO370" s="87"/>
      <c r="AP370" s="87">
        <v>6312130</v>
      </c>
      <c r="AQ370" s="87"/>
      <c r="AR370" s="87"/>
      <c r="AS370" s="87"/>
      <c r="AT370" s="87"/>
      <c r="AU370" s="87">
        <v>4086000</v>
      </c>
      <c r="AV370" s="87"/>
      <c r="AW370" s="87"/>
      <c r="AX370" s="87"/>
      <c r="AY370" s="87"/>
      <c r="AZ370" s="87">
        <f>IF(ISNUMBER(AP370),AP370,0)+IF(ISNUMBER(AU370),AU370,0)</f>
        <v>10398130</v>
      </c>
      <c r="BA370" s="87"/>
      <c r="BB370" s="87"/>
      <c r="BC370" s="87"/>
      <c r="BD370" s="87"/>
      <c r="BE370" s="87">
        <v>0</v>
      </c>
      <c r="BF370" s="87"/>
      <c r="BG370" s="87"/>
      <c r="BH370" s="87"/>
      <c r="BI370" s="87"/>
      <c r="BJ370" s="87">
        <v>0</v>
      </c>
      <c r="BK370" s="87"/>
      <c r="BL370" s="87"/>
      <c r="BM370" s="87"/>
      <c r="BN370" s="87"/>
      <c r="BO370" s="87">
        <f>IF(ISNUMBER(BE370),BE370,0)+IF(ISNUMBER(BJ370),BJ370,0)</f>
        <v>0</v>
      </c>
      <c r="BP370" s="87"/>
      <c r="BQ370" s="87"/>
      <c r="BR370" s="87"/>
      <c r="BS370" s="87"/>
      <c r="CA370" s="8" t="s">
        <v>45</v>
      </c>
    </row>
    <row r="371" spans="1:79" s="8" customFormat="1" ht="39.6" hidden="1" customHeight="1" x14ac:dyDescent="0.25">
      <c r="A371" s="80">
        <v>2</v>
      </c>
      <c r="B371" s="80"/>
      <c r="C371" s="80"/>
      <c r="D371" s="80"/>
      <c r="E371" s="80"/>
      <c r="F371" s="80"/>
      <c r="G371" s="92" t="s">
        <v>271</v>
      </c>
      <c r="H371" s="93"/>
      <c r="I371" s="93"/>
      <c r="J371" s="93"/>
      <c r="K371" s="93"/>
      <c r="L371" s="93"/>
      <c r="M371" s="93"/>
      <c r="N371" s="93"/>
      <c r="O371" s="93"/>
      <c r="P371" s="93"/>
      <c r="Q371" s="93"/>
      <c r="R371" s="93"/>
      <c r="S371" s="94"/>
      <c r="T371" s="230" t="s">
        <v>272</v>
      </c>
      <c r="U371" s="219"/>
      <c r="V371" s="219"/>
      <c r="W371" s="219"/>
      <c r="X371" s="219"/>
      <c r="Y371" s="219"/>
      <c r="Z371" s="220"/>
      <c r="AA371" s="87">
        <v>0</v>
      </c>
      <c r="AB371" s="87"/>
      <c r="AC371" s="87"/>
      <c r="AD371" s="87"/>
      <c r="AE371" s="87"/>
      <c r="AF371" s="87">
        <v>0</v>
      </c>
      <c r="AG371" s="87"/>
      <c r="AH371" s="87"/>
      <c r="AI371" s="87"/>
      <c r="AJ371" s="87"/>
      <c r="AK371" s="87">
        <f>IF(ISNUMBER(AA371),AA371,0)+IF(ISNUMBER(AF371),AF371,0)</f>
        <v>0</v>
      </c>
      <c r="AL371" s="87"/>
      <c r="AM371" s="87"/>
      <c r="AN371" s="87"/>
      <c r="AO371" s="87"/>
      <c r="AP371" s="87">
        <v>0</v>
      </c>
      <c r="AQ371" s="87"/>
      <c r="AR371" s="87"/>
      <c r="AS371" s="87"/>
      <c r="AT371" s="87"/>
      <c r="AU371" s="87">
        <v>0</v>
      </c>
      <c r="AV371" s="87"/>
      <c r="AW371" s="87"/>
      <c r="AX371" s="87"/>
      <c r="AY371" s="87"/>
      <c r="AZ371" s="87">
        <f>IF(ISNUMBER(AP371),AP371,0)+IF(ISNUMBER(AU371),AU371,0)</f>
        <v>0</v>
      </c>
      <c r="BA371" s="87"/>
      <c r="BB371" s="87"/>
      <c r="BC371" s="87"/>
      <c r="BD371" s="87"/>
      <c r="BE371" s="87">
        <v>0</v>
      </c>
      <c r="BF371" s="87"/>
      <c r="BG371" s="87"/>
      <c r="BH371" s="87"/>
      <c r="BI371" s="87"/>
      <c r="BJ371" s="87">
        <v>0</v>
      </c>
      <c r="BK371" s="87"/>
      <c r="BL371" s="87"/>
      <c r="BM371" s="87"/>
      <c r="BN371" s="87"/>
      <c r="BO371" s="87">
        <f>IF(ISNUMBER(BE371),BE371,0)+IF(ISNUMBER(BJ371),BJ371,0)</f>
        <v>0</v>
      </c>
      <c r="BP371" s="87"/>
      <c r="BQ371" s="87"/>
      <c r="BR371" s="87"/>
      <c r="BS371" s="87"/>
    </row>
    <row r="372" spans="1:79" s="8" customFormat="1" ht="42" customHeight="1" x14ac:dyDescent="0.25">
      <c r="A372" s="80">
        <v>2</v>
      </c>
      <c r="B372" s="80"/>
      <c r="C372" s="80"/>
      <c r="D372" s="80"/>
      <c r="E372" s="80"/>
      <c r="F372" s="80"/>
      <c r="G372" s="92" t="s">
        <v>273</v>
      </c>
      <c r="H372" s="93"/>
      <c r="I372" s="93"/>
      <c r="J372" s="93"/>
      <c r="K372" s="93"/>
      <c r="L372" s="93"/>
      <c r="M372" s="93"/>
      <c r="N372" s="93"/>
      <c r="O372" s="93"/>
      <c r="P372" s="93"/>
      <c r="Q372" s="93"/>
      <c r="R372" s="93"/>
      <c r="S372" s="94"/>
      <c r="T372" s="230" t="s">
        <v>274</v>
      </c>
      <c r="U372" s="219"/>
      <c r="V372" s="219"/>
      <c r="W372" s="219"/>
      <c r="X372" s="219"/>
      <c r="Y372" s="219"/>
      <c r="Z372" s="220"/>
      <c r="AA372" s="87">
        <v>194400</v>
      </c>
      <c r="AB372" s="87"/>
      <c r="AC372" s="87"/>
      <c r="AD372" s="87"/>
      <c r="AE372" s="87"/>
      <c r="AF372" s="87">
        <v>0</v>
      </c>
      <c r="AG372" s="87"/>
      <c r="AH372" s="87"/>
      <c r="AI372" s="87"/>
      <c r="AJ372" s="87"/>
      <c r="AK372" s="87">
        <f>IF(ISNUMBER(AA372),AA372,0)+IF(ISNUMBER(AF372),AF372,0)</f>
        <v>194400</v>
      </c>
      <c r="AL372" s="87"/>
      <c r="AM372" s="87"/>
      <c r="AN372" s="87"/>
      <c r="AO372" s="87"/>
      <c r="AP372" s="87">
        <v>0</v>
      </c>
      <c r="AQ372" s="87"/>
      <c r="AR372" s="87"/>
      <c r="AS372" s="87"/>
      <c r="AT372" s="87"/>
      <c r="AU372" s="87">
        <v>0</v>
      </c>
      <c r="AV372" s="87"/>
      <c r="AW372" s="87"/>
      <c r="AX372" s="87"/>
      <c r="AY372" s="87"/>
      <c r="AZ372" s="87">
        <f>IF(ISNUMBER(AP372),AP372,0)+IF(ISNUMBER(AU372),AU372,0)</f>
        <v>0</v>
      </c>
      <c r="BA372" s="87"/>
      <c r="BB372" s="87"/>
      <c r="BC372" s="87"/>
      <c r="BD372" s="87"/>
      <c r="BE372" s="87">
        <v>0</v>
      </c>
      <c r="BF372" s="87"/>
      <c r="BG372" s="87"/>
      <c r="BH372" s="87"/>
      <c r="BI372" s="87"/>
      <c r="BJ372" s="87">
        <v>0</v>
      </c>
      <c r="BK372" s="87"/>
      <c r="BL372" s="87"/>
      <c r="BM372" s="87"/>
      <c r="BN372" s="87"/>
      <c r="BO372" s="87">
        <f>IF(ISNUMBER(BE372),BE372,0)+IF(ISNUMBER(BJ372),BJ372,0)</f>
        <v>0</v>
      </c>
      <c r="BP372" s="87"/>
      <c r="BQ372" s="87"/>
      <c r="BR372" s="87"/>
      <c r="BS372" s="87"/>
    </row>
    <row r="373" spans="1:79" s="8" customFormat="1" ht="55.2" customHeight="1" x14ac:dyDescent="0.25">
      <c r="A373" s="80">
        <v>3</v>
      </c>
      <c r="B373" s="80"/>
      <c r="C373" s="80"/>
      <c r="D373" s="80"/>
      <c r="E373" s="80"/>
      <c r="F373" s="80"/>
      <c r="G373" s="92" t="s">
        <v>630</v>
      </c>
      <c r="H373" s="93"/>
      <c r="I373" s="93"/>
      <c r="J373" s="93"/>
      <c r="K373" s="93"/>
      <c r="L373" s="93"/>
      <c r="M373" s="93"/>
      <c r="N373" s="93"/>
      <c r="O373" s="93"/>
      <c r="P373" s="93"/>
      <c r="Q373" s="93"/>
      <c r="R373" s="93"/>
      <c r="S373" s="94"/>
      <c r="T373" s="92" t="s">
        <v>564</v>
      </c>
      <c r="U373" s="93"/>
      <c r="V373" s="93"/>
      <c r="W373" s="93"/>
      <c r="X373" s="93"/>
      <c r="Y373" s="93"/>
      <c r="Z373" s="94"/>
      <c r="AA373" s="87">
        <v>0</v>
      </c>
      <c r="AB373" s="87"/>
      <c r="AC373" s="87"/>
      <c r="AD373" s="87"/>
      <c r="AE373" s="87"/>
      <c r="AF373" s="87">
        <v>0</v>
      </c>
      <c r="AG373" s="87"/>
      <c r="AH373" s="87"/>
      <c r="AI373" s="87"/>
      <c r="AJ373" s="87"/>
      <c r="AK373" s="87">
        <f>IF(ISNUMBER(AA373),AA373,0)+IF(ISNUMBER(AF373),AF373,0)</f>
        <v>0</v>
      </c>
      <c r="AL373" s="87"/>
      <c r="AM373" s="87"/>
      <c r="AN373" s="87"/>
      <c r="AO373" s="87"/>
      <c r="AP373" s="87">
        <v>0</v>
      </c>
      <c r="AQ373" s="87"/>
      <c r="AR373" s="87"/>
      <c r="AS373" s="87"/>
      <c r="AT373" s="87"/>
      <c r="AU373" s="87">
        <v>0</v>
      </c>
      <c r="AV373" s="87"/>
      <c r="AW373" s="87"/>
      <c r="AX373" s="87"/>
      <c r="AY373" s="87"/>
      <c r="AZ373" s="87">
        <f>IF(ISNUMBER(AP373),AP373,0)+IF(ISNUMBER(AU373),AU373,0)</f>
        <v>0</v>
      </c>
      <c r="BA373" s="87"/>
      <c r="BB373" s="87"/>
      <c r="BC373" s="87"/>
      <c r="BD373" s="87"/>
      <c r="BE373" s="87">
        <v>141000</v>
      </c>
      <c r="BF373" s="87"/>
      <c r="BG373" s="87"/>
      <c r="BH373" s="87"/>
      <c r="BI373" s="87"/>
      <c r="BJ373" s="87">
        <v>0</v>
      </c>
      <c r="BK373" s="87"/>
      <c r="BL373" s="87"/>
      <c r="BM373" s="87"/>
      <c r="BN373" s="87"/>
      <c r="BO373" s="87">
        <f>IF(ISNUMBER(BE373),BE373,0)+IF(ISNUMBER(BJ373),BJ373,0)</f>
        <v>141000</v>
      </c>
      <c r="BP373" s="87"/>
      <c r="BQ373" s="87"/>
      <c r="BR373" s="87"/>
      <c r="BS373" s="87"/>
    </row>
    <row r="374" spans="1:79" s="9" customFormat="1" ht="12.75" customHeight="1" x14ac:dyDescent="0.25">
      <c r="A374" s="139"/>
      <c r="B374" s="139"/>
      <c r="C374" s="139"/>
      <c r="D374" s="139"/>
      <c r="E374" s="139"/>
      <c r="F374" s="139"/>
      <c r="G374" s="159" t="s">
        <v>145</v>
      </c>
      <c r="H374" s="156"/>
      <c r="I374" s="156"/>
      <c r="J374" s="156"/>
      <c r="K374" s="156"/>
      <c r="L374" s="156"/>
      <c r="M374" s="156"/>
      <c r="N374" s="156"/>
      <c r="O374" s="156"/>
      <c r="P374" s="156"/>
      <c r="Q374" s="156"/>
      <c r="R374" s="156"/>
      <c r="S374" s="157"/>
      <c r="T374" s="225"/>
      <c r="U374" s="102"/>
      <c r="V374" s="102"/>
      <c r="W374" s="102"/>
      <c r="X374" s="102"/>
      <c r="Y374" s="102"/>
      <c r="Z374" s="103"/>
      <c r="AA374" s="120">
        <f>AA370+AA372+AA373</f>
        <v>1025500</v>
      </c>
      <c r="AB374" s="120"/>
      <c r="AC374" s="120"/>
      <c r="AD374" s="120"/>
      <c r="AE374" s="120"/>
      <c r="AF374" s="120">
        <f t="shared" ref="AF374" si="42">AF370+AF372+AF373</f>
        <v>7694300</v>
      </c>
      <c r="AG374" s="120"/>
      <c r="AH374" s="120"/>
      <c r="AI374" s="120"/>
      <c r="AJ374" s="120"/>
      <c r="AK374" s="120">
        <f t="shared" ref="AK374" si="43">AK370+AK372+AK373</f>
        <v>8719800</v>
      </c>
      <c r="AL374" s="120"/>
      <c r="AM374" s="120"/>
      <c r="AN374" s="120"/>
      <c r="AO374" s="120"/>
      <c r="AP374" s="120">
        <f t="shared" ref="AP374" si="44">AP370+AP372+AP373</f>
        <v>6312130</v>
      </c>
      <c r="AQ374" s="120"/>
      <c r="AR374" s="120"/>
      <c r="AS374" s="120"/>
      <c r="AT374" s="120"/>
      <c r="AU374" s="120">
        <f t="shared" ref="AU374" si="45">AU370+AU372+AU373</f>
        <v>4086000</v>
      </c>
      <c r="AV374" s="120"/>
      <c r="AW374" s="120"/>
      <c r="AX374" s="120"/>
      <c r="AY374" s="120"/>
      <c r="AZ374" s="120">
        <f t="shared" ref="AZ374" si="46">AZ370+AZ372+AZ373</f>
        <v>10398130</v>
      </c>
      <c r="BA374" s="120"/>
      <c r="BB374" s="120"/>
      <c r="BC374" s="120"/>
      <c r="BD374" s="120"/>
      <c r="BE374" s="120">
        <f t="shared" ref="BE374" si="47">BE370+BE372+BE373</f>
        <v>141000</v>
      </c>
      <c r="BF374" s="120"/>
      <c r="BG374" s="120"/>
      <c r="BH374" s="120"/>
      <c r="BI374" s="120"/>
      <c r="BJ374" s="120">
        <f t="shared" ref="BJ374" si="48">BJ370+BJ372+BJ373</f>
        <v>0</v>
      </c>
      <c r="BK374" s="120"/>
      <c r="BL374" s="120"/>
      <c r="BM374" s="120"/>
      <c r="BN374" s="120"/>
      <c r="BO374" s="120">
        <f t="shared" ref="BO374" si="49">BO370+BO372+BO373</f>
        <v>141000</v>
      </c>
      <c r="BP374" s="120"/>
      <c r="BQ374" s="120"/>
      <c r="BR374" s="120"/>
      <c r="BS374" s="120"/>
    </row>
    <row r="376" spans="1:79" ht="14.25" customHeight="1" x14ac:dyDescent="0.25">
      <c r="A376" s="51" t="s">
        <v>421</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row>
    <row r="378" spans="1:79" ht="15" customHeight="1" x14ac:dyDescent="0.25">
      <c r="A378" s="59" t="s">
        <v>192</v>
      </c>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row>
    <row r="379" spans="1:79" ht="6.6" customHeight="1" x14ac:dyDescent="0.25"/>
    <row r="380" spans="1:79" ht="15" customHeight="1" x14ac:dyDescent="0.25">
      <c r="A380" s="61" t="s">
        <v>6</v>
      </c>
      <c r="B380" s="61"/>
      <c r="C380" s="61"/>
      <c r="D380" s="61"/>
      <c r="E380" s="61"/>
      <c r="F380" s="61"/>
      <c r="G380" s="61" t="s">
        <v>123</v>
      </c>
      <c r="H380" s="61"/>
      <c r="I380" s="61"/>
      <c r="J380" s="61"/>
      <c r="K380" s="61"/>
      <c r="L380" s="61"/>
      <c r="M380" s="61"/>
      <c r="N380" s="61"/>
      <c r="O380" s="61"/>
      <c r="P380" s="61"/>
      <c r="Q380" s="61"/>
      <c r="R380" s="61"/>
      <c r="S380" s="61"/>
      <c r="T380" s="61" t="s">
        <v>13</v>
      </c>
      <c r="U380" s="61"/>
      <c r="V380" s="61"/>
      <c r="W380" s="61"/>
      <c r="X380" s="61"/>
      <c r="Y380" s="61"/>
      <c r="Z380" s="61"/>
      <c r="AA380" s="77" t="s">
        <v>204</v>
      </c>
      <c r="AB380" s="136"/>
      <c r="AC380" s="136"/>
      <c r="AD380" s="136"/>
      <c r="AE380" s="136"/>
      <c r="AF380" s="136"/>
      <c r="AG380" s="136"/>
      <c r="AH380" s="136"/>
      <c r="AI380" s="136"/>
      <c r="AJ380" s="136"/>
      <c r="AK380" s="136"/>
      <c r="AL380" s="136"/>
      <c r="AM380" s="136"/>
      <c r="AN380" s="136"/>
      <c r="AO380" s="137"/>
      <c r="AP380" s="77" t="s">
        <v>208</v>
      </c>
      <c r="AQ380" s="78"/>
      <c r="AR380" s="78"/>
      <c r="AS380" s="78"/>
      <c r="AT380" s="78"/>
      <c r="AU380" s="78"/>
      <c r="AV380" s="78"/>
      <c r="AW380" s="78"/>
      <c r="AX380" s="78"/>
      <c r="AY380" s="78"/>
      <c r="AZ380" s="78"/>
      <c r="BA380" s="78"/>
      <c r="BB380" s="78"/>
      <c r="BC380" s="78"/>
      <c r="BD380" s="79"/>
    </row>
    <row r="381" spans="1:79" ht="32.1" customHeight="1"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t="s">
        <v>4</v>
      </c>
      <c r="AB381" s="61"/>
      <c r="AC381" s="61"/>
      <c r="AD381" s="61"/>
      <c r="AE381" s="61"/>
      <c r="AF381" s="61" t="s">
        <v>3</v>
      </c>
      <c r="AG381" s="61"/>
      <c r="AH381" s="61"/>
      <c r="AI381" s="61"/>
      <c r="AJ381" s="61"/>
      <c r="AK381" s="61" t="s">
        <v>89</v>
      </c>
      <c r="AL381" s="61"/>
      <c r="AM381" s="61"/>
      <c r="AN381" s="61"/>
      <c r="AO381" s="61"/>
      <c r="AP381" s="61" t="s">
        <v>4</v>
      </c>
      <c r="AQ381" s="61"/>
      <c r="AR381" s="61"/>
      <c r="AS381" s="61"/>
      <c r="AT381" s="61"/>
      <c r="AU381" s="61" t="s">
        <v>3</v>
      </c>
      <c r="AV381" s="61"/>
      <c r="AW381" s="61"/>
      <c r="AX381" s="61"/>
      <c r="AY381" s="61"/>
      <c r="AZ381" s="61" t="s">
        <v>96</v>
      </c>
      <c r="BA381" s="61"/>
      <c r="BB381" s="61"/>
      <c r="BC381" s="61"/>
      <c r="BD381" s="61"/>
    </row>
    <row r="382" spans="1:79" ht="15" customHeight="1" x14ac:dyDescent="0.25">
      <c r="A382" s="61">
        <v>1</v>
      </c>
      <c r="B382" s="61"/>
      <c r="C382" s="61"/>
      <c r="D382" s="61"/>
      <c r="E382" s="61"/>
      <c r="F382" s="61"/>
      <c r="G382" s="61">
        <v>2</v>
      </c>
      <c r="H382" s="61"/>
      <c r="I382" s="61"/>
      <c r="J382" s="61"/>
      <c r="K382" s="61"/>
      <c r="L382" s="61"/>
      <c r="M382" s="61"/>
      <c r="N382" s="61"/>
      <c r="O382" s="61"/>
      <c r="P382" s="61"/>
      <c r="Q382" s="61"/>
      <c r="R382" s="61"/>
      <c r="S382" s="61"/>
      <c r="T382" s="61">
        <v>3</v>
      </c>
      <c r="U382" s="61"/>
      <c r="V382" s="61"/>
      <c r="W382" s="61"/>
      <c r="X382" s="61"/>
      <c r="Y382" s="61"/>
      <c r="Z382" s="61"/>
      <c r="AA382" s="61">
        <v>4</v>
      </c>
      <c r="AB382" s="61"/>
      <c r="AC382" s="61"/>
      <c r="AD382" s="61"/>
      <c r="AE382" s="61"/>
      <c r="AF382" s="61">
        <v>5</v>
      </c>
      <c r="AG382" s="61"/>
      <c r="AH382" s="61"/>
      <c r="AI382" s="61"/>
      <c r="AJ382" s="61"/>
      <c r="AK382" s="61">
        <v>6</v>
      </c>
      <c r="AL382" s="61"/>
      <c r="AM382" s="61"/>
      <c r="AN382" s="61"/>
      <c r="AO382" s="61"/>
      <c r="AP382" s="61">
        <v>7</v>
      </c>
      <c r="AQ382" s="61"/>
      <c r="AR382" s="61"/>
      <c r="AS382" s="61"/>
      <c r="AT382" s="61"/>
      <c r="AU382" s="61">
        <v>8</v>
      </c>
      <c r="AV382" s="61"/>
      <c r="AW382" s="61"/>
      <c r="AX382" s="61"/>
      <c r="AY382" s="61"/>
      <c r="AZ382" s="61">
        <v>9</v>
      </c>
      <c r="BA382" s="61"/>
      <c r="BB382" s="61"/>
      <c r="BC382" s="61"/>
      <c r="BD382" s="61"/>
    </row>
    <row r="383" spans="1:79" ht="12" hidden="1" customHeight="1" x14ac:dyDescent="0.25">
      <c r="A383" s="80" t="s">
        <v>69</v>
      </c>
      <c r="B383" s="80"/>
      <c r="C383" s="80"/>
      <c r="D383" s="80"/>
      <c r="E383" s="80"/>
      <c r="F383" s="80"/>
      <c r="G383" s="142" t="s">
        <v>57</v>
      </c>
      <c r="H383" s="142"/>
      <c r="I383" s="142"/>
      <c r="J383" s="142"/>
      <c r="K383" s="142"/>
      <c r="L383" s="142"/>
      <c r="M383" s="142"/>
      <c r="N383" s="142"/>
      <c r="O383" s="142"/>
      <c r="P383" s="142"/>
      <c r="Q383" s="142"/>
      <c r="R383" s="142"/>
      <c r="S383" s="142"/>
      <c r="T383" s="142" t="s">
        <v>79</v>
      </c>
      <c r="U383" s="142"/>
      <c r="V383" s="142"/>
      <c r="W383" s="142"/>
      <c r="X383" s="142"/>
      <c r="Y383" s="142"/>
      <c r="Z383" s="142"/>
      <c r="AA383" s="122" t="s">
        <v>60</v>
      </c>
      <c r="AB383" s="122"/>
      <c r="AC383" s="122"/>
      <c r="AD383" s="122"/>
      <c r="AE383" s="122"/>
      <c r="AF383" s="122" t="s">
        <v>61</v>
      </c>
      <c r="AG383" s="122"/>
      <c r="AH383" s="122"/>
      <c r="AI383" s="122"/>
      <c r="AJ383" s="122"/>
      <c r="AK383" s="91" t="s">
        <v>120</v>
      </c>
      <c r="AL383" s="91"/>
      <c r="AM383" s="91"/>
      <c r="AN383" s="91"/>
      <c r="AO383" s="91"/>
      <c r="AP383" s="122" t="s">
        <v>62</v>
      </c>
      <c r="AQ383" s="122"/>
      <c r="AR383" s="122"/>
      <c r="AS383" s="122"/>
      <c r="AT383" s="122"/>
      <c r="AU383" s="122" t="s">
        <v>63</v>
      </c>
      <c r="AV383" s="122"/>
      <c r="AW383" s="122"/>
      <c r="AX383" s="122"/>
      <c r="AY383" s="122"/>
      <c r="AZ383" s="91" t="s">
        <v>120</v>
      </c>
      <c r="BA383" s="91"/>
      <c r="BB383" s="91"/>
      <c r="BC383" s="91"/>
      <c r="BD383" s="91"/>
      <c r="CA383" s="1" t="s">
        <v>46</v>
      </c>
    </row>
    <row r="384" spans="1:79" s="8" customFormat="1" ht="29.4" customHeight="1" x14ac:dyDescent="0.25">
      <c r="A384" s="80">
        <v>1</v>
      </c>
      <c r="B384" s="80"/>
      <c r="C384" s="80"/>
      <c r="D384" s="80"/>
      <c r="E384" s="80"/>
      <c r="F384" s="80"/>
      <c r="G384" s="92" t="s">
        <v>270</v>
      </c>
      <c r="H384" s="93"/>
      <c r="I384" s="93"/>
      <c r="J384" s="93"/>
      <c r="K384" s="93"/>
      <c r="L384" s="93"/>
      <c r="M384" s="93"/>
      <c r="N384" s="93"/>
      <c r="O384" s="93"/>
      <c r="P384" s="93"/>
      <c r="Q384" s="93"/>
      <c r="R384" s="93"/>
      <c r="S384" s="94"/>
      <c r="T384" s="230" t="s">
        <v>291</v>
      </c>
      <c r="U384" s="219"/>
      <c r="V384" s="219"/>
      <c r="W384" s="219"/>
      <c r="X384" s="219"/>
      <c r="Y384" s="219"/>
      <c r="Z384" s="220"/>
      <c r="AA384" s="87">
        <v>0</v>
      </c>
      <c r="AB384" s="87"/>
      <c r="AC384" s="87"/>
      <c r="AD384" s="87"/>
      <c r="AE384" s="87"/>
      <c r="AF384" s="87">
        <v>0</v>
      </c>
      <c r="AG384" s="87"/>
      <c r="AH384" s="87"/>
      <c r="AI384" s="87"/>
      <c r="AJ384" s="87"/>
      <c r="AK384" s="87">
        <f>IF(ISNUMBER(AA384),AA384,0)+IF(ISNUMBER(AF384),AF384,0)</f>
        <v>0</v>
      </c>
      <c r="AL384" s="87"/>
      <c r="AM384" s="87"/>
      <c r="AN384" s="87"/>
      <c r="AO384" s="87"/>
      <c r="AP384" s="87">
        <v>0</v>
      </c>
      <c r="AQ384" s="87"/>
      <c r="AR384" s="87"/>
      <c r="AS384" s="87"/>
      <c r="AT384" s="87"/>
      <c r="AU384" s="87">
        <v>0</v>
      </c>
      <c r="AV384" s="87"/>
      <c r="AW384" s="87"/>
      <c r="AX384" s="87"/>
      <c r="AY384" s="87"/>
      <c r="AZ384" s="87">
        <f>IF(ISNUMBER(AP384),AP384,0)+IF(ISNUMBER(AU384),AU384,0)</f>
        <v>0</v>
      </c>
      <c r="BA384" s="87"/>
      <c r="BB384" s="87"/>
      <c r="BC384" s="87"/>
      <c r="BD384" s="87"/>
      <c r="CA384" s="8" t="s">
        <v>47</v>
      </c>
    </row>
    <row r="385" spans="1:79" s="8" customFormat="1" ht="39.6" hidden="1" customHeight="1" x14ac:dyDescent="0.25">
      <c r="A385" s="80">
        <v>2</v>
      </c>
      <c r="B385" s="80"/>
      <c r="C385" s="80"/>
      <c r="D385" s="80"/>
      <c r="E385" s="80"/>
      <c r="F385" s="80"/>
      <c r="G385" s="92" t="s">
        <v>271</v>
      </c>
      <c r="H385" s="93"/>
      <c r="I385" s="93"/>
      <c r="J385" s="93"/>
      <c r="K385" s="93"/>
      <c r="L385" s="93"/>
      <c r="M385" s="93"/>
      <c r="N385" s="93"/>
      <c r="O385" s="93"/>
      <c r="P385" s="93"/>
      <c r="Q385" s="93"/>
      <c r="R385" s="93"/>
      <c r="S385" s="94"/>
      <c r="T385" s="230" t="s">
        <v>272</v>
      </c>
      <c r="U385" s="219"/>
      <c r="V385" s="219"/>
      <c r="W385" s="219"/>
      <c r="X385" s="219"/>
      <c r="Y385" s="219"/>
      <c r="Z385" s="220"/>
      <c r="AA385" s="87">
        <v>0</v>
      </c>
      <c r="AB385" s="87"/>
      <c r="AC385" s="87"/>
      <c r="AD385" s="87"/>
      <c r="AE385" s="87"/>
      <c r="AF385" s="87">
        <v>0</v>
      </c>
      <c r="AG385" s="87"/>
      <c r="AH385" s="87"/>
      <c r="AI385" s="87"/>
      <c r="AJ385" s="87"/>
      <c r="AK385" s="87">
        <f>IF(ISNUMBER(AA385),AA385,0)+IF(ISNUMBER(AF385),AF385,0)</f>
        <v>0</v>
      </c>
      <c r="AL385" s="87"/>
      <c r="AM385" s="87"/>
      <c r="AN385" s="87"/>
      <c r="AO385" s="87"/>
      <c r="AP385" s="87">
        <v>0</v>
      </c>
      <c r="AQ385" s="87"/>
      <c r="AR385" s="87"/>
      <c r="AS385" s="87"/>
      <c r="AT385" s="87"/>
      <c r="AU385" s="87">
        <v>0</v>
      </c>
      <c r="AV385" s="87"/>
      <c r="AW385" s="87"/>
      <c r="AX385" s="87"/>
      <c r="AY385" s="87"/>
      <c r="AZ385" s="87">
        <f>IF(ISNUMBER(AP385),AP385,0)+IF(ISNUMBER(AU385),AU385,0)</f>
        <v>0</v>
      </c>
      <c r="BA385" s="87"/>
      <c r="BB385" s="87"/>
      <c r="BC385" s="87"/>
      <c r="BD385" s="87"/>
    </row>
    <row r="386" spans="1:79" s="8" customFormat="1" ht="40.950000000000003" hidden="1" customHeight="1" x14ac:dyDescent="0.25">
      <c r="A386" s="80">
        <v>2</v>
      </c>
      <c r="B386" s="80"/>
      <c r="C386" s="80"/>
      <c r="D386" s="80"/>
      <c r="E386" s="80"/>
      <c r="F386" s="80"/>
      <c r="G386" s="92" t="s">
        <v>273</v>
      </c>
      <c r="H386" s="93"/>
      <c r="I386" s="93"/>
      <c r="J386" s="93"/>
      <c r="K386" s="93"/>
      <c r="L386" s="93"/>
      <c r="M386" s="93"/>
      <c r="N386" s="93"/>
      <c r="O386" s="93"/>
      <c r="P386" s="93"/>
      <c r="Q386" s="93"/>
      <c r="R386" s="93"/>
      <c r="S386" s="94"/>
      <c r="T386" s="230" t="s">
        <v>274</v>
      </c>
      <c r="U386" s="219"/>
      <c r="V386" s="219"/>
      <c r="W386" s="219"/>
      <c r="X386" s="219"/>
      <c r="Y386" s="219"/>
      <c r="Z386" s="220"/>
      <c r="AA386" s="87">
        <v>0</v>
      </c>
      <c r="AB386" s="87"/>
      <c r="AC386" s="87"/>
      <c r="AD386" s="87"/>
      <c r="AE386" s="87"/>
      <c r="AF386" s="87">
        <v>0</v>
      </c>
      <c r="AG386" s="87"/>
      <c r="AH386" s="87"/>
      <c r="AI386" s="87"/>
      <c r="AJ386" s="87"/>
      <c r="AK386" s="87">
        <f>IF(ISNUMBER(AA386),AA386,0)+IF(ISNUMBER(AF386),AF386,0)</f>
        <v>0</v>
      </c>
      <c r="AL386" s="87"/>
      <c r="AM386" s="87"/>
      <c r="AN386" s="87"/>
      <c r="AO386" s="87"/>
      <c r="AP386" s="87">
        <v>0</v>
      </c>
      <c r="AQ386" s="87"/>
      <c r="AR386" s="87"/>
      <c r="AS386" s="87"/>
      <c r="AT386" s="87"/>
      <c r="AU386" s="87">
        <v>0</v>
      </c>
      <c r="AV386" s="87"/>
      <c r="AW386" s="87"/>
      <c r="AX386" s="87"/>
      <c r="AY386" s="87"/>
      <c r="AZ386" s="87">
        <f>IF(ISNUMBER(AP386),AP386,0)+IF(ISNUMBER(AU386),AU386,0)</f>
        <v>0</v>
      </c>
      <c r="BA386" s="87"/>
      <c r="BB386" s="87"/>
      <c r="BC386" s="87"/>
      <c r="BD386" s="87"/>
    </row>
    <row r="387" spans="1:79" s="8" customFormat="1" ht="53.4" customHeight="1" x14ac:dyDescent="0.25">
      <c r="A387" s="80">
        <v>3</v>
      </c>
      <c r="B387" s="80"/>
      <c r="C387" s="80"/>
      <c r="D387" s="80"/>
      <c r="E387" s="80"/>
      <c r="F387" s="80"/>
      <c r="G387" s="92" t="s">
        <v>630</v>
      </c>
      <c r="H387" s="93"/>
      <c r="I387" s="93"/>
      <c r="J387" s="93"/>
      <c r="K387" s="93"/>
      <c r="L387" s="93"/>
      <c r="M387" s="93"/>
      <c r="N387" s="93"/>
      <c r="O387" s="93"/>
      <c r="P387" s="93"/>
      <c r="Q387" s="93"/>
      <c r="R387" s="93"/>
      <c r="S387" s="94"/>
      <c r="T387" s="92" t="s">
        <v>564</v>
      </c>
      <c r="U387" s="93"/>
      <c r="V387" s="93"/>
      <c r="W387" s="93"/>
      <c r="X387" s="93"/>
      <c r="Y387" s="93"/>
      <c r="Z387" s="94"/>
      <c r="AA387" s="87">
        <v>156900</v>
      </c>
      <c r="AB387" s="87"/>
      <c r="AC387" s="87"/>
      <c r="AD387" s="87"/>
      <c r="AE387" s="87"/>
      <c r="AF387" s="87">
        <v>0</v>
      </c>
      <c r="AG387" s="87"/>
      <c r="AH387" s="87"/>
      <c r="AI387" s="87"/>
      <c r="AJ387" s="87"/>
      <c r="AK387" s="87">
        <f>IF(ISNUMBER(AA387),AA387,0)+IF(ISNUMBER(AF387),AF387,0)</f>
        <v>156900</v>
      </c>
      <c r="AL387" s="87"/>
      <c r="AM387" s="87"/>
      <c r="AN387" s="87"/>
      <c r="AO387" s="87"/>
      <c r="AP387" s="87">
        <v>172600</v>
      </c>
      <c r="AQ387" s="87"/>
      <c r="AR387" s="87"/>
      <c r="AS387" s="87"/>
      <c r="AT387" s="87"/>
      <c r="AU387" s="87">
        <v>0</v>
      </c>
      <c r="AV387" s="87"/>
      <c r="AW387" s="87"/>
      <c r="AX387" s="87"/>
      <c r="AY387" s="87"/>
      <c r="AZ387" s="87">
        <f>IF(ISNUMBER(AP387),AP387,0)+IF(ISNUMBER(AU387),AU387,0)</f>
        <v>172600</v>
      </c>
      <c r="BA387" s="87"/>
      <c r="BB387" s="87"/>
      <c r="BC387" s="87"/>
      <c r="BD387" s="87"/>
    </row>
    <row r="388" spans="1:79" s="9" customFormat="1" x14ac:dyDescent="0.25">
      <c r="A388" s="139"/>
      <c r="B388" s="139"/>
      <c r="C388" s="139"/>
      <c r="D388" s="139"/>
      <c r="E388" s="139"/>
      <c r="F388" s="139"/>
      <c r="G388" s="101" t="s">
        <v>145</v>
      </c>
      <c r="H388" s="102"/>
      <c r="I388" s="102"/>
      <c r="J388" s="102"/>
      <c r="K388" s="102"/>
      <c r="L388" s="102"/>
      <c r="M388" s="102"/>
      <c r="N388" s="102"/>
      <c r="O388" s="102"/>
      <c r="P388" s="102"/>
      <c r="Q388" s="102"/>
      <c r="R388" s="102"/>
      <c r="S388" s="103"/>
      <c r="T388" s="225"/>
      <c r="U388" s="102"/>
      <c r="V388" s="102"/>
      <c r="W388" s="102"/>
      <c r="X388" s="102"/>
      <c r="Y388" s="102"/>
      <c r="Z388" s="103"/>
      <c r="AA388" s="120">
        <f>AA384+AA386+AA387</f>
        <v>156900</v>
      </c>
      <c r="AB388" s="120"/>
      <c r="AC388" s="120"/>
      <c r="AD388" s="120"/>
      <c r="AE388" s="120"/>
      <c r="AF388" s="120">
        <f t="shared" ref="AF388" si="50">AF384+AF386+AF387</f>
        <v>0</v>
      </c>
      <c r="AG388" s="120"/>
      <c r="AH388" s="120"/>
      <c r="AI388" s="120"/>
      <c r="AJ388" s="120"/>
      <c r="AK388" s="120">
        <f t="shared" ref="AK388" si="51">AK384+AK386+AK387</f>
        <v>156900</v>
      </c>
      <c r="AL388" s="120"/>
      <c r="AM388" s="120"/>
      <c r="AN388" s="120"/>
      <c r="AO388" s="120"/>
      <c r="AP388" s="120">
        <f t="shared" ref="AP388" si="52">AP384+AP386+AP387</f>
        <v>172600</v>
      </c>
      <c r="AQ388" s="120"/>
      <c r="AR388" s="120"/>
      <c r="AS388" s="120"/>
      <c r="AT388" s="120"/>
      <c r="AU388" s="120">
        <f t="shared" ref="AU388" si="53">AU384+AU386+AU387</f>
        <v>0</v>
      </c>
      <c r="AV388" s="120"/>
      <c r="AW388" s="120"/>
      <c r="AX388" s="120"/>
      <c r="AY388" s="120"/>
      <c r="AZ388" s="120">
        <f t="shared" ref="AZ388" si="54">AZ384+AZ386+AZ387</f>
        <v>172600</v>
      </c>
      <c r="BA388" s="120"/>
      <c r="BB388" s="120"/>
      <c r="BC388" s="120"/>
      <c r="BD388" s="120"/>
    </row>
    <row r="390" spans="1:79" ht="14.25" customHeight="1" x14ac:dyDescent="0.25">
      <c r="A390" s="51" t="s">
        <v>210</v>
      </c>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row>
    <row r="392" spans="1:79" ht="15" customHeight="1" x14ac:dyDescent="0.25">
      <c r="A392" s="59" t="s">
        <v>192</v>
      </c>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row>
    <row r="393" spans="1:79" ht="7.95" customHeight="1" x14ac:dyDescent="0.25"/>
    <row r="394" spans="1:79" ht="23.1" customHeight="1" x14ac:dyDescent="0.25">
      <c r="A394" s="61" t="s">
        <v>125</v>
      </c>
      <c r="B394" s="61"/>
      <c r="C394" s="61"/>
      <c r="D394" s="61"/>
      <c r="E394" s="61"/>
      <c r="F394" s="61"/>
      <c r="G394" s="61"/>
      <c r="H394" s="61"/>
      <c r="I394" s="61"/>
      <c r="J394" s="61"/>
      <c r="K394" s="61"/>
      <c r="L394" s="61"/>
      <c r="M394" s="61"/>
      <c r="N394" s="81" t="s">
        <v>126</v>
      </c>
      <c r="O394" s="82"/>
      <c r="P394" s="82"/>
      <c r="Q394" s="82"/>
      <c r="R394" s="82"/>
      <c r="S394" s="82"/>
      <c r="T394" s="82"/>
      <c r="U394" s="83"/>
      <c r="V394" s="81" t="s">
        <v>127</v>
      </c>
      <c r="W394" s="82"/>
      <c r="X394" s="82"/>
      <c r="Y394" s="83"/>
      <c r="Z394" s="77" t="s">
        <v>193</v>
      </c>
      <c r="AA394" s="78"/>
      <c r="AB394" s="78"/>
      <c r="AC394" s="78"/>
      <c r="AD394" s="78"/>
      <c r="AE394" s="78"/>
      <c r="AF394" s="78"/>
      <c r="AG394" s="79"/>
      <c r="AH394" s="77" t="s">
        <v>195</v>
      </c>
      <c r="AI394" s="78"/>
      <c r="AJ394" s="78"/>
      <c r="AK394" s="78"/>
      <c r="AL394" s="78"/>
      <c r="AM394" s="78"/>
      <c r="AN394" s="78"/>
      <c r="AO394" s="79"/>
      <c r="AP394" s="77" t="s">
        <v>200</v>
      </c>
      <c r="AQ394" s="78"/>
      <c r="AR394" s="78"/>
      <c r="AS394" s="78"/>
      <c r="AT394" s="78"/>
      <c r="AU394" s="78"/>
      <c r="AV394" s="78"/>
      <c r="AW394" s="78"/>
      <c r="AX394" s="77" t="s">
        <v>204</v>
      </c>
      <c r="AY394" s="78"/>
      <c r="AZ394" s="78"/>
      <c r="BA394" s="78"/>
      <c r="BB394" s="78"/>
      <c r="BC394" s="78"/>
      <c r="BD394" s="78"/>
      <c r="BE394" s="79"/>
      <c r="BF394" s="77" t="s">
        <v>208</v>
      </c>
      <c r="BG394" s="78"/>
      <c r="BH394" s="78"/>
      <c r="BI394" s="78"/>
      <c r="BJ394" s="78"/>
      <c r="BK394" s="78"/>
      <c r="BL394" s="78"/>
      <c r="BM394" s="79"/>
    </row>
    <row r="395" spans="1:79" ht="95.25" customHeight="1" x14ac:dyDescent="0.25">
      <c r="A395" s="61"/>
      <c r="B395" s="61"/>
      <c r="C395" s="61"/>
      <c r="D395" s="61"/>
      <c r="E395" s="61"/>
      <c r="F395" s="61"/>
      <c r="G395" s="61"/>
      <c r="H395" s="61"/>
      <c r="I395" s="61"/>
      <c r="J395" s="61"/>
      <c r="K395" s="61"/>
      <c r="L395" s="61"/>
      <c r="M395" s="61"/>
      <c r="N395" s="84"/>
      <c r="O395" s="85"/>
      <c r="P395" s="85"/>
      <c r="Q395" s="85"/>
      <c r="R395" s="85"/>
      <c r="S395" s="85"/>
      <c r="T395" s="85"/>
      <c r="U395" s="86"/>
      <c r="V395" s="84"/>
      <c r="W395" s="85"/>
      <c r="X395" s="85"/>
      <c r="Y395" s="86"/>
      <c r="Z395" s="80" t="s">
        <v>130</v>
      </c>
      <c r="AA395" s="80"/>
      <c r="AB395" s="80"/>
      <c r="AC395" s="80"/>
      <c r="AD395" s="80" t="s">
        <v>131</v>
      </c>
      <c r="AE395" s="80"/>
      <c r="AF395" s="80"/>
      <c r="AG395" s="80"/>
      <c r="AH395" s="80" t="s">
        <v>130</v>
      </c>
      <c r="AI395" s="80"/>
      <c r="AJ395" s="80"/>
      <c r="AK395" s="80"/>
      <c r="AL395" s="80" t="s">
        <v>131</v>
      </c>
      <c r="AM395" s="80"/>
      <c r="AN395" s="80"/>
      <c r="AO395" s="80"/>
      <c r="AP395" s="80" t="s">
        <v>130</v>
      </c>
      <c r="AQ395" s="80"/>
      <c r="AR395" s="80"/>
      <c r="AS395" s="80"/>
      <c r="AT395" s="80" t="s">
        <v>131</v>
      </c>
      <c r="AU395" s="80"/>
      <c r="AV395" s="80"/>
      <c r="AW395" s="80"/>
      <c r="AX395" s="80" t="s">
        <v>130</v>
      </c>
      <c r="AY395" s="80"/>
      <c r="AZ395" s="80"/>
      <c r="BA395" s="80"/>
      <c r="BB395" s="80" t="s">
        <v>131</v>
      </c>
      <c r="BC395" s="80"/>
      <c r="BD395" s="80"/>
      <c r="BE395" s="80"/>
      <c r="BF395" s="80" t="s">
        <v>130</v>
      </c>
      <c r="BG395" s="80"/>
      <c r="BH395" s="80"/>
      <c r="BI395" s="80"/>
      <c r="BJ395" s="80" t="s">
        <v>131</v>
      </c>
      <c r="BK395" s="80"/>
      <c r="BL395" s="80"/>
      <c r="BM395" s="80"/>
    </row>
    <row r="396" spans="1:79" ht="15" customHeight="1" x14ac:dyDescent="0.25">
      <c r="A396" s="61">
        <v>1</v>
      </c>
      <c r="B396" s="61"/>
      <c r="C396" s="61"/>
      <c r="D396" s="61"/>
      <c r="E396" s="61"/>
      <c r="F396" s="61"/>
      <c r="G396" s="61"/>
      <c r="H396" s="61"/>
      <c r="I396" s="61"/>
      <c r="J396" s="61"/>
      <c r="K396" s="61"/>
      <c r="L396" s="61"/>
      <c r="M396" s="61"/>
      <c r="N396" s="77">
        <v>2</v>
      </c>
      <c r="O396" s="78"/>
      <c r="P396" s="78"/>
      <c r="Q396" s="78"/>
      <c r="R396" s="78"/>
      <c r="S396" s="78"/>
      <c r="T396" s="78"/>
      <c r="U396" s="79"/>
      <c r="V396" s="77">
        <v>3</v>
      </c>
      <c r="W396" s="78"/>
      <c r="X396" s="78"/>
      <c r="Y396" s="79"/>
      <c r="Z396" s="61">
        <v>4</v>
      </c>
      <c r="AA396" s="61"/>
      <c r="AB396" s="61"/>
      <c r="AC396" s="61"/>
      <c r="AD396" s="61">
        <v>5</v>
      </c>
      <c r="AE396" s="61"/>
      <c r="AF396" s="61"/>
      <c r="AG396" s="61"/>
      <c r="AH396" s="61">
        <v>6</v>
      </c>
      <c r="AI396" s="61"/>
      <c r="AJ396" s="61"/>
      <c r="AK396" s="61"/>
      <c r="AL396" s="61">
        <v>7</v>
      </c>
      <c r="AM396" s="61"/>
      <c r="AN396" s="61"/>
      <c r="AO396" s="61"/>
      <c r="AP396" s="61">
        <v>8</v>
      </c>
      <c r="AQ396" s="61"/>
      <c r="AR396" s="61"/>
      <c r="AS396" s="61"/>
      <c r="AT396" s="61">
        <v>9</v>
      </c>
      <c r="AU396" s="61"/>
      <c r="AV396" s="61"/>
      <c r="AW396" s="61"/>
      <c r="AX396" s="61">
        <v>10</v>
      </c>
      <c r="AY396" s="61"/>
      <c r="AZ396" s="61"/>
      <c r="BA396" s="61"/>
      <c r="BB396" s="61">
        <v>11</v>
      </c>
      <c r="BC396" s="61"/>
      <c r="BD396" s="61"/>
      <c r="BE396" s="61"/>
      <c r="BF396" s="61">
        <v>12</v>
      </c>
      <c r="BG396" s="61"/>
      <c r="BH396" s="61"/>
      <c r="BI396" s="61"/>
      <c r="BJ396" s="61">
        <v>13</v>
      </c>
      <c r="BK396" s="61"/>
      <c r="BL396" s="61"/>
      <c r="BM396" s="61"/>
    </row>
    <row r="397" spans="1:79" ht="12" hidden="1" customHeight="1" x14ac:dyDescent="0.25">
      <c r="A397" s="142" t="s">
        <v>143</v>
      </c>
      <c r="B397" s="142"/>
      <c r="C397" s="142"/>
      <c r="D397" s="142"/>
      <c r="E397" s="142"/>
      <c r="F397" s="142"/>
      <c r="G397" s="142"/>
      <c r="H397" s="142"/>
      <c r="I397" s="142"/>
      <c r="J397" s="142"/>
      <c r="K397" s="142"/>
      <c r="L397" s="142"/>
      <c r="M397" s="142"/>
      <c r="N397" s="62" t="s">
        <v>128</v>
      </c>
      <c r="O397" s="63"/>
      <c r="P397" s="63"/>
      <c r="Q397" s="63"/>
      <c r="R397" s="63"/>
      <c r="S397" s="63"/>
      <c r="T397" s="63"/>
      <c r="U397" s="64"/>
      <c r="V397" s="62" t="s">
        <v>129</v>
      </c>
      <c r="W397" s="63"/>
      <c r="X397" s="63"/>
      <c r="Y397" s="64"/>
      <c r="Z397" s="122" t="s">
        <v>65</v>
      </c>
      <c r="AA397" s="122"/>
      <c r="AB397" s="122"/>
      <c r="AC397" s="122"/>
      <c r="AD397" s="122" t="s">
        <v>66</v>
      </c>
      <c r="AE397" s="122"/>
      <c r="AF397" s="122"/>
      <c r="AG397" s="122"/>
      <c r="AH397" s="122" t="s">
        <v>67</v>
      </c>
      <c r="AI397" s="122"/>
      <c r="AJ397" s="122"/>
      <c r="AK397" s="122"/>
      <c r="AL397" s="122" t="s">
        <v>68</v>
      </c>
      <c r="AM397" s="122"/>
      <c r="AN397" s="122"/>
      <c r="AO397" s="122"/>
      <c r="AP397" s="122" t="s">
        <v>58</v>
      </c>
      <c r="AQ397" s="122"/>
      <c r="AR397" s="122"/>
      <c r="AS397" s="122"/>
      <c r="AT397" s="122" t="s">
        <v>59</v>
      </c>
      <c r="AU397" s="122"/>
      <c r="AV397" s="122"/>
      <c r="AW397" s="122"/>
      <c r="AX397" s="122" t="s">
        <v>60</v>
      </c>
      <c r="AY397" s="122"/>
      <c r="AZ397" s="122"/>
      <c r="BA397" s="122"/>
      <c r="BB397" s="122" t="s">
        <v>61</v>
      </c>
      <c r="BC397" s="122"/>
      <c r="BD397" s="122"/>
      <c r="BE397" s="122"/>
      <c r="BF397" s="122" t="s">
        <v>62</v>
      </c>
      <c r="BG397" s="122"/>
      <c r="BH397" s="122"/>
      <c r="BI397" s="122"/>
      <c r="BJ397" s="122" t="s">
        <v>63</v>
      </c>
      <c r="BK397" s="122"/>
      <c r="BL397" s="122"/>
      <c r="BM397" s="122"/>
      <c r="CA397" s="1" t="s">
        <v>48</v>
      </c>
    </row>
    <row r="398" spans="1:79" s="8" customFormat="1" ht="68.400000000000006" customHeight="1" x14ac:dyDescent="0.25">
      <c r="A398" s="142" t="s">
        <v>435</v>
      </c>
      <c r="B398" s="142"/>
      <c r="C398" s="142"/>
      <c r="D398" s="142"/>
      <c r="E398" s="142"/>
      <c r="F398" s="142"/>
      <c r="G398" s="142"/>
      <c r="H398" s="142"/>
      <c r="I398" s="142"/>
      <c r="J398" s="142"/>
      <c r="K398" s="142"/>
      <c r="L398" s="142"/>
      <c r="M398" s="142"/>
      <c r="N398" s="62">
        <v>2018</v>
      </c>
      <c r="O398" s="63"/>
      <c r="P398" s="63"/>
      <c r="Q398" s="63"/>
      <c r="R398" s="63"/>
      <c r="S398" s="63"/>
      <c r="T398" s="63"/>
      <c r="U398" s="64"/>
      <c r="V398" s="221">
        <v>504237.15</v>
      </c>
      <c r="W398" s="222"/>
      <c r="X398" s="222"/>
      <c r="Y398" s="223"/>
      <c r="Z398" s="158">
        <v>504237.15</v>
      </c>
      <c r="AA398" s="158"/>
      <c r="AB398" s="158"/>
      <c r="AC398" s="158"/>
      <c r="AD398" s="158">
        <v>100</v>
      </c>
      <c r="AE398" s="158"/>
      <c r="AF398" s="158"/>
      <c r="AG398" s="158"/>
      <c r="AH398" s="224">
        <v>0</v>
      </c>
      <c r="AI398" s="224"/>
      <c r="AJ398" s="224"/>
      <c r="AK398" s="224"/>
      <c r="AL398" s="224">
        <v>0</v>
      </c>
      <c r="AM398" s="224"/>
      <c r="AN398" s="224"/>
      <c r="AO398" s="224"/>
      <c r="AP398" s="224">
        <v>0</v>
      </c>
      <c r="AQ398" s="224"/>
      <c r="AR398" s="224"/>
      <c r="AS398" s="224"/>
      <c r="AT398" s="224">
        <v>0</v>
      </c>
      <c r="AU398" s="224"/>
      <c r="AV398" s="224"/>
      <c r="AW398" s="224"/>
      <c r="AX398" s="224">
        <v>0</v>
      </c>
      <c r="AY398" s="224"/>
      <c r="AZ398" s="224"/>
      <c r="BA398" s="224"/>
      <c r="BB398" s="224">
        <v>0</v>
      </c>
      <c r="BC398" s="224"/>
      <c r="BD398" s="224"/>
      <c r="BE398" s="224"/>
      <c r="BF398" s="224">
        <v>0</v>
      </c>
      <c r="BG398" s="224"/>
      <c r="BH398" s="224"/>
      <c r="BI398" s="224"/>
      <c r="BJ398" s="224">
        <v>0</v>
      </c>
      <c r="BK398" s="224"/>
      <c r="BL398" s="224"/>
      <c r="BM398" s="224"/>
      <c r="CA398" s="8" t="s">
        <v>49</v>
      </c>
    </row>
    <row r="399" spans="1:79" s="8" customFormat="1" ht="67.95" customHeight="1" x14ac:dyDescent="0.25">
      <c r="A399" s="142" t="s">
        <v>307</v>
      </c>
      <c r="B399" s="142"/>
      <c r="C399" s="142"/>
      <c r="D399" s="142"/>
      <c r="E399" s="142"/>
      <c r="F399" s="142"/>
      <c r="G399" s="142"/>
      <c r="H399" s="142"/>
      <c r="I399" s="142"/>
      <c r="J399" s="142"/>
      <c r="K399" s="142"/>
      <c r="L399" s="142"/>
      <c r="M399" s="142"/>
      <c r="N399" s="62">
        <v>2019</v>
      </c>
      <c r="O399" s="63"/>
      <c r="P399" s="63"/>
      <c r="Q399" s="63"/>
      <c r="R399" s="63"/>
      <c r="S399" s="63"/>
      <c r="T399" s="63"/>
      <c r="U399" s="64"/>
      <c r="V399" s="221">
        <v>100000</v>
      </c>
      <c r="W399" s="222"/>
      <c r="X399" s="222"/>
      <c r="Y399" s="223"/>
      <c r="Z399" s="158">
        <v>0</v>
      </c>
      <c r="AA399" s="158"/>
      <c r="AB399" s="158"/>
      <c r="AC399" s="158"/>
      <c r="AD399" s="158">
        <v>0</v>
      </c>
      <c r="AE399" s="158"/>
      <c r="AF399" s="158"/>
      <c r="AG399" s="158"/>
      <c r="AH399" s="224">
        <v>100000</v>
      </c>
      <c r="AI399" s="224"/>
      <c r="AJ399" s="224"/>
      <c r="AK399" s="224"/>
      <c r="AL399" s="224">
        <v>100</v>
      </c>
      <c r="AM399" s="224"/>
      <c r="AN399" s="224"/>
      <c r="AO399" s="224"/>
      <c r="AP399" s="224">
        <v>0</v>
      </c>
      <c r="AQ399" s="224"/>
      <c r="AR399" s="224"/>
      <c r="AS399" s="224"/>
      <c r="AT399" s="224">
        <v>0</v>
      </c>
      <c r="AU399" s="224"/>
      <c r="AV399" s="224"/>
      <c r="AW399" s="224"/>
      <c r="AX399" s="224">
        <v>0</v>
      </c>
      <c r="AY399" s="224"/>
      <c r="AZ399" s="224"/>
      <c r="BA399" s="224"/>
      <c r="BB399" s="224">
        <v>0</v>
      </c>
      <c r="BC399" s="224"/>
      <c r="BD399" s="224"/>
      <c r="BE399" s="224"/>
      <c r="BF399" s="224">
        <v>0</v>
      </c>
      <c r="BG399" s="224"/>
      <c r="BH399" s="224"/>
      <c r="BI399" s="224"/>
      <c r="BJ399" s="224">
        <v>0</v>
      </c>
      <c r="BK399" s="224"/>
      <c r="BL399" s="224"/>
      <c r="BM399" s="224"/>
    </row>
    <row r="400" spans="1:79" s="8" customFormat="1" ht="70.2" customHeight="1" x14ac:dyDescent="0.25">
      <c r="A400" s="142" t="s">
        <v>308</v>
      </c>
      <c r="B400" s="142"/>
      <c r="C400" s="142"/>
      <c r="D400" s="142"/>
      <c r="E400" s="142"/>
      <c r="F400" s="142"/>
      <c r="G400" s="142"/>
      <c r="H400" s="142"/>
      <c r="I400" s="142"/>
      <c r="J400" s="142"/>
      <c r="K400" s="142"/>
      <c r="L400" s="142"/>
      <c r="M400" s="142"/>
      <c r="N400" s="62">
        <v>2018</v>
      </c>
      <c r="O400" s="63"/>
      <c r="P400" s="63"/>
      <c r="Q400" s="63"/>
      <c r="R400" s="63"/>
      <c r="S400" s="63"/>
      <c r="T400" s="63"/>
      <c r="U400" s="64"/>
      <c r="V400" s="221">
        <v>683594</v>
      </c>
      <c r="W400" s="222"/>
      <c r="X400" s="222"/>
      <c r="Y400" s="223"/>
      <c r="Z400" s="158">
        <v>683594</v>
      </c>
      <c r="AA400" s="158"/>
      <c r="AB400" s="158"/>
      <c r="AC400" s="158"/>
      <c r="AD400" s="158">
        <v>100</v>
      </c>
      <c r="AE400" s="158"/>
      <c r="AF400" s="158"/>
      <c r="AG400" s="158"/>
      <c r="AH400" s="224">
        <v>0</v>
      </c>
      <c r="AI400" s="224"/>
      <c r="AJ400" s="224"/>
      <c r="AK400" s="224"/>
      <c r="AL400" s="224">
        <v>0</v>
      </c>
      <c r="AM400" s="224"/>
      <c r="AN400" s="224"/>
      <c r="AO400" s="224"/>
      <c r="AP400" s="224">
        <v>0</v>
      </c>
      <c r="AQ400" s="224"/>
      <c r="AR400" s="224"/>
      <c r="AS400" s="224"/>
      <c r="AT400" s="224">
        <v>0</v>
      </c>
      <c r="AU400" s="224"/>
      <c r="AV400" s="224"/>
      <c r="AW400" s="224"/>
      <c r="AX400" s="224">
        <v>0</v>
      </c>
      <c r="AY400" s="224"/>
      <c r="AZ400" s="224"/>
      <c r="BA400" s="224"/>
      <c r="BB400" s="224">
        <v>0</v>
      </c>
      <c r="BC400" s="224"/>
      <c r="BD400" s="224"/>
      <c r="BE400" s="224"/>
      <c r="BF400" s="224">
        <v>0</v>
      </c>
      <c r="BG400" s="224"/>
      <c r="BH400" s="224"/>
      <c r="BI400" s="224"/>
      <c r="BJ400" s="224">
        <v>0</v>
      </c>
      <c r="BK400" s="224"/>
      <c r="BL400" s="224"/>
      <c r="BM400" s="224"/>
    </row>
    <row r="401" spans="1:65" s="8" customFormat="1" ht="55.2" customHeight="1" x14ac:dyDescent="0.25">
      <c r="A401" s="142" t="s">
        <v>309</v>
      </c>
      <c r="B401" s="142"/>
      <c r="C401" s="142"/>
      <c r="D401" s="142"/>
      <c r="E401" s="142"/>
      <c r="F401" s="142"/>
      <c r="G401" s="142"/>
      <c r="H401" s="142"/>
      <c r="I401" s="142"/>
      <c r="J401" s="142"/>
      <c r="K401" s="142"/>
      <c r="L401" s="142"/>
      <c r="M401" s="142"/>
      <c r="N401" s="62">
        <v>2018</v>
      </c>
      <c r="O401" s="63"/>
      <c r="P401" s="63"/>
      <c r="Q401" s="63"/>
      <c r="R401" s="63"/>
      <c r="S401" s="63"/>
      <c r="T401" s="63"/>
      <c r="U401" s="64"/>
      <c r="V401" s="221">
        <v>1486232</v>
      </c>
      <c r="W401" s="222"/>
      <c r="X401" s="222"/>
      <c r="Y401" s="223"/>
      <c r="Z401" s="158">
        <v>1483232</v>
      </c>
      <c r="AA401" s="158"/>
      <c r="AB401" s="158"/>
      <c r="AC401" s="158"/>
      <c r="AD401" s="158">
        <v>100</v>
      </c>
      <c r="AE401" s="158"/>
      <c r="AF401" s="158"/>
      <c r="AG401" s="158"/>
      <c r="AH401" s="224">
        <v>0</v>
      </c>
      <c r="AI401" s="224"/>
      <c r="AJ401" s="224"/>
      <c r="AK401" s="224"/>
      <c r="AL401" s="224">
        <v>0</v>
      </c>
      <c r="AM401" s="224"/>
      <c r="AN401" s="224"/>
      <c r="AO401" s="224"/>
      <c r="AP401" s="224">
        <v>0</v>
      </c>
      <c r="AQ401" s="224"/>
      <c r="AR401" s="224"/>
      <c r="AS401" s="224"/>
      <c r="AT401" s="224">
        <v>0</v>
      </c>
      <c r="AU401" s="224"/>
      <c r="AV401" s="224"/>
      <c r="AW401" s="224"/>
      <c r="AX401" s="224">
        <v>0</v>
      </c>
      <c r="AY401" s="224"/>
      <c r="AZ401" s="224"/>
      <c r="BA401" s="224"/>
      <c r="BB401" s="224">
        <v>0</v>
      </c>
      <c r="BC401" s="224"/>
      <c r="BD401" s="224"/>
      <c r="BE401" s="224"/>
      <c r="BF401" s="224">
        <v>0</v>
      </c>
      <c r="BG401" s="224"/>
      <c r="BH401" s="224"/>
      <c r="BI401" s="224"/>
      <c r="BJ401" s="224">
        <v>0</v>
      </c>
      <c r="BK401" s="224"/>
      <c r="BL401" s="224"/>
      <c r="BM401" s="224"/>
    </row>
    <row r="402" spans="1:65" s="8" customFormat="1" ht="67.95" customHeight="1" x14ac:dyDescent="0.25">
      <c r="A402" s="142" t="s">
        <v>310</v>
      </c>
      <c r="B402" s="142"/>
      <c r="C402" s="142"/>
      <c r="D402" s="142"/>
      <c r="E402" s="142"/>
      <c r="F402" s="142"/>
      <c r="G402" s="142"/>
      <c r="H402" s="142"/>
      <c r="I402" s="142"/>
      <c r="J402" s="142"/>
      <c r="K402" s="142"/>
      <c r="L402" s="142"/>
      <c r="M402" s="142"/>
      <c r="N402" s="62">
        <v>2019</v>
      </c>
      <c r="O402" s="63"/>
      <c r="P402" s="63"/>
      <c r="Q402" s="63"/>
      <c r="R402" s="63"/>
      <c r="S402" s="63"/>
      <c r="T402" s="63"/>
      <c r="U402" s="64"/>
      <c r="V402" s="221">
        <v>1477827</v>
      </c>
      <c r="W402" s="222"/>
      <c r="X402" s="222"/>
      <c r="Y402" s="223"/>
      <c r="Z402" s="158">
        <v>0</v>
      </c>
      <c r="AA402" s="158"/>
      <c r="AB402" s="158"/>
      <c r="AC402" s="158"/>
      <c r="AD402" s="158">
        <v>0</v>
      </c>
      <c r="AE402" s="158"/>
      <c r="AF402" s="158"/>
      <c r="AG402" s="158"/>
      <c r="AH402" s="224">
        <v>1477827</v>
      </c>
      <c r="AI402" s="224"/>
      <c r="AJ402" s="224"/>
      <c r="AK402" s="224"/>
      <c r="AL402" s="224">
        <v>100</v>
      </c>
      <c r="AM402" s="224"/>
      <c r="AN402" s="224"/>
      <c r="AO402" s="224"/>
      <c r="AP402" s="224">
        <v>0</v>
      </c>
      <c r="AQ402" s="224"/>
      <c r="AR402" s="224"/>
      <c r="AS402" s="224"/>
      <c r="AT402" s="224">
        <v>0</v>
      </c>
      <c r="AU402" s="224"/>
      <c r="AV402" s="224"/>
      <c r="AW402" s="224"/>
      <c r="AX402" s="224">
        <v>0</v>
      </c>
      <c r="AY402" s="224"/>
      <c r="AZ402" s="224"/>
      <c r="BA402" s="224"/>
      <c r="BB402" s="224">
        <v>0</v>
      </c>
      <c r="BC402" s="224"/>
      <c r="BD402" s="224"/>
      <c r="BE402" s="224"/>
      <c r="BF402" s="224">
        <v>0</v>
      </c>
      <c r="BG402" s="224"/>
      <c r="BH402" s="224"/>
      <c r="BI402" s="224"/>
      <c r="BJ402" s="224">
        <v>0</v>
      </c>
      <c r="BK402" s="224"/>
      <c r="BL402" s="224"/>
      <c r="BM402" s="224"/>
    </row>
    <row r="403" spans="1:65" s="8" customFormat="1" ht="71.400000000000006" customHeight="1" x14ac:dyDescent="0.25">
      <c r="A403" s="142" t="s">
        <v>311</v>
      </c>
      <c r="B403" s="142"/>
      <c r="C403" s="142"/>
      <c r="D403" s="142"/>
      <c r="E403" s="142"/>
      <c r="F403" s="142"/>
      <c r="G403" s="142"/>
      <c r="H403" s="142"/>
      <c r="I403" s="142"/>
      <c r="J403" s="142"/>
      <c r="K403" s="142"/>
      <c r="L403" s="142"/>
      <c r="M403" s="142"/>
      <c r="N403" s="62">
        <v>2018</v>
      </c>
      <c r="O403" s="63"/>
      <c r="P403" s="63"/>
      <c r="Q403" s="63"/>
      <c r="R403" s="63"/>
      <c r="S403" s="63"/>
      <c r="T403" s="63"/>
      <c r="U403" s="64"/>
      <c r="V403" s="221">
        <v>815207</v>
      </c>
      <c r="W403" s="222"/>
      <c r="X403" s="222"/>
      <c r="Y403" s="223"/>
      <c r="Z403" s="158">
        <v>815207</v>
      </c>
      <c r="AA403" s="158"/>
      <c r="AB403" s="158"/>
      <c r="AC403" s="158"/>
      <c r="AD403" s="158">
        <v>100</v>
      </c>
      <c r="AE403" s="158"/>
      <c r="AF403" s="158"/>
      <c r="AG403" s="158"/>
      <c r="AH403" s="224">
        <v>0</v>
      </c>
      <c r="AI403" s="224"/>
      <c r="AJ403" s="224"/>
      <c r="AK403" s="224"/>
      <c r="AL403" s="224">
        <v>0</v>
      </c>
      <c r="AM403" s="224"/>
      <c r="AN403" s="224"/>
      <c r="AO403" s="224"/>
      <c r="AP403" s="224">
        <v>0</v>
      </c>
      <c r="AQ403" s="224"/>
      <c r="AR403" s="224"/>
      <c r="AS403" s="224"/>
      <c r="AT403" s="224">
        <v>0</v>
      </c>
      <c r="AU403" s="224"/>
      <c r="AV403" s="224"/>
      <c r="AW403" s="224"/>
      <c r="AX403" s="224">
        <v>0</v>
      </c>
      <c r="AY403" s="224"/>
      <c r="AZ403" s="224"/>
      <c r="BA403" s="224"/>
      <c r="BB403" s="224">
        <v>0</v>
      </c>
      <c r="BC403" s="224"/>
      <c r="BD403" s="224"/>
      <c r="BE403" s="224"/>
      <c r="BF403" s="224">
        <v>0</v>
      </c>
      <c r="BG403" s="224"/>
      <c r="BH403" s="224"/>
      <c r="BI403" s="224"/>
      <c r="BJ403" s="224">
        <v>0</v>
      </c>
      <c r="BK403" s="224"/>
      <c r="BL403" s="224"/>
      <c r="BM403" s="224"/>
    </row>
    <row r="404" spans="1:65" s="8" customFormat="1" ht="69" customHeight="1" x14ac:dyDescent="0.25">
      <c r="A404" s="142" t="s">
        <v>312</v>
      </c>
      <c r="B404" s="142"/>
      <c r="C404" s="142"/>
      <c r="D404" s="142"/>
      <c r="E404" s="142"/>
      <c r="F404" s="142"/>
      <c r="G404" s="142"/>
      <c r="H404" s="142"/>
      <c r="I404" s="142"/>
      <c r="J404" s="142"/>
      <c r="K404" s="142"/>
      <c r="L404" s="142"/>
      <c r="M404" s="142"/>
      <c r="N404" s="62">
        <v>2019</v>
      </c>
      <c r="O404" s="63"/>
      <c r="P404" s="63"/>
      <c r="Q404" s="63"/>
      <c r="R404" s="63"/>
      <c r="S404" s="63"/>
      <c r="T404" s="63"/>
      <c r="U404" s="64"/>
      <c r="V404" s="221">
        <v>993627</v>
      </c>
      <c r="W404" s="222"/>
      <c r="X404" s="222"/>
      <c r="Y404" s="223"/>
      <c r="Z404" s="158">
        <v>0</v>
      </c>
      <c r="AA404" s="158"/>
      <c r="AB404" s="158"/>
      <c r="AC404" s="158"/>
      <c r="AD404" s="158">
        <v>0</v>
      </c>
      <c r="AE404" s="158"/>
      <c r="AF404" s="158"/>
      <c r="AG404" s="158"/>
      <c r="AH404" s="224">
        <v>993627</v>
      </c>
      <c r="AI404" s="224"/>
      <c r="AJ404" s="224"/>
      <c r="AK404" s="224"/>
      <c r="AL404" s="224">
        <v>100</v>
      </c>
      <c r="AM404" s="224"/>
      <c r="AN404" s="224"/>
      <c r="AO404" s="224"/>
      <c r="AP404" s="224">
        <v>0</v>
      </c>
      <c r="AQ404" s="224"/>
      <c r="AR404" s="224"/>
      <c r="AS404" s="224"/>
      <c r="AT404" s="224">
        <v>0</v>
      </c>
      <c r="AU404" s="224"/>
      <c r="AV404" s="224"/>
      <c r="AW404" s="224"/>
      <c r="AX404" s="224">
        <v>0</v>
      </c>
      <c r="AY404" s="224"/>
      <c r="AZ404" s="224"/>
      <c r="BA404" s="224"/>
      <c r="BB404" s="224">
        <v>0</v>
      </c>
      <c r="BC404" s="224"/>
      <c r="BD404" s="224"/>
      <c r="BE404" s="224"/>
      <c r="BF404" s="224">
        <v>0</v>
      </c>
      <c r="BG404" s="224"/>
      <c r="BH404" s="224"/>
      <c r="BI404" s="224"/>
      <c r="BJ404" s="224">
        <v>0</v>
      </c>
      <c r="BK404" s="224"/>
      <c r="BL404" s="224"/>
      <c r="BM404" s="224"/>
    </row>
    <row r="405" spans="1:65" s="8" customFormat="1" ht="68.400000000000006" customHeight="1" x14ac:dyDescent="0.25">
      <c r="A405" s="142" t="s">
        <v>313</v>
      </c>
      <c r="B405" s="142"/>
      <c r="C405" s="142"/>
      <c r="D405" s="142"/>
      <c r="E405" s="142"/>
      <c r="F405" s="142"/>
      <c r="G405" s="142"/>
      <c r="H405" s="142"/>
      <c r="I405" s="142"/>
      <c r="J405" s="142"/>
      <c r="K405" s="142"/>
      <c r="L405" s="142"/>
      <c r="M405" s="142"/>
      <c r="N405" s="62">
        <v>2019</v>
      </c>
      <c r="O405" s="63"/>
      <c r="P405" s="63"/>
      <c r="Q405" s="63"/>
      <c r="R405" s="63"/>
      <c r="S405" s="63"/>
      <c r="T405" s="63"/>
      <c r="U405" s="64"/>
      <c r="V405" s="221">
        <v>1252932</v>
      </c>
      <c r="W405" s="222"/>
      <c r="X405" s="222"/>
      <c r="Y405" s="223"/>
      <c r="Z405" s="158">
        <v>0</v>
      </c>
      <c r="AA405" s="158"/>
      <c r="AB405" s="158"/>
      <c r="AC405" s="158"/>
      <c r="AD405" s="158">
        <v>0</v>
      </c>
      <c r="AE405" s="158"/>
      <c r="AF405" s="158"/>
      <c r="AG405" s="158"/>
      <c r="AH405" s="224">
        <v>1252932</v>
      </c>
      <c r="AI405" s="224"/>
      <c r="AJ405" s="224"/>
      <c r="AK405" s="224"/>
      <c r="AL405" s="224">
        <v>100</v>
      </c>
      <c r="AM405" s="224"/>
      <c r="AN405" s="224"/>
      <c r="AO405" s="224"/>
      <c r="AP405" s="224">
        <v>0</v>
      </c>
      <c r="AQ405" s="224"/>
      <c r="AR405" s="224"/>
      <c r="AS405" s="224"/>
      <c r="AT405" s="224">
        <v>0</v>
      </c>
      <c r="AU405" s="224"/>
      <c r="AV405" s="224"/>
      <c r="AW405" s="224"/>
      <c r="AX405" s="224">
        <v>0</v>
      </c>
      <c r="AY405" s="224"/>
      <c r="AZ405" s="224"/>
      <c r="BA405" s="224"/>
      <c r="BB405" s="224">
        <v>0</v>
      </c>
      <c r="BC405" s="224"/>
      <c r="BD405" s="224"/>
      <c r="BE405" s="224"/>
      <c r="BF405" s="224">
        <v>0</v>
      </c>
      <c r="BG405" s="224"/>
      <c r="BH405" s="224"/>
      <c r="BI405" s="224"/>
      <c r="BJ405" s="224">
        <v>0</v>
      </c>
      <c r="BK405" s="224"/>
      <c r="BL405" s="224"/>
      <c r="BM405" s="224"/>
    </row>
    <row r="406" spans="1:65" s="8" customFormat="1" ht="56.4" customHeight="1" x14ac:dyDescent="0.25">
      <c r="A406" s="142" t="s">
        <v>314</v>
      </c>
      <c r="B406" s="142"/>
      <c r="C406" s="142"/>
      <c r="D406" s="142"/>
      <c r="E406" s="142"/>
      <c r="F406" s="142"/>
      <c r="G406" s="142"/>
      <c r="H406" s="142"/>
      <c r="I406" s="142"/>
      <c r="J406" s="142"/>
      <c r="K406" s="142"/>
      <c r="L406" s="142"/>
      <c r="M406" s="142"/>
      <c r="N406" s="62">
        <v>2018</v>
      </c>
      <c r="O406" s="63"/>
      <c r="P406" s="63"/>
      <c r="Q406" s="63"/>
      <c r="R406" s="63"/>
      <c r="S406" s="63"/>
      <c r="T406" s="63"/>
      <c r="U406" s="64"/>
      <c r="V406" s="221">
        <v>1314117</v>
      </c>
      <c r="W406" s="222"/>
      <c r="X406" s="222"/>
      <c r="Y406" s="223"/>
      <c r="Z406" s="158">
        <v>1314117</v>
      </c>
      <c r="AA406" s="158"/>
      <c r="AB406" s="158"/>
      <c r="AC406" s="158"/>
      <c r="AD406" s="158">
        <v>100</v>
      </c>
      <c r="AE406" s="158"/>
      <c r="AF406" s="158"/>
      <c r="AG406" s="158"/>
      <c r="AH406" s="224">
        <v>0</v>
      </c>
      <c r="AI406" s="224"/>
      <c r="AJ406" s="224"/>
      <c r="AK406" s="224"/>
      <c r="AL406" s="224">
        <v>0</v>
      </c>
      <c r="AM406" s="224"/>
      <c r="AN406" s="224"/>
      <c r="AO406" s="224"/>
      <c r="AP406" s="224">
        <v>0</v>
      </c>
      <c r="AQ406" s="224"/>
      <c r="AR406" s="224"/>
      <c r="AS406" s="224"/>
      <c r="AT406" s="224">
        <v>0</v>
      </c>
      <c r="AU406" s="224"/>
      <c r="AV406" s="224"/>
      <c r="AW406" s="224"/>
      <c r="AX406" s="224">
        <v>0</v>
      </c>
      <c r="AY406" s="224"/>
      <c r="AZ406" s="224"/>
      <c r="BA406" s="224"/>
      <c r="BB406" s="224">
        <v>0</v>
      </c>
      <c r="BC406" s="224"/>
      <c r="BD406" s="224"/>
      <c r="BE406" s="224"/>
      <c r="BF406" s="224">
        <v>0</v>
      </c>
      <c r="BG406" s="224"/>
      <c r="BH406" s="224"/>
      <c r="BI406" s="224"/>
      <c r="BJ406" s="224">
        <v>0</v>
      </c>
      <c r="BK406" s="224"/>
      <c r="BL406" s="224"/>
      <c r="BM406" s="224"/>
    </row>
    <row r="407" spans="1:65" s="8" customFormat="1" ht="69" customHeight="1" x14ac:dyDescent="0.25">
      <c r="A407" s="142" t="s">
        <v>315</v>
      </c>
      <c r="B407" s="142"/>
      <c r="C407" s="142"/>
      <c r="D407" s="142"/>
      <c r="E407" s="142"/>
      <c r="F407" s="142"/>
      <c r="G407" s="142"/>
      <c r="H407" s="142"/>
      <c r="I407" s="142"/>
      <c r="J407" s="142"/>
      <c r="K407" s="142"/>
      <c r="L407" s="142"/>
      <c r="M407" s="142"/>
      <c r="N407" s="62" t="s">
        <v>316</v>
      </c>
      <c r="O407" s="63"/>
      <c r="P407" s="63"/>
      <c r="Q407" s="63"/>
      <c r="R407" s="63"/>
      <c r="S407" s="63"/>
      <c r="T407" s="63"/>
      <c r="U407" s="64"/>
      <c r="V407" s="221">
        <v>1517780</v>
      </c>
      <c r="W407" s="222"/>
      <c r="X407" s="222"/>
      <c r="Y407" s="223"/>
      <c r="Z407" s="158">
        <v>1256167</v>
      </c>
      <c r="AA407" s="158"/>
      <c r="AB407" s="158"/>
      <c r="AC407" s="158"/>
      <c r="AD407" s="158">
        <v>83</v>
      </c>
      <c r="AE407" s="158"/>
      <c r="AF407" s="158"/>
      <c r="AG407" s="158"/>
      <c r="AH407" s="224">
        <v>261613</v>
      </c>
      <c r="AI407" s="224"/>
      <c r="AJ407" s="224"/>
      <c r="AK407" s="224"/>
      <c r="AL407" s="224">
        <v>100</v>
      </c>
      <c r="AM407" s="224"/>
      <c r="AN407" s="224"/>
      <c r="AO407" s="224"/>
      <c r="AP407" s="224">
        <v>0</v>
      </c>
      <c r="AQ407" s="224"/>
      <c r="AR407" s="224"/>
      <c r="AS407" s="224"/>
      <c r="AT407" s="224">
        <v>0</v>
      </c>
      <c r="AU407" s="224"/>
      <c r="AV407" s="224"/>
      <c r="AW407" s="224"/>
      <c r="AX407" s="224">
        <v>0</v>
      </c>
      <c r="AY407" s="224"/>
      <c r="AZ407" s="224"/>
      <c r="BA407" s="224"/>
      <c r="BB407" s="224">
        <v>0</v>
      </c>
      <c r="BC407" s="224"/>
      <c r="BD407" s="224"/>
      <c r="BE407" s="224"/>
      <c r="BF407" s="224">
        <v>0</v>
      </c>
      <c r="BG407" s="224"/>
      <c r="BH407" s="224"/>
      <c r="BI407" s="224"/>
      <c r="BJ407" s="224">
        <v>0</v>
      </c>
      <c r="BK407" s="224"/>
      <c r="BL407" s="224"/>
      <c r="BM407" s="224"/>
    </row>
    <row r="408" spans="1:65" s="9" customFormat="1" ht="12.75" customHeight="1" x14ac:dyDescent="0.25">
      <c r="A408" s="140" t="s">
        <v>145</v>
      </c>
      <c r="B408" s="140"/>
      <c r="C408" s="140"/>
      <c r="D408" s="140"/>
      <c r="E408" s="140"/>
      <c r="F408" s="140"/>
      <c r="G408" s="140"/>
      <c r="H408" s="140"/>
      <c r="I408" s="140"/>
      <c r="J408" s="140"/>
      <c r="K408" s="140"/>
      <c r="L408" s="140"/>
      <c r="M408" s="140"/>
      <c r="N408" s="98"/>
      <c r="O408" s="99"/>
      <c r="P408" s="99"/>
      <c r="Q408" s="99"/>
      <c r="R408" s="99"/>
      <c r="S408" s="99"/>
      <c r="T408" s="99"/>
      <c r="U408" s="100"/>
      <c r="V408" s="143"/>
      <c r="W408" s="144"/>
      <c r="X408" s="144"/>
      <c r="Y408" s="145"/>
      <c r="Z408" s="146">
        <v>6056554.1500000004</v>
      </c>
      <c r="AA408" s="146"/>
      <c r="AB408" s="146"/>
      <c r="AC408" s="146"/>
      <c r="AD408" s="146"/>
      <c r="AE408" s="146"/>
      <c r="AF408" s="146"/>
      <c r="AG408" s="146"/>
      <c r="AH408" s="147">
        <v>4085999</v>
      </c>
      <c r="AI408" s="147"/>
      <c r="AJ408" s="147"/>
      <c r="AK408" s="147"/>
      <c r="AL408" s="147"/>
      <c r="AM408" s="147"/>
      <c r="AN408" s="147"/>
      <c r="AO408" s="147"/>
      <c r="AP408" s="147">
        <v>0</v>
      </c>
      <c r="AQ408" s="147"/>
      <c r="AR408" s="147"/>
      <c r="AS408" s="147"/>
      <c r="AT408" s="147"/>
      <c r="AU408" s="147"/>
      <c r="AV408" s="147"/>
      <c r="AW408" s="147"/>
      <c r="AX408" s="147">
        <v>0</v>
      </c>
      <c r="AY408" s="147"/>
      <c r="AZ408" s="147"/>
      <c r="BA408" s="147"/>
      <c r="BB408" s="147"/>
      <c r="BC408" s="147"/>
      <c r="BD408" s="147"/>
      <c r="BE408" s="147"/>
      <c r="BF408" s="147">
        <v>0</v>
      </c>
      <c r="BG408" s="147"/>
      <c r="BH408" s="147"/>
      <c r="BI408" s="147"/>
      <c r="BJ408" s="147"/>
      <c r="BK408" s="147"/>
      <c r="BL408" s="147"/>
      <c r="BM408" s="147"/>
    </row>
    <row r="411" spans="1:65" ht="35.25" customHeight="1" x14ac:dyDescent="0.25">
      <c r="A411" s="51" t="s">
        <v>211</v>
      </c>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row>
    <row r="412" spans="1:65" ht="329.4" customHeight="1" x14ac:dyDescent="0.25">
      <c r="A412" s="65" t="s">
        <v>599</v>
      </c>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row>
    <row r="414" spans="1:65" ht="28.5" customHeight="1" x14ac:dyDescent="0.25">
      <c r="A414" s="148" t="s">
        <v>202</v>
      </c>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row>
    <row r="415" spans="1:65" ht="0.6" customHeight="1" x14ac:dyDescent="0.25"/>
    <row r="416" spans="1:65" ht="14.25" customHeight="1" x14ac:dyDescent="0.25">
      <c r="A416" s="51" t="s">
        <v>422</v>
      </c>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row>
    <row r="417" spans="1:79" ht="15" customHeight="1" x14ac:dyDescent="0.25">
      <c r="A417" s="59" t="s">
        <v>192</v>
      </c>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row>
    <row r="418" spans="1:79" ht="6" customHeight="1" x14ac:dyDescent="0.25"/>
    <row r="419" spans="1:79" ht="42.9" customHeight="1" x14ac:dyDescent="0.25">
      <c r="A419" s="80" t="s">
        <v>132</v>
      </c>
      <c r="B419" s="80"/>
      <c r="C419" s="80"/>
      <c r="D419" s="80"/>
      <c r="E419" s="80"/>
      <c r="F419" s="80"/>
      <c r="G419" s="61" t="s">
        <v>19</v>
      </c>
      <c r="H419" s="61"/>
      <c r="I419" s="61"/>
      <c r="J419" s="61"/>
      <c r="K419" s="61"/>
      <c r="L419" s="61"/>
      <c r="M419" s="61"/>
      <c r="N419" s="61"/>
      <c r="O419" s="61"/>
      <c r="P419" s="61"/>
      <c r="Q419" s="61"/>
      <c r="R419" s="61"/>
      <c r="S419" s="61"/>
      <c r="T419" s="61" t="s">
        <v>15</v>
      </c>
      <c r="U419" s="61"/>
      <c r="V419" s="61"/>
      <c r="W419" s="61"/>
      <c r="X419" s="61"/>
      <c r="Y419" s="61"/>
      <c r="Z419" s="61" t="s">
        <v>14</v>
      </c>
      <c r="AA419" s="61"/>
      <c r="AB419" s="61"/>
      <c r="AC419" s="61"/>
      <c r="AD419" s="61"/>
      <c r="AE419" s="61" t="s">
        <v>133</v>
      </c>
      <c r="AF419" s="61"/>
      <c r="AG419" s="61"/>
      <c r="AH419" s="61"/>
      <c r="AI419" s="61"/>
      <c r="AJ419" s="61"/>
      <c r="AK419" s="61" t="s">
        <v>134</v>
      </c>
      <c r="AL419" s="61"/>
      <c r="AM419" s="61"/>
      <c r="AN419" s="61"/>
      <c r="AO419" s="61"/>
      <c r="AP419" s="61"/>
      <c r="AQ419" s="61" t="s">
        <v>135</v>
      </c>
      <c r="AR419" s="61"/>
      <c r="AS419" s="61"/>
      <c r="AT419" s="61"/>
      <c r="AU419" s="61"/>
      <c r="AV419" s="61"/>
      <c r="AW419" s="61" t="s">
        <v>98</v>
      </c>
      <c r="AX419" s="61"/>
      <c r="AY419" s="61"/>
      <c r="AZ419" s="61"/>
      <c r="BA419" s="61"/>
      <c r="BB419" s="61"/>
      <c r="BC419" s="61"/>
      <c r="BD419" s="61"/>
      <c r="BE419" s="61"/>
      <c r="BF419" s="61"/>
      <c r="BG419" s="61" t="s">
        <v>136</v>
      </c>
      <c r="BH419" s="61"/>
      <c r="BI419" s="61"/>
      <c r="BJ419" s="61"/>
      <c r="BK419" s="61"/>
      <c r="BL419" s="61"/>
    </row>
    <row r="420" spans="1:79" ht="39.9" customHeight="1" x14ac:dyDescent="0.25">
      <c r="A420" s="80"/>
      <c r="B420" s="80"/>
      <c r="C420" s="80"/>
      <c r="D420" s="80"/>
      <c r="E420" s="80"/>
      <c r="F420" s="80"/>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t="s">
        <v>17</v>
      </c>
      <c r="AX420" s="61"/>
      <c r="AY420" s="61"/>
      <c r="AZ420" s="61"/>
      <c r="BA420" s="61"/>
      <c r="BB420" s="61" t="s">
        <v>16</v>
      </c>
      <c r="BC420" s="61"/>
      <c r="BD420" s="61"/>
      <c r="BE420" s="61"/>
      <c r="BF420" s="61"/>
      <c r="BG420" s="61"/>
      <c r="BH420" s="61"/>
      <c r="BI420" s="61"/>
      <c r="BJ420" s="61"/>
      <c r="BK420" s="61"/>
      <c r="BL420" s="61"/>
    </row>
    <row r="421" spans="1:79" ht="15" customHeight="1" x14ac:dyDescent="0.25">
      <c r="A421" s="61">
        <v>1</v>
      </c>
      <c r="B421" s="61"/>
      <c r="C421" s="61"/>
      <c r="D421" s="61"/>
      <c r="E421" s="61"/>
      <c r="F421" s="61"/>
      <c r="G421" s="61">
        <v>2</v>
      </c>
      <c r="H421" s="61"/>
      <c r="I421" s="61"/>
      <c r="J421" s="61"/>
      <c r="K421" s="61"/>
      <c r="L421" s="61"/>
      <c r="M421" s="61"/>
      <c r="N421" s="61"/>
      <c r="O421" s="61"/>
      <c r="P421" s="61"/>
      <c r="Q421" s="61"/>
      <c r="R421" s="61"/>
      <c r="S421" s="61"/>
      <c r="T421" s="61">
        <v>3</v>
      </c>
      <c r="U421" s="61"/>
      <c r="V421" s="61"/>
      <c r="W421" s="61"/>
      <c r="X421" s="61"/>
      <c r="Y421" s="61"/>
      <c r="Z421" s="61">
        <v>4</v>
      </c>
      <c r="AA421" s="61"/>
      <c r="AB421" s="61"/>
      <c r="AC421" s="61"/>
      <c r="AD421" s="61"/>
      <c r="AE421" s="61">
        <v>5</v>
      </c>
      <c r="AF421" s="61"/>
      <c r="AG421" s="61"/>
      <c r="AH421" s="61"/>
      <c r="AI421" s="61"/>
      <c r="AJ421" s="61"/>
      <c r="AK421" s="61">
        <v>6</v>
      </c>
      <c r="AL421" s="61"/>
      <c r="AM421" s="61"/>
      <c r="AN421" s="61"/>
      <c r="AO421" s="61"/>
      <c r="AP421" s="61"/>
      <c r="AQ421" s="61">
        <v>7</v>
      </c>
      <c r="AR421" s="61"/>
      <c r="AS421" s="61"/>
      <c r="AT421" s="61"/>
      <c r="AU421" s="61"/>
      <c r="AV421" s="61"/>
      <c r="AW421" s="61">
        <v>8</v>
      </c>
      <c r="AX421" s="61"/>
      <c r="AY421" s="61"/>
      <c r="AZ421" s="61"/>
      <c r="BA421" s="61"/>
      <c r="BB421" s="61">
        <v>9</v>
      </c>
      <c r="BC421" s="61"/>
      <c r="BD421" s="61"/>
      <c r="BE421" s="61"/>
      <c r="BF421" s="61"/>
      <c r="BG421" s="61">
        <v>10</v>
      </c>
      <c r="BH421" s="61"/>
      <c r="BI421" s="61"/>
      <c r="BJ421" s="61"/>
      <c r="BK421" s="61"/>
      <c r="BL421" s="61"/>
    </row>
    <row r="422" spans="1:79" ht="12" hidden="1" customHeight="1" x14ac:dyDescent="0.25">
      <c r="A422" s="80" t="s">
        <v>64</v>
      </c>
      <c r="B422" s="80"/>
      <c r="C422" s="80"/>
      <c r="D422" s="80"/>
      <c r="E422" s="80"/>
      <c r="F422" s="80"/>
      <c r="G422" s="142" t="s">
        <v>57</v>
      </c>
      <c r="H422" s="142"/>
      <c r="I422" s="142"/>
      <c r="J422" s="142"/>
      <c r="K422" s="142"/>
      <c r="L422" s="142"/>
      <c r="M422" s="142"/>
      <c r="N422" s="142"/>
      <c r="O422" s="142"/>
      <c r="P422" s="142"/>
      <c r="Q422" s="142"/>
      <c r="R422" s="142"/>
      <c r="S422" s="142"/>
      <c r="T422" s="122" t="s">
        <v>80</v>
      </c>
      <c r="U422" s="122"/>
      <c r="V422" s="122"/>
      <c r="W422" s="122"/>
      <c r="X422" s="122"/>
      <c r="Y422" s="122"/>
      <c r="Z422" s="122" t="s">
        <v>81</v>
      </c>
      <c r="AA422" s="122"/>
      <c r="AB422" s="122"/>
      <c r="AC422" s="122"/>
      <c r="AD422" s="122"/>
      <c r="AE422" s="122" t="s">
        <v>82</v>
      </c>
      <c r="AF422" s="122"/>
      <c r="AG422" s="122"/>
      <c r="AH422" s="122"/>
      <c r="AI422" s="122"/>
      <c r="AJ422" s="122"/>
      <c r="AK422" s="122" t="s">
        <v>83</v>
      </c>
      <c r="AL422" s="122"/>
      <c r="AM422" s="122"/>
      <c r="AN422" s="122"/>
      <c r="AO422" s="122"/>
      <c r="AP422" s="122"/>
      <c r="AQ422" s="125" t="s">
        <v>100</v>
      </c>
      <c r="AR422" s="122"/>
      <c r="AS422" s="122"/>
      <c r="AT422" s="122"/>
      <c r="AU422" s="122"/>
      <c r="AV422" s="122"/>
      <c r="AW422" s="122" t="s">
        <v>84</v>
      </c>
      <c r="AX422" s="122"/>
      <c r="AY422" s="122"/>
      <c r="AZ422" s="122"/>
      <c r="BA422" s="122"/>
      <c r="BB422" s="122" t="s">
        <v>85</v>
      </c>
      <c r="BC422" s="122"/>
      <c r="BD422" s="122"/>
      <c r="BE422" s="122"/>
      <c r="BF422" s="122"/>
      <c r="BG422" s="125" t="s">
        <v>101</v>
      </c>
      <c r="BH422" s="122"/>
      <c r="BI422" s="122"/>
      <c r="BJ422" s="122"/>
      <c r="BK422" s="122"/>
      <c r="BL422" s="122"/>
      <c r="CA422" s="1" t="s">
        <v>50</v>
      </c>
    </row>
    <row r="423" spans="1:79" s="8" customFormat="1" ht="13.2" customHeight="1" x14ac:dyDescent="0.25">
      <c r="A423" s="80">
        <v>2111</v>
      </c>
      <c r="B423" s="80"/>
      <c r="C423" s="80"/>
      <c r="D423" s="80"/>
      <c r="E423" s="80"/>
      <c r="F423" s="80"/>
      <c r="G423" s="92" t="s">
        <v>154</v>
      </c>
      <c r="H423" s="93"/>
      <c r="I423" s="93"/>
      <c r="J423" s="93"/>
      <c r="K423" s="93"/>
      <c r="L423" s="93"/>
      <c r="M423" s="93"/>
      <c r="N423" s="93"/>
      <c r="O423" s="93"/>
      <c r="P423" s="93"/>
      <c r="Q423" s="93"/>
      <c r="R423" s="93"/>
      <c r="S423" s="94"/>
      <c r="T423" s="87">
        <v>29972168</v>
      </c>
      <c r="U423" s="87"/>
      <c r="V423" s="87"/>
      <c r="W423" s="87"/>
      <c r="X423" s="87"/>
      <c r="Y423" s="87"/>
      <c r="Z423" s="87">
        <v>29972168</v>
      </c>
      <c r="AA423" s="87"/>
      <c r="AB423" s="87"/>
      <c r="AC423" s="87"/>
      <c r="AD423" s="87"/>
      <c r="AE423" s="87">
        <v>0</v>
      </c>
      <c r="AF423" s="87"/>
      <c r="AG423" s="87"/>
      <c r="AH423" s="87"/>
      <c r="AI423" s="87"/>
      <c r="AJ423" s="87"/>
      <c r="AK423" s="87">
        <v>0</v>
      </c>
      <c r="AL423" s="87"/>
      <c r="AM423" s="87"/>
      <c r="AN423" s="87"/>
      <c r="AO423" s="87"/>
      <c r="AP423" s="87"/>
      <c r="AQ423" s="87">
        <f t="shared" ref="AQ423:AQ435" si="55">IF(ISNUMBER(AK423),AK423,0)-IF(ISNUMBER(AE423),AE423,0)</f>
        <v>0</v>
      </c>
      <c r="AR423" s="87"/>
      <c r="AS423" s="87"/>
      <c r="AT423" s="87"/>
      <c r="AU423" s="87"/>
      <c r="AV423" s="87"/>
      <c r="AW423" s="87">
        <v>0</v>
      </c>
      <c r="AX423" s="87"/>
      <c r="AY423" s="87"/>
      <c r="AZ423" s="87"/>
      <c r="BA423" s="87"/>
      <c r="BB423" s="87">
        <v>0</v>
      </c>
      <c r="BC423" s="87"/>
      <c r="BD423" s="87"/>
      <c r="BE423" s="87"/>
      <c r="BF423" s="87"/>
      <c r="BG423" s="87">
        <f t="shared" ref="BG423:BG435" si="56">IF(ISNUMBER(Z423),Z423,0)+IF(ISNUMBER(AK423),AK423,0)</f>
        <v>29972168</v>
      </c>
      <c r="BH423" s="87"/>
      <c r="BI423" s="87"/>
      <c r="BJ423" s="87"/>
      <c r="BK423" s="87"/>
      <c r="BL423" s="87"/>
      <c r="CA423" s="8" t="s">
        <v>51</v>
      </c>
    </row>
    <row r="424" spans="1:79" s="8" customFormat="1" ht="13.2" customHeight="1" x14ac:dyDescent="0.25">
      <c r="A424" s="80">
        <v>2120</v>
      </c>
      <c r="B424" s="80"/>
      <c r="C424" s="80"/>
      <c r="D424" s="80"/>
      <c r="E424" s="80"/>
      <c r="F424" s="80"/>
      <c r="G424" s="92" t="s">
        <v>155</v>
      </c>
      <c r="H424" s="93"/>
      <c r="I424" s="93"/>
      <c r="J424" s="93"/>
      <c r="K424" s="93"/>
      <c r="L424" s="93"/>
      <c r="M424" s="93"/>
      <c r="N424" s="93"/>
      <c r="O424" s="93"/>
      <c r="P424" s="93"/>
      <c r="Q424" s="93"/>
      <c r="R424" s="93"/>
      <c r="S424" s="94"/>
      <c r="T424" s="87">
        <v>6594088</v>
      </c>
      <c r="U424" s="87"/>
      <c r="V424" s="87"/>
      <c r="W424" s="87"/>
      <c r="X424" s="87"/>
      <c r="Y424" s="87"/>
      <c r="Z424" s="87">
        <v>6594088</v>
      </c>
      <c r="AA424" s="87"/>
      <c r="AB424" s="87"/>
      <c r="AC424" s="87"/>
      <c r="AD424" s="87"/>
      <c r="AE424" s="87">
        <v>0</v>
      </c>
      <c r="AF424" s="87"/>
      <c r="AG424" s="87"/>
      <c r="AH424" s="87"/>
      <c r="AI424" s="87"/>
      <c r="AJ424" s="87"/>
      <c r="AK424" s="87">
        <v>0</v>
      </c>
      <c r="AL424" s="87"/>
      <c r="AM424" s="87"/>
      <c r="AN424" s="87"/>
      <c r="AO424" s="87"/>
      <c r="AP424" s="87"/>
      <c r="AQ424" s="87">
        <f t="shared" si="55"/>
        <v>0</v>
      </c>
      <c r="AR424" s="87"/>
      <c r="AS424" s="87"/>
      <c r="AT424" s="87"/>
      <c r="AU424" s="87"/>
      <c r="AV424" s="87"/>
      <c r="AW424" s="87">
        <v>0</v>
      </c>
      <c r="AX424" s="87"/>
      <c r="AY424" s="87"/>
      <c r="AZ424" s="87"/>
      <c r="BA424" s="87"/>
      <c r="BB424" s="87">
        <v>0</v>
      </c>
      <c r="BC424" s="87"/>
      <c r="BD424" s="87"/>
      <c r="BE424" s="87"/>
      <c r="BF424" s="87"/>
      <c r="BG424" s="87">
        <f t="shared" si="56"/>
        <v>6594088</v>
      </c>
      <c r="BH424" s="87"/>
      <c r="BI424" s="87"/>
      <c r="BJ424" s="87"/>
      <c r="BK424" s="87"/>
      <c r="BL424" s="87"/>
    </row>
    <row r="425" spans="1:79" s="8" customFormat="1" ht="17.399999999999999" customHeight="1" x14ac:dyDescent="0.25">
      <c r="A425" s="80">
        <v>2220</v>
      </c>
      <c r="B425" s="80"/>
      <c r="C425" s="80"/>
      <c r="D425" s="80"/>
      <c r="E425" s="80"/>
      <c r="F425" s="80"/>
      <c r="G425" s="92" t="s">
        <v>222</v>
      </c>
      <c r="H425" s="93"/>
      <c r="I425" s="93"/>
      <c r="J425" s="93"/>
      <c r="K425" s="93"/>
      <c r="L425" s="93"/>
      <c r="M425" s="93"/>
      <c r="N425" s="93"/>
      <c r="O425" s="93"/>
      <c r="P425" s="93"/>
      <c r="Q425" s="93"/>
      <c r="R425" s="93"/>
      <c r="S425" s="94"/>
      <c r="T425" s="87">
        <v>404460</v>
      </c>
      <c r="U425" s="87"/>
      <c r="V425" s="87"/>
      <c r="W425" s="87"/>
      <c r="X425" s="87"/>
      <c r="Y425" s="87"/>
      <c r="Z425" s="87">
        <v>404460</v>
      </c>
      <c r="AA425" s="87"/>
      <c r="AB425" s="87"/>
      <c r="AC425" s="87"/>
      <c r="AD425" s="87"/>
      <c r="AE425" s="87">
        <v>0</v>
      </c>
      <c r="AF425" s="87"/>
      <c r="AG425" s="87"/>
      <c r="AH425" s="87"/>
      <c r="AI425" s="87"/>
      <c r="AJ425" s="87"/>
      <c r="AK425" s="87">
        <v>0</v>
      </c>
      <c r="AL425" s="87"/>
      <c r="AM425" s="87"/>
      <c r="AN425" s="87"/>
      <c r="AO425" s="87"/>
      <c r="AP425" s="87"/>
      <c r="AQ425" s="87">
        <f t="shared" si="55"/>
        <v>0</v>
      </c>
      <c r="AR425" s="87"/>
      <c r="AS425" s="87"/>
      <c r="AT425" s="87"/>
      <c r="AU425" s="87"/>
      <c r="AV425" s="87"/>
      <c r="AW425" s="87">
        <v>0</v>
      </c>
      <c r="AX425" s="87"/>
      <c r="AY425" s="87"/>
      <c r="AZ425" s="87"/>
      <c r="BA425" s="87"/>
      <c r="BB425" s="87">
        <v>0</v>
      </c>
      <c r="BC425" s="87"/>
      <c r="BD425" s="87"/>
      <c r="BE425" s="87"/>
      <c r="BF425" s="87"/>
      <c r="BG425" s="87">
        <f t="shared" si="56"/>
        <v>404460</v>
      </c>
      <c r="BH425" s="87"/>
      <c r="BI425" s="87"/>
      <c r="BJ425" s="87"/>
      <c r="BK425" s="87"/>
      <c r="BL425" s="87"/>
    </row>
    <row r="426" spans="1:79" s="8" customFormat="1" ht="13.2" customHeight="1" x14ac:dyDescent="0.25">
      <c r="A426" s="80">
        <v>2230</v>
      </c>
      <c r="B426" s="80"/>
      <c r="C426" s="80"/>
      <c r="D426" s="80"/>
      <c r="E426" s="80"/>
      <c r="F426" s="80"/>
      <c r="G426" s="92" t="s">
        <v>223</v>
      </c>
      <c r="H426" s="93"/>
      <c r="I426" s="93"/>
      <c r="J426" s="93"/>
      <c r="K426" s="93"/>
      <c r="L426" s="93"/>
      <c r="M426" s="93"/>
      <c r="N426" s="93"/>
      <c r="O426" s="93"/>
      <c r="P426" s="93"/>
      <c r="Q426" s="93"/>
      <c r="R426" s="93"/>
      <c r="S426" s="94"/>
      <c r="T426" s="87">
        <v>871107</v>
      </c>
      <c r="U426" s="87"/>
      <c r="V426" s="87"/>
      <c r="W426" s="87"/>
      <c r="X426" s="87"/>
      <c r="Y426" s="87"/>
      <c r="Z426" s="87">
        <v>871107</v>
      </c>
      <c r="AA426" s="87"/>
      <c r="AB426" s="87"/>
      <c r="AC426" s="87"/>
      <c r="AD426" s="87"/>
      <c r="AE426" s="87">
        <v>0</v>
      </c>
      <c r="AF426" s="87"/>
      <c r="AG426" s="87"/>
      <c r="AH426" s="87"/>
      <c r="AI426" s="87"/>
      <c r="AJ426" s="87"/>
      <c r="AK426" s="87">
        <v>0</v>
      </c>
      <c r="AL426" s="87"/>
      <c r="AM426" s="87"/>
      <c r="AN426" s="87"/>
      <c r="AO426" s="87"/>
      <c r="AP426" s="87"/>
      <c r="AQ426" s="87">
        <f t="shared" si="55"/>
        <v>0</v>
      </c>
      <c r="AR426" s="87"/>
      <c r="AS426" s="87"/>
      <c r="AT426" s="87"/>
      <c r="AU426" s="87"/>
      <c r="AV426" s="87"/>
      <c r="AW426" s="87">
        <v>0</v>
      </c>
      <c r="AX426" s="87"/>
      <c r="AY426" s="87"/>
      <c r="AZ426" s="87"/>
      <c r="BA426" s="87"/>
      <c r="BB426" s="87">
        <v>0</v>
      </c>
      <c r="BC426" s="87"/>
      <c r="BD426" s="87"/>
      <c r="BE426" s="87"/>
      <c r="BF426" s="87"/>
      <c r="BG426" s="87">
        <f t="shared" si="56"/>
        <v>871107</v>
      </c>
      <c r="BH426" s="87"/>
      <c r="BI426" s="87"/>
      <c r="BJ426" s="87"/>
      <c r="BK426" s="87"/>
      <c r="BL426" s="87"/>
    </row>
    <row r="427" spans="1:79" s="8" customFormat="1" ht="13.2" hidden="1" customHeight="1" x14ac:dyDescent="0.25">
      <c r="A427" s="80">
        <v>2240</v>
      </c>
      <c r="B427" s="80"/>
      <c r="C427" s="80"/>
      <c r="D427" s="80"/>
      <c r="E427" s="80"/>
      <c r="F427" s="80"/>
      <c r="G427" s="92" t="s">
        <v>157</v>
      </c>
      <c r="H427" s="93"/>
      <c r="I427" s="93"/>
      <c r="J427" s="93"/>
      <c r="K427" s="93"/>
      <c r="L427" s="93"/>
      <c r="M427" s="93"/>
      <c r="N427" s="93"/>
      <c r="O427" s="93"/>
      <c r="P427" s="93"/>
      <c r="Q427" s="93"/>
      <c r="R427" s="93"/>
      <c r="S427" s="94"/>
      <c r="T427" s="87">
        <v>0</v>
      </c>
      <c r="U427" s="87"/>
      <c r="V427" s="87"/>
      <c r="W427" s="87"/>
      <c r="X427" s="87"/>
      <c r="Y427" s="87"/>
      <c r="Z427" s="87">
        <v>0</v>
      </c>
      <c r="AA427" s="87"/>
      <c r="AB427" s="87"/>
      <c r="AC427" s="87"/>
      <c r="AD427" s="87"/>
      <c r="AE427" s="87">
        <v>0</v>
      </c>
      <c r="AF427" s="87"/>
      <c r="AG427" s="87"/>
      <c r="AH427" s="87"/>
      <c r="AI427" s="87"/>
      <c r="AJ427" s="87"/>
      <c r="AK427" s="87">
        <v>0</v>
      </c>
      <c r="AL427" s="87"/>
      <c r="AM427" s="87"/>
      <c r="AN427" s="87"/>
      <c r="AO427" s="87"/>
      <c r="AP427" s="87"/>
      <c r="AQ427" s="87">
        <f t="shared" si="55"/>
        <v>0</v>
      </c>
      <c r="AR427" s="87"/>
      <c r="AS427" s="87"/>
      <c r="AT427" s="87"/>
      <c r="AU427" s="87"/>
      <c r="AV427" s="87"/>
      <c r="AW427" s="87">
        <v>0</v>
      </c>
      <c r="AX427" s="87"/>
      <c r="AY427" s="87"/>
      <c r="AZ427" s="87"/>
      <c r="BA427" s="87"/>
      <c r="BB427" s="87">
        <v>0</v>
      </c>
      <c r="BC427" s="87"/>
      <c r="BD427" s="87"/>
      <c r="BE427" s="87"/>
      <c r="BF427" s="87"/>
      <c r="BG427" s="87">
        <f t="shared" si="56"/>
        <v>0</v>
      </c>
      <c r="BH427" s="87"/>
      <c r="BI427" s="87"/>
      <c r="BJ427" s="87"/>
      <c r="BK427" s="87"/>
      <c r="BL427" s="87"/>
    </row>
    <row r="428" spans="1:79" s="8" customFormat="1" ht="13.2" customHeight="1" x14ac:dyDescent="0.25">
      <c r="A428" s="80">
        <v>2271</v>
      </c>
      <c r="B428" s="80"/>
      <c r="C428" s="80"/>
      <c r="D428" s="80"/>
      <c r="E428" s="80"/>
      <c r="F428" s="80"/>
      <c r="G428" s="92" t="s">
        <v>158</v>
      </c>
      <c r="H428" s="93"/>
      <c r="I428" s="93"/>
      <c r="J428" s="93"/>
      <c r="K428" s="93"/>
      <c r="L428" s="93"/>
      <c r="M428" s="93"/>
      <c r="N428" s="93"/>
      <c r="O428" s="93"/>
      <c r="P428" s="93"/>
      <c r="Q428" s="93"/>
      <c r="R428" s="93"/>
      <c r="S428" s="94"/>
      <c r="T428" s="87">
        <v>909382</v>
      </c>
      <c r="U428" s="87"/>
      <c r="V428" s="87"/>
      <c r="W428" s="87"/>
      <c r="X428" s="87"/>
      <c r="Y428" s="87"/>
      <c r="Z428" s="87">
        <v>909382</v>
      </c>
      <c r="AA428" s="87"/>
      <c r="AB428" s="87"/>
      <c r="AC428" s="87"/>
      <c r="AD428" s="87"/>
      <c r="AE428" s="87">
        <v>0</v>
      </c>
      <c r="AF428" s="87"/>
      <c r="AG428" s="87"/>
      <c r="AH428" s="87"/>
      <c r="AI428" s="87"/>
      <c r="AJ428" s="87"/>
      <c r="AK428" s="87">
        <v>0</v>
      </c>
      <c r="AL428" s="87"/>
      <c r="AM428" s="87"/>
      <c r="AN428" s="87"/>
      <c r="AO428" s="87"/>
      <c r="AP428" s="87"/>
      <c r="AQ428" s="87">
        <f t="shared" si="55"/>
        <v>0</v>
      </c>
      <c r="AR428" s="87"/>
      <c r="AS428" s="87"/>
      <c r="AT428" s="87"/>
      <c r="AU428" s="87"/>
      <c r="AV428" s="87"/>
      <c r="AW428" s="87">
        <v>0</v>
      </c>
      <c r="AX428" s="87"/>
      <c r="AY428" s="87"/>
      <c r="AZ428" s="87"/>
      <c r="BA428" s="87"/>
      <c r="BB428" s="87">
        <v>0</v>
      </c>
      <c r="BC428" s="87"/>
      <c r="BD428" s="87"/>
      <c r="BE428" s="87"/>
      <c r="BF428" s="87"/>
      <c r="BG428" s="87">
        <f t="shared" si="56"/>
        <v>909382</v>
      </c>
      <c r="BH428" s="87"/>
      <c r="BI428" s="87"/>
      <c r="BJ428" s="87"/>
      <c r="BK428" s="87"/>
      <c r="BL428" s="87"/>
    </row>
    <row r="429" spans="1:79" s="8" customFormat="1" ht="15" customHeight="1" x14ac:dyDescent="0.25">
      <c r="A429" s="80">
        <v>2272</v>
      </c>
      <c r="B429" s="80"/>
      <c r="C429" s="80"/>
      <c r="D429" s="80"/>
      <c r="E429" s="80"/>
      <c r="F429" s="80"/>
      <c r="G429" s="92" t="s">
        <v>159</v>
      </c>
      <c r="H429" s="93"/>
      <c r="I429" s="93"/>
      <c r="J429" s="93"/>
      <c r="K429" s="93"/>
      <c r="L429" s="93"/>
      <c r="M429" s="93"/>
      <c r="N429" s="93"/>
      <c r="O429" s="93"/>
      <c r="P429" s="93"/>
      <c r="Q429" s="93"/>
      <c r="R429" s="93"/>
      <c r="S429" s="94"/>
      <c r="T429" s="87">
        <v>243746</v>
      </c>
      <c r="U429" s="87"/>
      <c r="V429" s="87"/>
      <c r="W429" s="87"/>
      <c r="X429" s="87"/>
      <c r="Y429" s="87"/>
      <c r="Z429" s="87">
        <v>243746</v>
      </c>
      <c r="AA429" s="87"/>
      <c r="AB429" s="87"/>
      <c r="AC429" s="87"/>
      <c r="AD429" s="87"/>
      <c r="AE429" s="87">
        <v>0</v>
      </c>
      <c r="AF429" s="87"/>
      <c r="AG429" s="87"/>
      <c r="AH429" s="87"/>
      <c r="AI429" s="87"/>
      <c r="AJ429" s="87"/>
      <c r="AK429" s="87">
        <v>0</v>
      </c>
      <c r="AL429" s="87"/>
      <c r="AM429" s="87"/>
      <c r="AN429" s="87"/>
      <c r="AO429" s="87"/>
      <c r="AP429" s="87"/>
      <c r="AQ429" s="87">
        <f t="shared" si="55"/>
        <v>0</v>
      </c>
      <c r="AR429" s="87"/>
      <c r="AS429" s="87"/>
      <c r="AT429" s="87"/>
      <c r="AU429" s="87"/>
      <c r="AV429" s="87"/>
      <c r="AW429" s="87">
        <v>0</v>
      </c>
      <c r="AX429" s="87"/>
      <c r="AY429" s="87"/>
      <c r="AZ429" s="87"/>
      <c r="BA429" s="87"/>
      <c r="BB429" s="87">
        <v>0</v>
      </c>
      <c r="BC429" s="87"/>
      <c r="BD429" s="87"/>
      <c r="BE429" s="87"/>
      <c r="BF429" s="87"/>
      <c r="BG429" s="87">
        <f t="shared" si="56"/>
        <v>243746</v>
      </c>
      <c r="BH429" s="87"/>
      <c r="BI429" s="87"/>
      <c r="BJ429" s="87"/>
      <c r="BK429" s="87"/>
      <c r="BL429" s="87"/>
    </row>
    <row r="430" spans="1:79" s="8" customFormat="1" ht="13.2" customHeight="1" x14ac:dyDescent="0.25">
      <c r="A430" s="80">
        <v>2273</v>
      </c>
      <c r="B430" s="80"/>
      <c r="C430" s="80"/>
      <c r="D430" s="80"/>
      <c r="E430" s="80"/>
      <c r="F430" s="80"/>
      <c r="G430" s="92" t="s">
        <v>160</v>
      </c>
      <c r="H430" s="93"/>
      <c r="I430" s="93"/>
      <c r="J430" s="93"/>
      <c r="K430" s="93"/>
      <c r="L430" s="93"/>
      <c r="M430" s="93"/>
      <c r="N430" s="93"/>
      <c r="O430" s="93"/>
      <c r="P430" s="93"/>
      <c r="Q430" s="93"/>
      <c r="R430" s="93"/>
      <c r="S430" s="94"/>
      <c r="T430" s="87">
        <v>928302</v>
      </c>
      <c r="U430" s="87"/>
      <c r="V430" s="87"/>
      <c r="W430" s="87"/>
      <c r="X430" s="87"/>
      <c r="Y430" s="87"/>
      <c r="Z430" s="87">
        <v>928302</v>
      </c>
      <c r="AA430" s="87"/>
      <c r="AB430" s="87"/>
      <c r="AC430" s="87"/>
      <c r="AD430" s="87"/>
      <c r="AE430" s="87">
        <v>0</v>
      </c>
      <c r="AF430" s="87"/>
      <c r="AG430" s="87"/>
      <c r="AH430" s="87"/>
      <c r="AI430" s="87"/>
      <c r="AJ430" s="87"/>
      <c r="AK430" s="87">
        <v>0</v>
      </c>
      <c r="AL430" s="87"/>
      <c r="AM430" s="87"/>
      <c r="AN430" s="87"/>
      <c r="AO430" s="87"/>
      <c r="AP430" s="87"/>
      <c r="AQ430" s="87">
        <f t="shared" si="55"/>
        <v>0</v>
      </c>
      <c r="AR430" s="87"/>
      <c r="AS430" s="87"/>
      <c r="AT430" s="87"/>
      <c r="AU430" s="87"/>
      <c r="AV430" s="87"/>
      <c r="AW430" s="87">
        <v>0</v>
      </c>
      <c r="AX430" s="87"/>
      <c r="AY430" s="87"/>
      <c r="AZ430" s="87"/>
      <c r="BA430" s="87"/>
      <c r="BB430" s="87">
        <v>0</v>
      </c>
      <c r="BC430" s="87"/>
      <c r="BD430" s="87"/>
      <c r="BE430" s="87"/>
      <c r="BF430" s="87"/>
      <c r="BG430" s="87">
        <f t="shared" si="56"/>
        <v>928302</v>
      </c>
      <c r="BH430" s="87"/>
      <c r="BI430" s="87"/>
      <c r="BJ430" s="87"/>
      <c r="BK430" s="87"/>
      <c r="BL430" s="87"/>
    </row>
    <row r="431" spans="1:79" s="8" customFormat="1" ht="13.2" customHeight="1" x14ac:dyDescent="0.25">
      <c r="A431" s="80">
        <v>2274</v>
      </c>
      <c r="B431" s="80"/>
      <c r="C431" s="80"/>
      <c r="D431" s="80"/>
      <c r="E431" s="80"/>
      <c r="F431" s="80"/>
      <c r="G431" s="92" t="s">
        <v>225</v>
      </c>
      <c r="H431" s="93"/>
      <c r="I431" s="93"/>
      <c r="J431" s="93"/>
      <c r="K431" s="93"/>
      <c r="L431" s="93"/>
      <c r="M431" s="93"/>
      <c r="N431" s="93"/>
      <c r="O431" s="93"/>
      <c r="P431" s="93"/>
      <c r="Q431" s="93"/>
      <c r="R431" s="93"/>
      <c r="S431" s="94"/>
      <c r="T431" s="87">
        <v>1900943</v>
      </c>
      <c r="U431" s="87"/>
      <c r="V431" s="87"/>
      <c r="W431" s="87"/>
      <c r="X431" s="87"/>
      <c r="Y431" s="87"/>
      <c r="Z431" s="87">
        <v>1900943</v>
      </c>
      <c r="AA431" s="87"/>
      <c r="AB431" s="87"/>
      <c r="AC431" s="87"/>
      <c r="AD431" s="87"/>
      <c r="AE431" s="87">
        <v>0</v>
      </c>
      <c r="AF431" s="87"/>
      <c r="AG431" s="87"/>
      <c r="AH431" s="87"/>
      <c r="AI431" s="87"/>
      <c r="AJ431" s="87"/>
      <c r="AK431" s="87">
        <v>0</v>
      </c>
      <c r="AL431" s="87"/>
      <c r="AM431" s="87"/>
      <c r="AN431" s="87"/>
      <c r="AO431" s="87"/>
      <c r="AP431" s="87"/>
      <c r="AQ431" s="87">
        <f t="shared" si="55"/>
        <v>0</v>
      </c>
      <c r="AR431" s="87"/>
      <c r="AS431" s="87"/>
      <c r="AT431" s="87"/>
      <c r="AU431" s="87"/>
      <c r="AV431" s="87"/>
      <c r="AW431" s="87">
        <v>0</v>
      </c>
      <c r="AX431" s="87"/>
      <c r="AY431" s="87"/>
      <c r="AZ431" s="87"/>
      <c r="BA431" s="87"/>
      <c r="BB431" s="87">
        <v>0</v>
      </c>
      <c r="BC431" s="87"/>
      <c r="BD431" s="87"/>
      <c r="BE431" s="87"/>
      <c r="BF431" s="87"/>
      <c r="BG431" s="87">
        <f t="shared" si="56"/>
        <v>1900943</v>
      </c>
      <c r="BH431" s="87"/>
      <c r="BI431" s="87"/>
      <c r="BJ431" s="87"/>
      <c r="BK431" s="87"/>
      <c r="BL431" s="87"/>
    </row>
    <row r="432" spans="1:79" s="8" customFormat="1" ht="39.6" hidden="1" customHeight="1" x14ac:dyDescent="0.25">
      <c r="A432" s="80">
        <v>2282</v>
      </c>
      <c r="B432" s="80"/>
      <c r="C432" s="80"/>
      <c r="D432" s="80"/>
      <c r="E432" s="80"/>
      <c r="F432" s="80"/>
      <c r="G432" s="92" t="s">
        <v>227</v>
      </c>
      <c r="H432" s="93"/>
      <c r="I432" s="93"/>
      <c r="J432" s="93"/>
      <c r="K432" s="93"/>
      <c r="L432" s="93"/>
      <c r="M432" s="93"/>
      <c r="N432" s="93"/>
      <c r="O432" s="93"/>
      <c r="P432" s="93"/>
      <c r="Q432" s="93"/>
      <c r="R432" s="93"/>
      <c r="S432" s="94"/>
      <c r="T432" s="87">
        <v>0</v>
      </c>
      <c r="U432" s="87"/>
      <c r="V432" s="87"/>
      <c r="W432" s="87"/>
      <c r="X432" s="87"/>
      <c r="Y432" s="87"/>
      <c r="Z432" s="87">
        <v>0</v>
      </c>
      <c r="AA432" s="87"/>
      <c r="AB432" s="87"/>
      <c r="AC432" s="87"/>
      <c r="AD432" s="87"/>
      <c r="AE432" s="87">
        <v>0</v>
      </c>
      <c r="AF432" s="87"/>
      <c r="AG432" s="87"/>
      <c r="AH432" s="87"/>
      <c r="AI432" s="87"/>
      <c r="AJ432" s="87"/>
      <c r="AK432" s="87">
        <v>0</v>
      </c>
      <c r="AL432" s="87"/>
      <c r="AM432" s="87"/>
      <c r="AN432" s="87"/>
      <c r="AO432" s="87"/>
      <c r="AP432" s="87"/>
      <c r="AQ432" s="87">
        <f t="shared" si="55"/>
        <v>0</v>
      </c>
      <c r="AR432" s="87"/>
      <c r="AS432" s="87"/>
      <c r="AT432" s="87"/>
      <c r="AU432" s="87"/>
      <c r="AV432" s="87"/>
      <c r="AW432" s="87">
        <v>0</v>
      </c>
      <c r="AX432" s="87"/>
      <c r="AY432" s="87"/>
      <c r="AZ432" s="87"/>
      <c r="BA432" s="87"/>
      <c r="BB432" s="87">
        <v>0</v>
      </c>
      <c r="BC432" s="87"/>
      <c r="BD432" s="87"/>
      <c r="BE432" s="87"/>
      <c r="BF432" s="87"/>
      <c r="BG432" s="87">
        <f t="shared" si="56"/>
        <v>0</v>
      </c>
      <c r="BH432" s="87"/>
      <c r="BI432" s="87"/>
      <c r="BJ432" s="87"/>
      <c r="BK432" s="87"/>
      <c r="BL432" s="87"/>
    </row>
    <row r="433" spans="1:79" s="8" customFormat="1" ht="13.2" customHeight="1" x14ac:dyDescent="0.25">
      <c r="A433" s="80">
        <v>2710</v>
      </c>
      <c r="B433" s="80"/>
      <c r="C433" s="80"/>
      <c r="D433" s="80"/>
      <c r="E433" s="80"/>
      <c r="F433" s="80"/>
      <c r="G433" s="92" t="s">
        <v>228</v>
      </c>
      <c r="H433" s="93"/>
      <c r="I433" s="93"/>
      <c r="J433" s="93"/>
      <c r="K433" s="93"/>
      <c r="L433" s="93"/>
      <c r="M433" s="93"/>
      <c r="N433" s="93"/>
      <c r="O433" s="93"/>
      <c r="P433" s="93"/>
      <c r="Q433" s="93"/>
      <c r="R433" s="93"/>
      <c r="S433" s="94"/>
      <c r="T433" s="87">
        <v>49186</v>
      </c>
      <c r="U433" s="87"/>
      <c r="V433" s="87"/>
      <c r="W433" s="87"/>
      <c r="X433" s="87"/>
      <c r="Y433" s="87"/>
      <c r="Z433" s="87">
        <v>49186</v>
      </c>
      <c r="AA433" s="87"/>
      <c r="AB433" s="87"/>
      <c r="AC433" s="87"/>
      <c r="AD433" s="87"/>
      <c r="AE433" s="87">
        <v>0</v>
      </c>
      <c r="AF433" s="87"/>
      <c r="AG433" s="87"/>
      <c r="AH433" s="87"/>
      <c r="AI433" s="87"/>
      <c r="AJ433" s="87"/>
      <c r="AK433" s="87">
        <v>0</v>
      </c>
      <c r="AL433" s="87"/>
      <c r="AM433" s="87"/>
      <c r="AN433" s="87"/>
      <c r="AO433" s="87"/>
      <c r="AP433" s="87"/>
      <c r="AQ433" s="87">
        <f t="shared" si="55"/>
        <v>0</v>
      </c>
      <c r="AR433" s="87"/>
      <c r="AS433" s="87"/>
      <c r="AT433" s="87"/>
      <c r="AU433" s="87"/>
      <c r="AV433" s="87"/>
      <c r="AW433" s="87">
        <v>0</v>
      </c>
      <c r="AX433" s="87"/>
      <c r="AY433" s="87"/>
      <c r="AZ433" s="87"/>
      <c r="BA433" s="87"/>
      <c r="BB433" s="87">
        <v>0</v>
      </c>
      <c r="BC433" s="87"/>
      <c r="BD433" s="87"/>
      <c r="BE433" s="87"/>
      <c r="BF433" s="87"/>
      <c r="BG433" s="87">
        <f t="shared" si="56"/>
        <v>49186</v>
      </c>
      <c r="BH433" s="87"/>
      <c r="BI433" s="87"/>
      <c r="BJ433" s="87"/>
      <c r="BK433" s="87"/>
      <c r="BL433" s="87"/>
    </row>
    <row r="434" spans="1:79" s="8" customFormat="1" ht="13.2" hidden="1" customHeight="1" x14ac:dyDescent="0.25">
      <c r="A434" s="80">
        <v>2730</v>
      </c>
      <c r="B434" s="80"/>
      <c r="C434" s="80"/>
      <c r="D434" s="80"/>
      <c r="E434" s="80"/>
      <c r="F434" s="80"/>
      <c r="G434" s="92" t="s">
        <v>229</v>
      </c>
      <c r="H434" s="93"/>
      <c r="I434" s="93"/>
      <c r="J434" s="93"/>
      <c r="K434" s="93"/>
      <c r="L434" s="93"/>
      <c r="M434" s="93"/>
      <c r="N434" s="93"/>
      <c r="O434" s="93"/>
      <c r="P434" s="93"/>
      <c r="Q434" s="93"/>
      <c r="R434" s="93"/>
      <c r="S434" s="94"/>
      <c r="T434" s="87">
        <v>0</v>
      </c>
      <c r="U434" s="87"/>
      <c r="V434" s="87"/>
      <c r="W434" s="87"/>
      <c r="X434" s="87"/>
      <c r="Y434" s="87"/>
      <c r="Z434" s="87">
        <v>0</v>
      </c>
      <c r="AA434" s="87"/>
      <c r="AB434" s="87"/>
      <c r="AC434" s="87"/>
      <c r="AD434" s="87"/>
      <c r="AE434" s="87">
        <v>0</v>
      </c>
      <c r="AF434" s="87"/>
      <c r="AG434" s="87"/>
      <c r="AH434" s="87"/>
      <c r="AI434" s="87"/>
      <c r="AJ434" s="87"/>
      <c r="AK434" s="87">
        <v>0</v>
      </c>
      <c r="AL434" s="87"/>
      <c r="AM434" s="87"/>
      <c r="AN434" s="87"/>
      <c r="AO434" s="87"/>
      <c r="AP434" s="87"/>
      <c r="AQ434" s="87">
        <f t="shared" si="55"/>
        <v>0</v>
      </c>
      <c r="AR434" s="87"/>
      <c r="AS434" s="87"/>
      <c r="AT434" s="87"/>
      <c r="AU434" s="87"/>
      <c r="AV434" s="87"/>
      <c r="AW434" s="87">
        <v>0</v>
      </c>
      <c r="AX434" s="87"/>
      <c r="AY434" s="87"/>
      <c r="AZ434" s="87"/>
      <c r="BA434" s="87"/>
      <c r="BB434" s="87">
        <v>0</v>
      </c>
      <c r="BC434" s="87"/>
      <c r="BD434" s="87"/>
      <c r="BE434" s="87"/>
      <c r="BF434" s="87"/>
      <c r="BG434" s="87">
        <f t="shared" si="56"/>
        <v>0</v>
      </c>
      <c r="BH434" s="87"/>
      <c r="BI434" s="87"/>
      <c r="BJ434" s="87"/>
      <c r="BK434" s="87"/>
      <c r="BL434" s="87"/>
    </row>
    <row r="435" spans="1:79" s="9" customFormat="1" ht="12.75" customHeight="1" x14ac:dyDescent="0.25">
      <c r="A435" s="139"/>
      <c r="B435" s="139"/>
      <c r="C435" s="139"/>
      <c r="D435" s="139"/>
      <c r="E435" s="139"/>
      <c r="F435" s="139"/>
      <c r="G435" s="159" t="s">
        <v>145</v>
      </c>
      <c r="H435" s="156"/>
      <c r="I435" s="156"/>
      <c r="J435" s="156"/>
      <c r="K435" s="156"/>
      <c r="L435" s="156"/>
      <c r="M435" s="156"/>
      <c r="N435" s="156"/>
      <c r="O435" s="156"/>
      <c r="P435" s="156"/>
      <c r="Q435" s="156"/>
      <c r="R435" s="156"/>
      <c r="S435" s="157"/>
      <c r="T435" s="120">
        <v>41873382</v>
      </c>
      <c r="U435" s="120"/>
      <c r="V435" s="120"/>
      <c r="W435" s="120"/>
      <c r="X435" s="120"/>
      <c r="Y435" s="120"/>
      <c r="Z435" s="120">
        <v>41873382</v>
      </c>
      <c r="AA435" s="120"/>
      <c r="AB435" s="120"/>
      <c r="AC435" s="120"/>
      <c r="AD435" s="120"/>
      <c r="AE435" s="120">
        <v>0</v>
      </c>
      <c r="AF435" s="120"/>
      <c r="AG435" s="120"/>
      <c r="AH435" s="120"/>
      <c r="AI435" s="120"/>
      <c r="AJ435" s="120"/>
      <c r="AK435" s="120">
        <v>0</v>
      </c>
      <c r="AL435" s="120"/>
      <c r="AM435" s="120"/>
      <c r="AN435" s="120"/>
      <c r="AO435" s="120"/>
      <c r="AP435" s="120"/>
      <c r="AQ435" s="120">
        <f t="shared" si="55"/>
        <v>0</v>
      </c>
      <c r="AR435" s="120"/>
      <c r="AS435" s="120"/>
      <c r="AT435" s="120"/>
      <c r="AU435" s="120"/>
      <c r="AV435" s="120"/>
      <c r="AW435" s="120">
        <v>0</v>
      </c>
      <c r="AX435" s="120"/>
      <c r="AY435" s="120"/>
      <c r="AZ435" s="120"/>
      <c r="BA435" s="120"/>
      <c r="BB435" s="120">
        <v>0</v>
      </c>
      <c r="BC435" s="120"/>
      <c r="BD435" s="120"/>
      <c r="BE435" s="120"/>
      <c r="BF435" s="120"/>
      <c r="BG435" s="120">
        <f t="shared" si="56"/>
        <v>41873382</v>
      </c>
      <c r="BH435" s="120"/>
      <c r="BI435" s="120"/>
      <c r="BJ435" s="120"/>
      <c r="BK435" s="120"/>
      <c r="BL435" s="120"/>
    </row>
    <row r="436" spans="1:79" ht="7.95" customHeight="1" x14ac:dyDescent="0.25"/>
    <row r="437" spans="1:79" ht="14.25" customHeight="1" x14ac:dyDescent="0.25">
      <c r="A437" s="51" t="s">
        <v>423</v>
      </c>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row>
    <row r="438" spans="1:79" ht="15" customHeight="1" x14ac:dyDescent="0.25">
      <c r="A438" s="59" t="s">
        <v>192</v>
      </c>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row>
    <row r="439" spans="1:79" ht="7.2" customHeight="1" x14ac:dyDescent="0.25"/>
    <row r="440" spans="1:79" ht="12" customHeight="1" x14ac:dyDescent="0.25">
      <c r="A440" s="61" t="s">
        <v>132</v>
      </c>
      <c r="B440" s="61"/>
      <c r="C440" s="61"/>
      <c r="D440" s="61"/>
      <c r="E440" s="61"/>
      <c r="F440" s="61"/>
      <c r="G440" s="61" t="s">
        <v>19</v>
      </c>
      <c r="H440" s="61"/>
      <c r="I440" s="61"/>
      <c r="J440" s="61"/>
      <c r="K440" s="61"/>
      <c r="L440" s="61"/>
      <c r="M440" s="61"/>
      <c r="N440" s="61"/>
      <c r="O440" s="61"/>
      <c r="P440" s="61"/>
      <c r="Q440" s="61" t="s">
        <v>197</v>
      </c>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t="s">
        <v>201</v>
      </c>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row>
    <row r="441" spans="1:79" ht="42.9" customHeight="1" x14ac:dyDescent="0.25">
      <c r="A441" s="61"/>
      <c r="B441" s="61"/>
      <c r="C441" s="61"/>
      <c r="D441" s="61"/>
      <c r="E441" s="61"/>
      <c r="F441" s="61"/>
      <c r="G441" s="61"/>
      <c r="H441" s="61"/>
      <c r="I441" s="61"/>
      <c r="J441" s="61"/>
      <c r="K441" s="61"/>
      <c r="L441" s="61"/>
      <c r="M441" s="61"/>
      <c r="N441" s="61"/>
      <c r="O441" s="61"/>
      <c r="P441" s="61"/>
      <c r="Q441" s="61" t="s">
        <v>137</v>
      </c>
      <c r="R441" s="61"/>
      <c r="S441" s="61"/>
      <c r="T441" s="61"/>
      <c r="U441" s="61"/>
      <c r="V441" s="80" t="s">
        <v>138</v>
      </c>
      <c r="W441" s="80"/>
      <c r="X441" s="80"/>
      <c r="Y441" s="80"/>
      <c r="Z441" s="61" t="s">
        <v>139</v>
      </c>
      <c r="AA441" s="61"/>
      <c r="AB441" s="61"/>
      <c r="AC441" s="61"/>
      <c r="AD441" s="61"/>
      <c r="AE441" s="61"/>
      <c r="AF441" s="61"/>
      <c r="AG441" s="61"/>
      <c r="AH441" s="61"/>
      <c r="AI441" s="61"/>
      <c r="AJ441" s="61" t="s">
        <v>140</v>
      </c>
      <c r="AK441" s="61"/>
      <c r="AL441" s="61"/>
      <c r="AM441" s="61"/>
      <c r="AN441" s="61"/>
      <c r="AO441" s="61" t="s">
        <v>20</v>
      </c>
      <c r="AP441" s="61"/>
      <c r="AQ441" s="61"/>
      <c r="AR441" s="61"/>
      <c r="AS441" s="61"/>
      <c r="AT441" s="80" t="s">
        <v>141</v>
      </c>
      <c r="AU441" s="80"/>
      <c r="AV441" s="80"/>
      <c r="AW441" s="80"/>
      <c r="AX441" s="61" t="s">
        <v>139</v>
      </c>
      <c r="AY441" s="61"/>
      <c r="AZ441" s="61"/>
      <c r="BA441" s="61"/>
      <c r="BB441" s="61"/>
      <c r="BC441" s="61"/>
      <c r="BD441" s="61"/>
      <c r="BE441" s="61"/>
      <c r="BF441" s="61"/>
      <c r="BG441" s="61"/>
      <c r="BH441" s="61" t="s">
        <v>142</v>
      </c>
      <c r="BI441" s="61"/>
      <c r="BJ441" s="61"/>
      <c r="BK441" s="61"/>
      <c r="BL441" s="61"/>
    </row>
    <row r="442" spans="1:79" ht="63" customHeight="1" x14ac:dyDescent="0.25">
      <c r="A442" s="61"/>
      <c r="B442" s="61"/>
      <c r="C442" s="61"/>
      <c r="D442" s="61"/>
      <c r="E442" s="61"/>
      <c r="F442" s="61"/>
      <c r="G442" s="61"/>
      <c r="H442" s="61"/>
      <c r="I442" s="61"/>
      <c r="J442" s="61"/>
      <c r="K442" s="61"/>
      <c r="L442" s="61"/>
      <c r="M442" s="61"/>
      <c r="N442" s="61"/>
      <c r="O442" s="61"/>
      <c r="P442" s="61"/>
      <c r="Q442" s="61"/>
      <c r="R442" s="61"/>
      <c r="S442" s="61"/>
      <c r="T442" s="61"/>
      <c r="U442" s="61"/>
      <c r="V442" s="80"/>
      <c r="W442" s="80"/>
      <c r="X442" s="80"/>
      <c r="Y442" s="80"/>
      <c r="Z442" s="61" t="s">
        <v>17</v>
      </c>
      <c r="AA442" s="61"/>
      <c r="AB442" s="61"/>
      <c r="AC442" s="61"/>
      <c r="AD442" s="61"/>
      <c r="AE442" s="61" t="s">
        <v>16</v>
      </c>
      <c r="AF442" s="61"/>
      <c r="AG442" s="61"/>
      <c r="AH442" s="61"/>
      <c r="AI442" s="61"/>
      <c r="AJ442" s="61"/>
      <c r="AK442" s="61"/>
      <c r="AL442" s="61"/>
      <c r="AM442" s="61"/>
      <c r="AN442" s="61"/>
      <c r="AO442" s="61"/>
      <c r="AP442" s="61"/>
      <c r="AQ442" s="61"/>
      <c r="AR442" s="61"/>
      <c r="AS442" s="61"/>
      <c r="AT442" s="80"/>
      <c r="AU442" s="80"/>
      <c r="AV442" s="80"/>
      <c r="AW442" s="80"/>
      <c r="AX442" s="61" t="s">
        <v>17</v>
      </c>
      <c r="AY442" s="61"/>
      <c r="AZ442" s="61"/>
      <c r="BA442" s="61"/>
      <c r="BB442" s="61"/>
      <c r="BC442" s="61" t="s">
        <v>16</v>
      </c>
      <c r="BD442" s="61"/>
      <c r="BE442" s="61"/>
      <c r="BF442" s="61"/>
      <c r="BG442" s="61"/>
      <c r="BH442" s="61"/>
      <c r="BI442" s="61"/>
      <c r="BJ442" s="61"/>
      <c r="BK442" s="61"/>
      <c r="BL442" s="61"/>
    </row>
    <row r="443" spans="1:79" ht="15" customHeight="1" x14ac:dyDescent="0.25">
      <c r="A443" s="61">
        <v>1</v>
      </c>
      <c r="B443" s="61"/>
      <c r="C443" s="61"/>
      <c r="D443" s="61"/>
      <c r="E443" s="61"/>
      <c r="F443" s="61"/>
      <c r="G443" s="61">
        <v>2</v>
      </c>
      <c r="H443" s="61"/>
      <c r="I443" s="61"/>
      <c r="J443" s="61"/>
      <c r="K443" s="61"/>
      <c r="L443" s="61"/>
      <c r="M443" s="61"/>
      <c r="N443" s="61"/>
      <c r="O443" s="61"/>
      <c r="P443" s="61"/>
      <c r="Q443" s="61">
        <v>3</v>
      </c>
      <c r="R443" s="61"/>
      <c r="S443" s="61"/>
      <c r="T443" s="61"/>
      <c r="U443" s="61"/>
      <c r="V443" s="61">
        <v>4</v>
      </c>
      <c r="W443" s="61"/>
      <c r="X443" s="61"/>
      <c r="Y443" s="61"/>
      <c r="Z443" s="61">
        <v>5</v>
      </c>
      <c r="AA443" s="61"/>
      <c r="AB443" s="61"/>
      <c r="AC443" s="61"/>
      <c r="AD443" s="61"/>
      <c r="AE443" s="61">
        <v>6</v>
      </c>
      <c r="AF443" s="61"/>
      <c r="AG443" s="61"/>
      <c r="AH443" s="61"/>
      <c r="AI443" s="61"/>
      <c r="AJ443" s="61">
        <v>7</v>
      </c>
      <c r="AK443" s="61"/>
      <c r="AL443" s="61"/>
      <c r="AM443" s="61"/>
      <c r="AN443" s="61"/>
      <c r="AO443" s="61">
        <v>8</v>
      </c>
      <c r="AP443" s="61"/>
      <c r="AQ443" s="61"/>
      <c r="AR443" s="61"/>
      <c r="AS443" s="61"/>
      <c r="AT443" s="61">
        <v>9</v>
      </c>
      <c r="AU443" s="61"/>
      <c r="AV443" s="61"/>
      <c r="AW443" s="61"/>
      <c r="AX443" s="61">
        <v>10</v>
      </c>
      <c r="AY443" s="61"/>
      <c r="AZ443" s="61"/>
      <c r="BA443" s="61"/>
      <c r="BB443" s="61"/>
      <c r="BC443" s="61">
        <v>11</v>
      </c>
      <c r="BD443" s="61"/>
      <c r="BE443" s="61"/>
      <c r="BF443" s="61"/>
      <c r="BG443" s="61"/>
      <c r="BH443" s="61">
        <v>12</v>
      </c>
      <c r="BI443" s="61"/>
      <c r="BJ443" s="61"/>
      <c r="BK443" s="61"/>
      <c r="BL443" s="61"/>
    </row>
    <row r="444" spans="1:79" ht="12" hidden="1" customHeight="1" x14ac:dyDescent="0.25">
      <c r="A444" s="80" t="s">
        <v>64</v>
      </c>
      <c r="B444" s="80"/>
      <c r="C444" s="80"/>
      <c r="D444" s="80"/>
      <c r="E444" s="80"/>
      <c r="F444" s="80"/>
      <c r="G444" s="142" t="s">
        <v>57</v>
      </c>
      <c r="H444" s="142"/>
      <c r="I444" s="142"/>
      <c r="J444" s="142"/>
      <c r="K444" s="142"/>
      <c r="L444" s="142"/>
      <c r="M444" s="142"/>
      <c r="N444" s="142"/>
      <c r="O444" s="142"/>
      <c r="P444" s="142"/>
      <c r="Q444" s="122" t="s">
        <v>80</v>
      </c>
      <c r="R444" s="122"/>
      <c r="S444" s="122"/>
      <c r="T444" s="122"/>
      <c r="U444" s="122"/>
      <c r="V444" s="122" t="s">
        <v>81</v>
      </c>
      <c r="W444" s="122"/>
      <c r="X444" s="122"/>
      <c r="Y444" s="122"/>
      <c r="Z444" s="122" t="s">
        <v>82</v>
      </c>
      <c r="AA444" s="122"/>
      <c r="AB444" s="122"/>
      <c r="AC444" s="122"/>
      <c r="AD444" s="122"/>
      <c r="AE444" s="122" t="s">
        <v>83</v>
      </c>
      <c r="AF444" s="122"/>
      <c r="AG444" s="122"/>
      <c r="AH444" s="122"/>
      <c r="AI444" s="122"/>
      <c r="AJ444" s="125" t="s">
        <v>102</v>
      </c>
      <c r="AK444" s="122"/>
      <c r="AL444" s="122"/>
      <c r="AM444" s="122"/>
      <c r="AN444" s="122"/>
      <c r="AO444" s="122" t="s">
        <v>84</v>
      </c>
      <c r="AP444" s="122"/>
      <c r="AQ444" s="122"/>
      <c r="AR444" s="122"/>
      <c r="AS444" s="122"/>
      <c r="AT444" s="125" t="s">
        <v>103</v>
      </c>
      <c r="AU444" s="122"/>
      <c r="AV444" s="122"/>
      <c r="AW444" s="122"/>
      <c r="AX444" s="122" t="s">
        <v>85</v>
      </c>
      <c r="AY444" s="122"/>
      <c r="AZ444" s="122"/>
      <c r="BA444" s="122"/>
      <c r="BB444" s="122"/>
      <c r="BC444" s="122" t="s">
        <v>86</v>
      </c>
      <c r="BD444" s="122"/>
      <c r="BE444" s="122"/>
      <c r="BF444" s="122"/>
      <c r="BG444" s="122"/>
      <c r="BH444" s="125" t="s">
        <v>102</v>
      </c>
      <c r="BI444" s="122"/>
      <c r="BJ444" s="122"/>
      <c r="BK444" s="122"/>
      <c r="BL444" s="122"/>
      <c r="CA444" s="1" t="s">
        <v>52</v>
      </c>
    </row>
    <row r="445" spans="1:79" s="8" customFormat="1" ht="13.2" customHeight="1" x14ac:dyDescent="0.25">
      <c r="A445" s="80">
        <v>2111</v>
      </c>
      <c r="B445" s="80"/>
      <c r="C445" s="80"/>
      <c r="D445" s="80"/>
      <c r="E445" s="80"/>
      <c r="F445" s="80"/>
      <c r="G445" s="92" t="s">
        <v>154</v>
      </c>
      <c r="H445" s="93"/>
      <c r="I445" s="93"/>
      <c r="J445" s="93"/>
      <c r="K445" s="93"/>
      <c r="L445" s="93"/>
      <c r="M445" s="93"/>
      <c r="N445" s="93"/>
      <c r="O445" s="93"/>
      <c r="P445" s="94"/>
      <c r="Q445" s="87">
        <v>29225162</v>
      </c>
      <c r="R445" s="87"/>
      <c r="S445" s="87"/>
      <c r="T445" s="87"/>
      <c r="U445" s="87"/>
      <c r="V445" s="87">
        <v>0</v>
      </c>
      <c r="W445" s="87"/>
      <c r="X445" s="87"/>
      <c r="Y445" s="87"/>
      <c r="Z445" s="87">
        <v>0</v>
      </c>
      <c r="AA445" s="87"/>
      <c r="AB445" s="87"/>
      <c r="AC445" s="87"/>
      <c r="AD445" s="87"/>
      <c r="AE445" s="87">
        <v>0</v>
      </c>
      <c r="AF445" s="87"/>
      <c r="AG445" s="87"/>
      <c r="AH445" s="87"/>
      <c r="AI445" s="87"/>
      <c r="AJ445" s="87">
        <f t="shared" ref="AJ445:AJ454" si="57">IF(ISNUMBER(Q445),Q445,0)-IF(ISNUMBER(Z445),Z445,0)</f>
        <v>29225162</v>
      </c>
      <c r="AK445" s="87"/>
      <c r="AL445" s="87"/>
      <c r="AM445" s="87"/>
      <c r="AN445" s="87"/>
      <c r="AO445" s="87">
        <v>6548800</v>
      </c>
      <c r="AP445" s="87"/>
      <c r="AQ445" s="87"/>
      <c r="AR445" s="87"/>
      <c r="AS445" s="87"/>
      <c r="AT445" s="87">
        <f t="shared" ref="AT445:AT454" si="58">IF(ISNUMBER(V445),V445,0)-IF(ISNUMBER(Z445),Z445,0)-IF(ISNUMBER(AE445),AE445,0)</f>
        <v>0</v>
      </c>
      <c r="AU445" s="87"/>
      <c r="AV445" s="87"/>
      <c r="AW445" s="87"/>
      <c r="AX445" s="87">
        <v>0</v>
      </c>
      <c r="AY445" s="87"/>
      <c r="AZ445" s="87"/>
      <c r="BA445" s="87"/>
      <c r="BB445" s="87"/>
      <c r="BC445" s="87">
        <v>0</v>
      </c>
      <c r="BD445" s="87"/>
      <c r="BE445" s="87"/>
      <c r="BF445" s="87"/>
      <c r="BG445" s="87"/>
      <c r="BH445" s="87">
        <f t="shared" ref="BH445:BH454" si="59">IF(ISNUMBER(AO445),AO445,0)-IF(ISNUMBER(AX445),AX445,0)</f>
        <v>6548800</v>
      </c>
      <c r="BI445" s="87"/>
      <c r="BJ445" s="87"/>
      <c r="BK445" s="87"/>
      <c r="BL445" s="87"/>
      <c r="CA445" s="8" t="s">
        <v>53</v>
      </c>
    </row>
    <row r="446" spans="1:79" s="8" customFormat="1" ht="13.2" customHeight="1" x14ac:dyDescent="0.25">
      <c r="A446" s="80">
        <v>2120</v>
      </c>
      <c r="B446" s="80"/>
      <c r="C446" s="80"/>
      <c r="D446" s="80"/>
      <c r="E446" s="80"/>
      <c r="F446" s="80"/>
      <c r="G446" s="92" t="s">
        <v>155</v>
      </c>
      <c r="H446" s="93"/>
      <c r="I446" s="93"/>
      <c r="J446" s="93"/>
      <c r="K446" s="93"/>
      <c r="L446" s="93"/>
      <c r="M446" s="93"/>
      <c r="N446" s="93"/>
      <c r="O446" s="93"/>
      <c r="P446" s="94"/>
      <c r="Q446" s="87">
        <v>6429565</v>
      </c>
      <c r="R446" s="87"/>
      <c r="S446" s="87"/>
      <c r="T446" s="87"/>
      <c r="U446" s="87"/>
      <c r="V446" s="87">
        <v>0</v>
      </c>
      <c r="W446" s="87"/>
      <c r="X446" s="87"/>
      <c r="Y446" s="87"/>
      <c r="Z446" s="87">
        <v>0</v>
      </c>
      <c r="AA446" s="87"/>
      <c r="AB446" s="87"/>
      <c r="AC446" s="87"/>
      <c r="AD446" s="87"/>
      <c r="AE446" s="87">
        <v>0</v>
      </c>
      <c r="AF446" s="87"/>
      <c r="AG446" s="87"/>
      <c r="AH446" s="87"/>
      <c r="AI446" s="87"/>
      <c r="AJ446" s="87">
        <f t="shared" si="57"/>
        <v>6429565</v>
      </c>
      <c r="AK446" s="87"/>
      <c r="AL446" s="87"/>
      <c r="AM446" s="87"/>
      <c r="AN446" s="87"/>
      <c r="AO446" s="87">
        <v>1440800</v>
      </c>
      <c r="AP446" s="87"/>
      <c r="AQ446" s="87"/>
      <c r="AR446" s="87"/>
      <c r="AS446" s="87"/>
      <c r="AT446" s="87">
        <f t="shared" si="58"/>
        <v>0</v>
      </c>
      <c r="AU446" s="87"/>
      <c r="AV446" s="87"/>
      <c r="AW446" s="87"/>
      <c r="AX446" s="87">
        <v>0</v>
      </c>
      <c r="AY446" s="87"/>
      <c r="AZ446" s="87"/>
      <c r="BA446" s="87"/>
      <c r="BB446" s="87"/>
      <c r="BC446" s="87">
        <v>0</v>
      </c>
      <c r="BD446" s="87"/>
      <c r="BE446" s="87"/>
      <c r="BF446" s="87"/>
      <c r="BG446" s="87"/>
      <c r="BH446" s="87">
        <f t="shared" si="59"/>
        <v>1440800</v>
      </c>
      <c r="BI446" s="87"/>
      <c r="BJ446" s="87"/>
      <c r="BK446" s="87"/>
      <c r="BL446" s="87"/>
    </row>
    <row r="447" spans="1:79" ht="15" customHeight="1" x14ac:dyDescent="0.25">
      <c r="A447" s="61">
        <v>1</v>
      </c>
      <c r="B447" s="61"/>
      <c r="C447" s="61"/>
      <c r="D447" s="61"/>
      <c r="E447" s="61"/>
      <c r="F447" s="61"/>
      <c r="G447" s="61">
        <v>2</v>
      </c>
      <c r="H447" s="61"/>
      <c r="I447" s="61"/>
      <c r="J447" s="61"/>
      <c r="K447" s="61"/>
      <c r="L447" s="61"/>
      <c r="M447" s="61"/>
      <c r="N447" s="61"/>
      <c r="O447" s="61"/>
      <c r="P447" s="61"/>
      <c r="Q447" s="61">
        <v>3</v>
      </c>
      <c r="R447" s="61"/>
      <c r="S447" s="61"/>
      <c r="T447" s="61"/>
      <c r="U447" s="61"/>
      <c r="V447" s="61">
        <v>4</v>
      </c>
      <c r="W447" s="61"/>
      <c r="X447" s="61"/>
      <c r="Y447" s="61"/>
      <c r="Z447" s="61">
        <v>5</v>
      </c>
      <c r="AA447" s="61"/>
      <c r="AB447" s="61"/>
      <c r="AC447" s="61"/>
      <c r="AD447" s="61"/>
      <c r="AE447" s="61">
        <v>6</v>
      </c>
      <c r="AF447" s="61"/>
      <c r="AG447" s="61"/>
      <c r="AH447" s="61"/>
      <c r="AI447" s="61"/>
      <c r="AJ447" s="61">
        <v>7</v>
      </c>
      <c r="AK447" s="61"/>
      <c r="AL447" s="61"/>
      <c r="AM447" s="61"/>
      <c r="AN447" s="61"/>
      <c r="AO447" s="61">
        <v>8</v>
      </c>
      <c r="AP447" s="61"/>
      <c r="AQ447" s="61"/>
      <c r="AR447" s="61"/>
      <c r="AS447" s="61"/>
      <c r="AT447" s="61">
        <v>9</v>
      </c>
      <c r="AU447" s="61"/>
      <c r="AV447" s="61"/>
      <c r="AW447" s="61"/>
      <c r="AX447" s="61">
        <v>10</v>
      </c>
      <c r="AY447" s="61"/>
      <c r="AZ447" s="61"/>
      <c r="BA447" s="61"/>
      <c r="BB447" s="61"/>
      <c r="BC447" s="61">
        <v>11</v>
      </c>
      <c r="BD447" s="61"/>
      <c r="BE447" s="61"/>
      <c r="BF447" s="61"/>
      <c r="BG447" s="61"/>
      <c r="BH447" s="61">
        <v>12</v>
      </c>
      <c r="BI447" s="61"/>
      <c r="BJ447" s="61"/>
      <c r="BK447" s="61"/>
      <c r="BL447" s="61"/>
    </row>
    <row r="448" spans="1:79" s="8" customFormat="1" ht="26.4" customHeight="1" x14ac:dyDescent="0.25">
      <c r="A448" s="80">
        <v>2220</v>
      </c>
      <c r="B448" s="80"/>
      <c r="C448" s="80"/>
      <c r="D448" s="80"/>
      <c r="E448" s="80"/>
      <c r="F448" s="80"/>
      <c r="G448" s="92" t="s">
        <v>222</v>
      </c>
      <c r="H448" s="93"/>
      <c r="I448" s="93"/>
      <c r="J448" s="93"/>
      <c r="K448" s="93"/>
      <c r="L448" s="93"/>
      <c r="M448" s="93"/>
      <c r="N448" s="93"/>
      <c r="O448" s="93"/>
      <c r="P448" s="94"/>
      <c r="Q448" s="87">
        <v>62546</v>
      </c>
      <c r="R448" s="87"/>
      <c r="S448" s="87"/>
      <c r="T448" s="87"/>
      <c r="U448" s="87"/>
      <c r="V448" s="87">
        <v>0</v>
      </c>
      <c r="W448" s="87"/>
      <c r="X448" s="87"/>
      <c r="Y448" s="87"/>
      <c r="Z448" s="87">
        <v>0</v>
      </c>
      <c r="AA448" s="87"/>
      <c r="AB448" s="87"/>
      <c r="AC448" s="87"/>
      <c r="AD448" s="87"/>
      <c r="AE448" s="87">
        <v>0</v>
      </c>
      <c r="AF448" s="87"/>
      <c r="AG448" s="87"/>
      <c r="AH448" s="87"/>
      <c r="AI448" s="87"/>
      <c r="AJ448" s="87">
        <f t="shared" si="57"/>
        <v>62546</v>
      </c>
      <c r="AK448" s="87"/>
      <c r="AL448" s="87"/>
      <c r="AM448" s="87"/>
      <c r="AN448" s="87"/>
      <c r="AO448" s="87">
        <v>0</v>
      </c>
      <c r="AP448" s="87"/>
      <c r="AQ448" s="87"/>
      <c r="AR448" s="87"/>
      <c r="AS448" s="87"/>
      <c r="AT448" s="87">
        <f t="shared" si="58"/>
        <v>0</v>
      </c>
      <c r="AU448" s="87"/>
      <c r="AV448" s="87"/>
      <c r="AW448" s="87"/>
      <c r="AX448" s="87">
        <v>0</v>
      </c>
      <c r="AY448" s="87"/>
      <c r="AZ448" s="87"/>
      <c r="BA448" s="87"/>
      <c r="BB448" s="87"/>
      <c r="BC448" s="87">
        <v>0</v>
      </c>
      <c r="BD448" s="87"/>
      <c r="BE448" s="87"/>
      <c r="BF448" s="87"/>
      <c r="BG448" s="87"/>
      <c r="BH448" s="87">
        <f t="shared" si="59"/>
        <v>0</v>
      </c>
      <c r="BI448" s="87"/>
      <c r="BJ448" s="87"/>
      <c r="BK448" s="87"/>
      <c r="BL448" s="87"/>
    </row>
    <row r="449" spans="1:79" s="8" customFormat="1" ht="13.2" customHeight="1" x14ac:dyDescent="0.25">
      <c r="A449" s="80">
        <v>2230</v>
      </c>
      <c r="B449" s="80"/>
      <c r="C449" s="80"/>
      <c r="D449" s="80"/>
      <c r="E449" s="80"/>
      <c r="F449" s="80"/>
      <c r="G449" s="92" t="s">
        <v>223</v>
      </c>
      <c r="H449" s="93"/>
      <c r="I449" s="93"/>
      <c r="J449" s="93"/>
      <c r="K449" s="93"/>
      <c r="L449" s="93"/>
      <c r="M449" s="93"/>
      <c r="N449" s="93"/>
      <c r="O449" s="93"/>
      <c r="P449" s="94"/>
      <c r="Q449" s="87">
        <v>158631</v>
      </c>
      <c r="R449" s="87"/>
      <c r="S449" s="87"/>
      <c r="T449" s="87"/>
      <c r="U449" s="87"/>
      <c r="V449" s="87">
        <v>0</v>
      </c>
      <c r="W449" s="87"/>
      <c r="X449" s="87"/>
      <c r="Y449" s="87"/>
      <c r="Z449" s="87">
        <v>0</v>
      </c>
      <c r="AA449" s="87"/>
      <c r="AB449" s="87"/>
      <c r="AC449" s="87"/>
      <c r="AD449" s="87"/>
      <c r="AE449" s="87">
        <v>0</v>
      </c>
      <c r="AF449" s="87"/>
      <c r="AG449" s="87"/>
      <c r="AH449" s="87"/>
      <c r="AI449" s="87"/>
      <c r="AJ449" s="87">
        <f t="shared" si="57"/>
        <v>158631</v>
      </c>
      <c r="AK449" s="87"/>
      <c r="AL449" s="87"/>
      <c r="AM449" s="87"/>
      <c r="AN449" s="87"/>
      <c r="AO449" s="87">
        <v>0</v>
      </c>
      <c r="AP449" s="87"/>
      <c r="AQ449" s="87"/>
      <c r="AR449" s="87"/>
      <c r="AS449" s="87"/>
      <c r="AT449" s="87">
        <f t="shared" si="58"/>
        <v>0</v>
      </c>
      <c r="AU449" s="87"/>
      <c r="AV449" s="87"/>
      <c r="AW449" s="87"/>
      <c r="AX449" s="87">
        <v>0</v>
      </c>
      <c r="AY449" s="87"/>
      <c r="AZ449" s="87"/>
      <c r="BA449" s="87"/>
      <c r="BB449" s="87"/>
      <c r="BC449" s="87">
        <v>0</v>
      </c>
      <c r="BD449" s="87"/>
      <c r="BE449" s="87"/>
      <c r="BF449" s="87"/>
      <c r="BG449" s="87"/>
      <c r="BH449" s="87">
        <f t="shared" si="59"/>
        <v>0</v>
      </c>
      <c r="BI449" s="87"/>
      <c r="BJ449" s="87"/>
      <c r="BK449" s="87"/>
      <c r="BL449" s="87"/>
    </row>
    <row r="450" spans="1:79" s="8" customFormat="1" ht="13.2" customHeight="1" x14ac:dyDescent="0.25">
      <c r="A450" s="80">
        <v>2271</v>
      </c>
      <c r="B450" s="80"/>
      <c r="C450" s="80"/>
      <c r="D450" s="80"/>
      <c r="E450" s="80"/>
      <c r="F450" s="80"/>
      <c r="G450" s="92" t="s">
        <v>158</v>
      </c>
      <c r="H450" s="93"/>
      <c r="I450" s="93"/>
      <c r="J450" s="93"/>
      <c r="K450" s="93"/>
      <c r="L450" s="93"/>
      <c r="M450" s="93"/>
      <c r="N450" s="93"/>
      <c r="O450" s="93"/>
      <c r="P450" s="94"/>
      <c r="Q450" s="87">
        <v>558016</v>
      </c>
      <c r="R450" s="87"/>
      <c r="S450" s="87"/>
      <c r="T450" s="87"/>
      <c r="U450" s="87"/>
      <c r="V450" s="87">
        <v>0</v>
      </c>
      <c r="W450" s="87"/>
      <c r="X450" s="87"/>
      <c r="Y450" s="87"/>
      <c r="Z450" s="87">
        <v>0</v>
      </c>
      <c r="AA450" s="87"/>
      <c r="AB450" s="87"/>
      <c r="AC450" s="87"/>
      <c r="AD450" s="87"/>
      <c r="AE450" s="87">
        <v>0</v>
      </c>
      <c r="AF450" s="87"/>
      <c r="AG450" s="87"/>
      <c r="AH450" s="87"/>
      <c r="AI450" s="87"/>
      <c r="AJ450" s="87">
        <f t="shared" si="57"/>
        <v>558016</v>
      </c>
      <c r="AK450" s="87"/>
      <c r="AL450" s="87"/>
      <c r="AM450" s="87"/>
      <c r="AN450" s="87"/>
      <c r="AO450" s="87">
        <v>639400</v>
      </c>
      <c r="AP450" s="87"/>
      <c r="AQ450" s="87"/>
      <c r="AR450" s="87"/>
      <c r="AS450" s="87"/>
      <c r="AT450" s="87">
        <f t="shared" si="58"/>
        <v>0</v>
      </c>
      <c r="AU450" s="87"/>
      <c r="AV450" s="87"/>
      <c r="AW450" s="87"/>
      <c r="AX450" s="87">
        <v>0</v>
      </c>
      <c r="AY450" s="87"/>
      <c r="AZ450" s="87"/>
      <c r="BA450" s="87"/>
      <c r="BB450" s="87"/>
      <c r="BC450" s="87">
        <v>0</v>
      </c>
      <c r="BD450" s="87"/>
      <c r="BE450" s="87"/>
      <c r="BF450" s="87"/>
      <c r="BG450" s="87"/>
      <c r="BH450" s="87">
        <f t="shared" si="59"/>
        <v>639400</v>
      </c>
      <c r="BI450" s="87"/>
      <c r="BJ450" s="87"/>
      <c r="BK450" s="87"/>
      <c r="BL450" s="87"/>
    </row>
    <row r="451" spans="1:79" s="8" customFormat="1" ht="26.4" customHeight="1" x14ac:dyDescent="0.25">
      <c r="A451" s="80">
        <v>2272</v>
      </c>
      <c r="B451" s="80"/>
      <c r="C451" s="80"/>
      <c r="D451" s="80"/>
      <c r="E451" s="80"/>
      <c r="F451" s="80"/>
      <c r="G451" s="92" t="s">
        <v>159</v>
      </c>
      <c r="H451" s="93"/>
      <c r="I451" s="93"/>
      <c r="J451" s="93"/>
      <c r="K451" s="93"/>
      <c r="L451" s="93"/>
      <c r="M451" s="93"/>
      <c r="N451" s="93"/>
      <c r="O451" s="93"/>
      <c r="P451" s="94"/>
      <c r="Q451" s="87">
        <v>213461</v>
      </c>
      <c r="R451" s="87"/>
      <c r="S451" s="87"/>
      <c r="T451" s="87"/>
      <c r="U451" s="87"/>
      <c r="V451" s="87">
        <v>0</v>
      </c>
      <c r="W451" s="87"/>
      <c r="X451" s="87"/>
      <c r="Y451" s="87"/>
      <c r="Z451" s="87">
        <v>0</v>
      </c>
      <c r="AA451" s="87"/>
      <c r="AB451" s="87"/>
      <c r="AC451" s="87"/>
      <c r="AD451" s="87"/>
      <c r="AE451" s="87">
        <v>0</v>
      </c>
      <c r="AF451" s="87"/>
      <c r="AG451" s="87"/>
      <c r="AH451" s="87"/>
      <c r="AI451" s="87"/>
      <c r="AJ451" s="87">
        <f t="shared" si="57"/>
        <v>213461</v>
      </c>
      <c r="AK451" s="87"/>
      <c r="AL451" s="87"/>
      <c r="AM451" s="87"/>
      <c r="AN451" s="87"/>
      <c r="AO451" s="87">
        <v>308300</v>
      </c>
      <c r="AP451" s="87"/>
      <c r="AQ451" s="87"/>
      <c r="AR451" s="87"/>
      <c r="AS451" s="87"/>
      <c r="AT451" s="87">
        <f t="shared" si="58"/>
        <v>0</v>
      </c>
      <c r="AU451" s="87"/>
      <c r="AV451" s="87"/>
      <c r="AW451" s="87"/>
      <c r="AX451" s="87">
        <v>0</v>
      </c>
      <c r="AY451" s="87"/>
      <c r="AZ451" s="87"/>
      <c r="BA451" s="87"/>
      <c r="BB451" s="87"/>
      <c r="BC451" s="87">
        <v>0</v>
      </c>
      <c r="BD451" s="87"/>
      <c r="BE451" s="87"/>
      <c r="BF451" s="87"/>
      <c r="BG451" s="87"/>
      <c r="BH451" s="87">
        <f t="shared" si="59"/>
        <v>308300</v>
      </c>
      <c r="BI451" s="87"/>
      <c r="BJ451" s="87"/>
      <c r="BK451" s="87"/>
      <c r="BL451" s="87"/>
    </row>
    <row r="452" spans="1:79" s="8" customFormat="1" ht="13.2" customHeight="1" x14ac:dyDescent="0.25">
      <c r="A452" s="80">
        <v>2273</v>
      </c>
      <c r="B452" s="80"/>
      <c r="C452" s="80"/>
      <c r="D452" s="80"/>
      <c r="E452" s="80"/>
      <c r="F452" s="80"/>
      <c r="G452" s="92" t="s">
        <v>160</v>
      </c>
      <c r="H452" s="93"/>
      <c r="I452" s="93"/>
      <c r="J452" s="93"/>
      <c r="K452" s="93"/>
      <c r="L452" s="93"/>
      <c r="M452" s="93"/>
      <c r="N452" s="93"/>
      <c r="O452" s="93"/>
      <c r="P452" s="94"/>
      <c r="Q452" s="87">
        <v>768317</v>
      </c>
      <c r="R452" s="87"/>
      <c r="S452" s="87"/>
      <c r="T452" s="87"/>
      <c r="U452" s="87"/>
      <c r="V452" s="87">
        <v>0</v>
      </c>
      <c r="W452" s="87"/>
      <c r="X452" s="87"/>
      <c r="Y452" s="87"/>
      <c r="Z452" s="87">
        <v>0</v>
      </c>
      <c r="AA452" s="87"/>
      <c r="AB452" s="87"/>
      <c r="AC452" s="87"/>
      <c r="AD452" s="87"/>
      <c r="AE452" s="87">
        <v>0</v>
      </c>
      <c r="AF452" s="87"/>
      <c r="AG452" s="87"/>
      <c r="AH452" s="87"/>
      <c r="AI452" s="87"/>
      <c r="AJ452" s="87">
        <f t="shared" si="57"/>
        <v>768317</v>
      </c>
      <c r="AK452" s="87"/>
      <c r="AL452" s="87"/>
      <c r="AM452" s="87"/>
      <c r="AN452" s="87"/>
      <c r="AO452" s="87">
        <v>904300</v>
      </c>
      <c r="AP452" s="87"/>
      <c r="AQ452" s="87"/>
      <c r="AR452" s="87"/>
      <c r="AS452" s="87"/>
      <c r="AT452" s="87">
        <f t="shared" si="58"/>
        <v>0</v>
      </c>
      <c r="AU452" s="87"/>
      <c r="AV452" s="87"/>
      <c r="AW452" s="87"/>
      <c r="AX452" s="87">
        <v>0</v>
      </c>
      <c r="AY452" s="87"/>
      <c r="AZ452" s="87"/>
      <c r="BA452" s="87"/>
      <c r="BB452" s="87"/>
      <c r="BC452" s="87">
        <v>0</v>
      </c>
      <c r="BD452" s="87"/>
      <c r="BE452" s="87"/>
      <c r="BF452" s="87"/>
      <c r="BG452" s="87"/>
      <c r="BH452" s="87">
        <f t="shared" si="59"/>
        <v>904300</v>
      </c>
      <c r="BI452" s="87"/>
      <c r="BJ452" s="87"/>
      <c r="BK452" s="87"/>
      <c r="BL452" s="87"/>
    </row>
    <row r="453" spans="1:79" s="8" customFormat="1" ht="13.2" customHeight="1" x14ac:dyDescent="0.25">
      <c r="A453" s="80">
        <v>2274</v>
      </c>
      <c r="B453" s="80"/>
      <c r="C453" s="80"/>
      <c r="D453" s="80"/>
      <c r="E453" s="80"/>
      <c r="F453" s="80"/>
      <c r="G453" s="92" t="s">
        <v>225</v>
      </c>
      <c r="H453" s="93"/>
      <c r="I453" s="93"/>
      <c r="J453" s="93"/>
      <c r="K453" s="93"/>
      <c r="L453" s="93"/>
      <c r="M453" s="93"/>
      <c r="N453" s="93"/>
      <c r="O453" s="93"/>
      <c r="P453" s="94"/>
      <c r="Q453" s="87">
        <v>1205897</v>
      </c>
      <c r="R453" s="87"/>
      <c r="S453" s="87"/>
      <c r="T453" s="87"/>
      <c r="U453" s="87"/>
      <c r="V453" s="87">
        <v>0</v>
      </c>
      <c r="W453" s="87"/>
      <c r="X453" s="87"/>
      <c r="Y453" s="87"/>
      <c r="Z453" s="87">
        <v>0</v>
      </c>
      <c r="AA453" s="87"/>
      <c r="AB453" s="87"/>
      <c r="AC453" s="87"/>
      <c r="AD453" s="87"/>
      <c r="AE453" s="87">
        <v>0</v>
      </c>
      <c r="AF453" s="87"/>
      <c r="AG453" s="87"/>
      <c r="AH453" s="87"/>
      <c r="AI453" s="87"/>
      <c r="AJ453" s="87">
        <f t="shared" si="57"/>
        <v>1205897</v>
      </c>
      <c r="AK453" s="87"/>
      <c r="AL453" s="87"/>
      <c r="AM453" s="87"/>
      <c r="AN453" s="87"/>
      <c r="AO453" s="87">
        <v>2183300</v>
      </c>
      <c r="AP453" s="87"/>
      <c r="AQ453" s="87"/>
      <c r="AR453" s="87"/>
      <c r="AS453" s="87"/>
      <c r="AT453" s="87">
        <f t="shared" si="58"/>
        <v>0</v>
      </c>
      <c r="AU453" s="87"/>
      <c r="AV453" s="87"/>
      <c r="AW453" s="87"/>
      <c r="AX453" s="87">
        <v>0</v>
      </c>
      <c r="AY453" s="87"/>
      <c r="AZ453" s="87"/>
      <c r="BA453" s="87"/>
      <c r="BB453" s="87"/>
      <c r="BC453" s="87">
        <v>0</v>
      </c>
      <c r="BD453" s="87"/>
      <c r="BE453" s="87"/>
      <c r="BF453" s="87"/>
      <c r="BG453" s="87"/>
      <c r="BH453" s="87">
        <f t="shared" si="59"/>
        <v>2183300</v>
      </c>
      <c r="BI453" s="87"/>
      <c r="BJ453" s="87"/>
      <c r="BK453" s="87"/>
      <c r="BL453" s="87"/>
    </row>
    <row r="454" spans="1:79" s="9" customFormat="1" ht="12.75" customHeight="1" x14ac:dyDescent="0.25">
      <c r="A454" s="139"/>
      <c r="B454" s="139"/>
      <c r="C454" s="139"/>
      <c r="D454" s="139"/>
      <c r="E454" s="139"/>
      <c r="F454" s="139"/>
      <c r="G454" s="159" t="s">
        <v>145</v>
      </c>
      <c r="H454" s="156"/>
      <c r="I454" s="156"/>
      <c r="J454" s="156"/>
      <c r="K454" s="156"/>
      <c r="L454" s="156"/>
      <c r="M454" s="156"/>
      <c r="N454" s="156"/>
      <c r="O454" s="156"/>
      <c r="P454" s="157"/>
      <c r="Q454" s="120">
        <v>38621595</v>
      </c>
      <c r="R454" s="120"/>
      <c r="S454" s="120"/>
      <c r="T454" s="120"/>
      <c r="U454" s="120"/>
      <c r="V454" s="120">
        <v>0</v>
      </c>
      <c r="W454" s="120"/>
      <c r="X454" s="120"/>
      <c r="Y454" s="120"/>
      <c r="Z454" s="120">
        <v>0</v>
      </c>
      <c r="AA454" s="120"/>
      <c r="AB454" s="120"/>
      <c r="AC454" s="120"/>
      <c r="AD454" s="120"/>
      <c r="AE454" s="120">
        <v>0</v>
      </c>
      <c r="AF454" s="120"/>
      <c r="AG454" s="120"/>
      <c r="AH454" s="120"/>
      <c r="AI454" s="120"/>
      <c r="AJ454" s="120">
        <f t="shared" si="57"/>
        <v>38621595</v>
      </c>
      <c r="AK454" s="120"/>
      <c r="AL454" s="120"/>
      <c r="AM454" s="120"/>
      <c r="AN454" s="120"/>
      <c r="AO454" s="120">
        <v>12024900</v>
      </c>
      <c r="AP454" s="120"/>
      <c r="AQ454" s="120"/>
      <c r="AR454" s="120"/>
      <c r="AS454" s="120"/>
      <c r="AT454" s="120">
        <f t="shared" si="58"/>
        <v>0</v>
      </c>
      <c r="AU454" s="120"/>
      <c r="AV454" s="120"/>
      <c r="AW454" s="120"/>
      <c r="AX454" s="120">
        <v>0</v>
      </c>
      <c r="AY454" s="120"/>
      <c r="AZ454" s="120"/>
      <c r="BA454" s="120"/>
      <c r="BB454" s="120"/>
      <c r="BC454" s="120">
        <v>0</v>
      </c>
      <c r="BD454" s="120"/>
      <c r="BE454" s="120"/>
      <c r="BF454" s="120"/>
      <c r="BG454" s="120"/>
      <c r="BH454" s="120">
        <f t="shared" si="59"/>
        <v>12024900</v>
      </c>
      <c r="BI454" s="120"/>
      <c r="BJ454" s="120"/>
      <c r="BK454" s="120"/>
      <c r="BL454" s="120"/>
    </row>
    <row r="456" spans="1:79" ht="14.25" customHeight="1" x14ac:dyDescent="0.25">
      <c r="A456" s="51" t="s">
        <v>424</v>
      </c>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row>
    <row r="457" spans="1:79" ht="15" customHeight="1" x14ac:dyDescent="0.25">
      <c r="A457" s="59" t="s">
        <v>192</v>
      </c>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c r="BH457" s="59"/>
      <c r="BI457" s="59"/>
      <c r="BJ457" s="59"/>
      <c r="BK457" s="59"/>
      <c r="BL457" s="59"/>
    </row>
    <row r="459" spans="1:79" ht="42.9" customHeight="1" x14ac:dyDescent="0.25">
      <c r="A459" s="80" t="s">
        <v>132</v>
      </c>
      <c r="B459" s="80"/>
      <c r="C459" s="80"/>
      <c r="D459" s="80"/>
      <c r="E459" s="80"/>
      <c r="F459" s="80"/>
      <c r="G459" s="61" t="s">
        <v>19</v>
      </c>
      <c r="H459" s="61"/>
      <c r="I459" s="61"/>
      <c r="J459" s="61"/>
      <c r="K459" s="61"/>
      <c r="L459" s="61"/>
      <c r="M459" s="61"/>
      <c r="N459" s="61"/>
      <c r="O459" s="61"/>
      <c r="P459" s="61"/>
      <c r="Q459" s="61"/>
      <c r="R459" s="61"/>
      <c r="S459" s="61"/>
      <c r="T459" s="61" t="s">
        <v>15</v>
      </c>
      <c r="U459" s="61"/>
      <c r="V459" s="61"/>
      <c r="W459" s="61"/>
      <c r="X459" s="61"/>
      <c r="Y459" s="61"/>
      <c r="Z459" s="61" t="s">
        <v>14</v>
      </c>
      <c r="AA459" s="61"/>
      <c r="AB459" s="61"/>
      <c r="AC459" s="61"/>
      <c r="AD459" s="61"/>
      <c r="AE459" s="61" t="s">
        <v>194</v>
      </c>
      <c r="AF459" s="61"/>
      <c r="AG459" s="61"/>
      <c r="AH459" s="61"/>
      <c r="AI459" s="61"/>
      <c r="AJ459" s="61"/>
      <c r="AK459" s="61" t="s">
        <v>198</v>
      </c>
      <c r="AL459" s="61"/>
      <c r="AM459" s="61"/>
      <c r="AN459" s="61"/>
      <c r="AO459" s="61"/>
      <c r="AP459" s="61"/>
      <c r="AQ459" s="61" t="s">
        <v>203</v>
      </c>
      <c r="AR459" s="61"/>
      <c r="AS459" s="61"/>
      <c r="AT459" s="61"/>
      <c r="AU459" s="61"/>
      <c r="AV459" s="61"/>
      <c r="AW459" s="61" t="s">
        <v>18</v>
      </c>
      <c r="AX459" s="61"/>
      <c r="AY459" s="61"/>
      <c r="AZ459" s="61"/>
      <c r="BA459" s="61"/>
      <c r="BB459" s="61"/>
      <c r="BC459" s="61"/>
      <c r="BD459" s="61"/>
      <c r="BE459" s="61" t="s">
        <v>151</v>
      </c>
      <c r="BF459" s="61"/>
      <c r="BG459" s="61"/>
      <c r="BH459" s="61"/>
      <c r="BI459" s="61"/>
      <c r="BJ459" s="61"/>
      <c r="BK459" s="61"/>
      <c r="BL459" s="61"/>
    </row>
    <row r="460" spans="1:79" ht="21.75" customHeight="1" x14ac:dyDescent="0.25">
      <c r="A460" s="80"/>
      <c r="B460" s="80"/>
      <c r="C460" s="80"/>
      <c r="D460" s="80"/>
      <c r="E460" s="80"/>
      <c r="F460" s="80"/>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row>
    <row r="461" spans="1:79" ht="15" customHeight="1" x14ac:dyDescent="0.25">
      <c r="A461" s="61">
        <v>1</v>
      </c>
      <c r="B461" s="61"/>
      <c r="C461" s="61"/>
      <c r="D461" s="61"/>
      <c r="E461" s="61"/>
      <c r="F461" s="61"/>
      <c r="G461" s="61">
        <v>2</v>
      </c>
      <c r="H461" s="61"/>
      <c r="I461" s="61"/>
      <c r="J461" s="61"/>
      <c r="K461" s="61"/>
      <c r="L461" s="61"/>
      <c r="M461" s="61"/>
      <c r="N461" s="61"/>
      <c r="O461" s="61"/>
      <c r="P461" s="61"/>
      <c r="Q461" s="61"/>
      <c r="R461" s="61"/>
      <c r="S461" s="61"/>
      <c r="T461" s="61">
        <v>3</v>
      </c>
      <c r="U461" s="61"/>
      <c r="V461" s="61"/>
      <c r="W461" s="61"/>
      <c r="X461" s="61"/>
      <c r="Y461" s="61"/>
      <c r="Z461" s="61">
        <v>4</v>
      </c>
      <c r="AA461" s="61"/>
      <c r="AB461" s="61"/>
      <c r="AC461" s="61"/>
      <c r="AD461" s="61"/>
      <c r="AE461" s="61">
        <v>5</v>
      </c>
      <c r="AF461" s="61"/>
      <c r="AG461" s="61"/>
      <c r="AH461" s="61"/>
      <c r="AI461" s="61"/>
      <c r="AJ461" s="61"/>
      <c r="AK461" s="61">
        <v>6</v>
      </c>
      <c r="AL461" s="61"/>
      <c r="AM461" s="61"/>
      <c r="AN461" s="61"/>
      <c r="AO461" s="61"/>
      <c r="AP461" s="61"/>
      <c r="AQ461" s="61">
        <v>7</v>
      </c>
      <c r="AR461" s="61"/>
      <c r="AS461" s="61"/>
      <c r="AT461" s="61"/>
      <c r="AU461" s="61"/>
      <c r="AV461" s="61"/>
      <c r="AW461" s="80">
        <v>8</v>
      </c>
      <c r="AX461" s="80"/>
      <c r="AY461" s="80"/>
      <c r="AZ461" s="80"/>
      <c r="BA461" s="80"/>
      <c r="BB461" s="80"/>
      <c r="BC461" s="80"/>
      <c r="BD461" s="80"/>
      <c r="BE461" s="80">
        <v>9</v>
      </c>
      <c r="BF461" s="80"/>
      <c r="BG461" s="80"/>
      <c r="BH461" s="80"/>
      <c r="BI461" s="80"/>
      <c r="BJ461" s="80"/>
      <c r="BK461" s="80"/>
      <c r="BL461" s="80"/>
    </row>
    <row r="462" spans="1:79" ht="18.75" hidden="1" customHeight="1" x14ac:dyDescent="0.25">
      <c r="A462" s="80" t="s">
        <v>64</v>
      </c>
      <c r="B462" s="80"/>
      <c r="C462" s="80"/>
      <c r="D462" s="80"/>
      <c r="E462" s="80"/>
      <c r="F462" s="80"/>
      <c r="G462" s="142" t="s">
        <v>57</v>
      </c>
      <c r="H462" s="142"/>
      <c r="I462" s="142"/>
      <c r="J462" s="142"/>
      <c r="K462" s="142"/>
      <c r="L462" s="142"/>
      <c r="M462" s="142"/>
      <c r="N462" s="142"/>
      <c r="O462" s="142"/>
      <c r="P462" s="142"/>
      <c r="Q462" s="142"/>
      <c r="R462" s="142"/>
      <c r="S462" s="142"/>
      <c r="T462" s="122" t="s">
        <v>80</v>
      </c>
      <c r="U462" s="122"/>
      <c r="V462" s="122"/>
      <c r="W462" s="122"/>
      <c r="X462" s="122"/>
      <c r="Y462" s="122"/>
      <c r="Z462" s="122" t="s">
        <v>81</v>
      </c>
      <c r="AA462" s="122"/>
      <c r="AB462" s="122"/>
      <c r="AC462" s="122"/>
      <c r="AD462" s="122"/>
      <c r="AE462" s="122" t="s">
        <v>82</v>
      </c>
      <c r="AF462" s="122"/>
      <c r="AG462" s="122"/>
      <c r="AH462" s="122"/>
      <c r="AI462" s="122"/>
      <c r="AJ462" s="122"/>
      <c r="AK462" s="122" t="s">
        <v>83</v>
      </c>
      <c r="AL462" s="122"/>
      <c r="AM462" s="122"/>
      <c r="AN462" s="122"/>
      <c r="AO462" s="122"/>
      <c r="AP462" s="122"/>
      <c r="AQ462" s="122" t="s">
        <v>84</v>
      </c>
      <c r="AR462" s="122"/>
      <c r="AS462" s="122"/>
      <c r="AT462" s="122"/>
      <c r="AU462" s="122"/>
      <c r="AV462" s="122"/>
      <c r="AW462" s="142" t="s">
        <v>87</v>
      </c>
      <c r="AX462" s="142"/>
      <c r="AY462" s="142"/>
      <c r="AZ462" s="142"/>
      <c r="BA462" s="142"/>
      <c r="BB462" s="142"/>
      <c r="BC462" s="142"/>
      <c r="BD462" s="142"/>
      <c r="BE462" s="142" t="s">
        <v>88</v>
      </c>
      <c r="BF462" s="142"/>
      <c r="BG462" s="142"/>
      <c r="BH462" s="142"/>
      <c r="BI462" s="142"/>
      <c r="BJ462" s="142"/>
      <c r="BK462" s="142"/>
      <c r="BL462" s="142"/>
      <c r="CA462" s="1" t="s">
        <v>54</v>
      </c>
    </row>
    <row r="463" spans="1:79" s="8" customFormat="1" ht="13.2" customHeight="1" x14ac:dyDescent="0.25">
      <c r="A463" s="80">
        <v>2111</v>
      </c>
      <c r="B463" s="80"/>
      <c r="C463" s="80"/>
      <c r="D463" s="80"/>
      <c r="E463" s="80"/>
      <c r="F463" s="80"/>
      <c r="G463" s="92" t="s">
        <v>154</v>
      </c>
      <c r="H463" s="93"/>
      <c r="I463" s="93"/>
      <c r="J463" s="93"/>
      <c r="K463" s="93"/>
      <c r="L463" s="93"/>
      <c r="M463" s="93"/>
      <c r="N463" s="93"/>
      <c r="O463" s="93"/>
      <c r="P463" s="93"/>
      <c r="Q463" s="93"/>
      <c r="R463" s="93"/>
      <c r="S463" s="94"/>
      <c r="T463" s="87">
        <v>29972168</v>
      </c>
      <c r="U463" s="87"/>
      <c r="V463" s="87"/>
      <c r="W463" s="87"/>
      <c r="X463" s="87"/>
      <c r="Y463" s="87"/>
      <c r="Z463" s="87">
        <v>29972168</v>
      </c>
      <c r="AA463" s="87"/>
      <c r="AB463" s="87"/>
      <c r="AC463" s="87"/>
      <c r="AD463" s="87"/>
      <c r="AE463" s="87">
        <v>0</v>
      </c>
      <c r="AF463" s="87"/>
      <c r="AG463" s="87"/>
      <c r="AH463" s="87"/>
      <c r="AI463" s="87"/>
      <c r="AJ463" s="87"/>
      <c r="AK463" s="87">
        <v>0</v>
      </c>
      <c r="AL463" s="87"/>
      <c r="AM463" s="87"/>
      <c r="AN463" s="87"/>
      <c r="AO463" s="87"/>
      <c r="AP463" s="87"/>
      <c r="AQ463" s="87">
        <v>0</v>
      </c>
      <c r="AR463" s="87"/>
      <c r="AS463" s="87"/>
      <c r="AT463" s="87"/>
      <c r="AU463" s="87"/>
      <c r="AV463" s="87"/>
      <c r="AW463" s="80"/>
      <c r="AX463" s="80"/>
      <c r="AY463" s="80"/>
      <c r="AZ463" s="80"/>
      <c r="BA463" s="80"/>
      <c r="BB463" s="80"/>
      <c r="BC463" s="80"/>
      <c r="BD463" s="80"/>
      <c r="BE463" s="80"/>
      <c r="BF463" s="80"/>
      <c r="BG463" s="80"/>
      <c r="BH463" s="80"/>
      <c r="BI463" s="80"/>
      <c r="BJ463" s="80"/>
      <c r="BK463" s="80"/>
      <c r="BL463" s="80"/>
      <c r="CA463" s="8" t="s">
        <v>55</v>
      </c>
    </row>
    <row r="464" spans="1:79" s="8" customFormat="1" ht="13.2" customHeight="1" x14ac:dyDescent="0.25">
      <c r="A464" s="80">
        <v>2120</v>
      </c>
      <c r="B464" s="80"/>
      <c r="C464" s="80"/>
      <c r="D464" s="80"/>
      <c r="E464" s="80"/>
      <c r="F464" s="80"/>
      <c r="G464" s="92" t="s">
        <v>155</v>
      </c>
      <c r="H464" s="93"/>
      <c r="I464" s="93"/>
      <c r="J464" s="93"/>
      <c r="K464" s="93"/>
      <c r="L464" s="93"/>
      <c r="M464" s="93"/>
      <c r="N464" s="93"/>
      <c r="O464" s="93"/>
      <c r="P464" s="93"/>
      <c r="Q464" s="93"/>
      <c r="R464" s="93"/>
      <c r="S464" s="94"/>
      <c r="T464" s="87">
        <v>6594088</v>
      </c>
      <c r="U464" s="87"/>
      <c r="V464" s="87"/>
      <c r="W464" s="87"/>
      <c r="X464" s="87"/>
      <c r="Y464" s="87"/>
      <c r="Z464" s="87">
        <v>6594088</v>
      </c>
      <c r="AA464" s="87"/>
      <c r="AB464" s="87"/>
      <c r="AC464" s="87"/>
      <c r="AD464" s="87"/>
      <c r="AE464" s="87">
        <v>0</v>
      </c>
      <c r="AF464" s="87"/>
      <c r="AG464" s="87"/>
      <c r="AH464" s="87"/>
      <c r="AI464" s="87"/>
      <c r="AJ464" s="87"/>
      <c r="AK464" s="87">
        <v>0</v>
      </c>
      <c r="AL464" s="87"/>
      <c r="AM464" s="87"/>
      <c r="AN464" s="87"/>
      <c r="AO464" s="87"/>
      <c r="AP464" s="87"/>
      <c r="AQ464" s="87">
        <v>0</v>
      </c>
      <c r="AR464" s="87"/>
      <c r="AS464" s="87"/>
      <c r="AT464" s="87"/>
      <c r="AU464" s="87"/>
      <c r="AV464" s="87"/>
      <c r="AW464" s="80"/>
      <c r="AX464" s="80"/>
      <c r="AY464" s="80"/>
      <c r="AZ464" s="80"/>
      <c r="BA464" s="80"/>
      <c r="BB464" s="80"/>
      <c r="BC464" s="80"/>
      <c r="BD464" s="80"/>
      <c r="BE464" s="80"/>
      <c r="BF464" s="80"/>
      <c r="BG464" s="80"/>
      <c r="BH464" s="80"/>
      <c r="BI464" s="80"/>
      <c r="BJ464" s="80"/>
      <c r="BK464" s="80"/>
      <c r="BL464" s="80"/>
    </row>
    <row r="465" spans="1:69" s="8" customFormat="1" ht="16.95" customHeight="1" x14ac:dyDescent="0.25">
      <c r="A465" s="80">
        <v>2220</v>
      </c>
      <c r="B465" s="80"/>
      <c r="C465" s="80"/>
      <c r="D465" s="80"/>
      <c r="E465" s="80"/>
      <c r="F465" s="80"/>
      <c r="G465" s="92" t="s">
        <v>222</v>
      </c>
      <c r="H465" s="93"/>
      <c r="I465" s="93"/>
      <c r="J465" s="93"/>
      <c r="K465" s="93"/>
      <c r="L465" s="93"/>
      <c r="M465" s="93"/>
      <c r="N465" s="93"/>
      <c r="O465" s="93"/>
      <c r="P465" s="93"/>
      <c r="Q465" s="93"/>
      <c r="R465" s="93"/>
      <c r="S465" s="94"/>
      <c r="T465" s="87">
        <v>404460</v>
      </c>
      <c r="U465" s="87"/>
      <c r="V465" s="87"/>
      <c r="W465" s="87"/>
      <c r="X465" s="87"/>
      <c r="Y465" s="87"/>
      <c r="Z465" s="87">
        <v>404460</v>
      </c>
      <c r="AA465" s="87"/>
      <c r="AB465" s="87"/>
      <c r="AC465" s="87"/>
      <c r="AD465" s="87"/>
      <c r="AE465" s="87">
        <v>0</v>
      </c>
      <c r="AF465" s="87"/>
      <c r="AG465" s="87"/>
      <c r="AH465" s="87"/>
      <c r="AI465" s="87"/>
      <c r="AJ465" s="87"/>
      <c r="AK465" s="87">
        <v>0</v>
      </c>
      <c r="AL465" s="87"/>
      <c r="AM465" s="87"/>
      <c r="AN465" s="87"/>
      <c r="AO465" s="87"/>
      <c r="AP465" s="87"/>
      <c r="AQ465" s="87">
        <v>0</v>
      </c>
      <c r="AR465" s="87"/>
      <c r="AS465" s="87"/>
      <c r="AT465" s="87"/>
      <c r="AU465" s="87"/>
      <c r="AV465" s="87"/>
      <c r="AW465" s="80"/>
      <c r="AX465" s="80"/>
      <c r="AY465" s="80"/>
      <c r="AZ465" s="80"/>
      <c r="BA465" s="80"/>
      <c r="BB465" s="80"/>
      <c r="BC465" s="80"/>
      <c r="BD465" s="80"/>
      <c r="BE465" s="80"/>
      <c r="BF465" s="80"/>
      <c r="BG465" s="80"/>
      <c r="BH465" s="80"/>
      <c r="BI465" s="80"/>
      <c r="BJ465" s="80"/>
      <c r="BK465" s="80"/>
      <c r="BL465" s="80"/>
    </row>
    <row r="466" spans="1:69" s="8" customFormat="1" ht="13.2" customHeight="1" x14ac:dyDescent="0.25">
      <c r="A466" s="80">
        <v>2230</v>
      </c>
      <c r="B466" s="80"/>
      <c r="C466" s="80"/>
      <c r="D466" s="80"/>
      <c r="E466" s="80"/>
      <c r="F466" s="80"/>
      <c r="G466" s="92" t="s">
        <v>223</v>
      </c>
      <c r="H466" s="93"/>
      <c r="I466" s="93"/>
      <c r="J466" s="93"/>
      <c r="K466" s="93"/>
      <c r="L466" s="93"/>
      <c r="M466" s="93"/>
      <c r="N466" s="93"/>
      <c r="O466" s="93"/>
      <c r="P466" s="93"/>
      <c r="Q466" s="93"/>
      <c r="R466" s="93"/>
      <c r="S466" s="94"/>
      <c r="T466" s="87">
        <v>871107</v>
      </c>
      <c r="U466" s="87"/>
      <c r="V466" s="87"/>
      <c r="W466" s="87"/>
      <c r="X466" s="87"/>
      <c r="Y466" s="87"/>
      <c r="Z466" s="87">
        <v>871107</v>
      </c>
      <c r="AA466" s="87"/>
      <c r="AB466" s="87"/>
      <c r="AC466" s="87"/>
      <c r="AD466" s="87"/>
      <c r="AE466" s="87">
        <v>0</v>
      </c>
      <c r="AF466" s="87"/>
      <c r="AG466" s="87"/>
      <c r="AH466" s="87"/>
      <c r="AI466" s="87"/>
      <c r="AJ466" s="87"/>
      <c r="AK466" s="87">
        <v>0</v>
      </c>
      <c r="AL466" s="87"/>
      <c r="AM466" s="87"/>
      <c r="AN466" s="87"/>
      <c r="AO466" s="87"/>
      <c r="AP466" s="87"/>
      <c r="AQ466" s="87">
        <v>0</v>
      </c>
      <c r="AR466" s="87"/>
      <c r="AS466" s="87"/>
      <c r="AT466" s="87"/>
      <c r="AU466" s="87"/>
      <c r="AV466" s="87"/>
      <c r="AW466" s="80"/>
      <c r="AX466" s="80"/>
      <c r="AY466" s="80"/>
      <c r="AZ466" s="80"/>
      <c r="BA466" s="80"/>
      <c r="BB466" s="80"/>
      <c r="BC466" s="80"/>
      <c r="BD466" s="80"/>
      <c r="BE466" s="80"/>
      <c r="BF466" s="80"/>
      <c r="BG466" s="80"/>
      <c r="BH466" s="80"/>
      <c r="BI466" s="80"/>
      <c r="BJ466" s="80"/>
      <c r="BK466" s="80"/>
      <c r="BL466" s="80"/>
    </row>
    <row r="467" spans="1:69" s="8" customFormat="1" ht="13.2" customHeight="1" x14ac:dyDescent="0.25">
      <c r="A467" s="80">
        <v>2271</v>
      </c>
      <c r="B467" s="80"/>
      <c r="C467" s="80"/>
      <c r="D467" s="80"/>
      <c r="E467" s="80"/>
      <c r="F467" s="80"/>
      <c r="G467" s="92" t="s">
        <v>158</v>
      </c>
      <c r="H467" s="93"/>
      <c r="I467" s="93"/>
      <c r="J467" s="93"/>
      <c r="K467" s="93"/>
      <c r="L467" s="93"/>
      <c r="M467" s="93"/>
      <c r="N467" s="93"/>
      <c r="O467" s="93"/>
      <c r="P467" s="93"/>
      <c r="Q467" s="93"/>
      <c r="R467" s="93"/>
      <c r="S467" s="94"/>
      <c r="T467" s="87">
        <v>909382</v>
      </c>
      <c r="U467" s="87"/>
      <c r="V467" s="87"/>
      <c r="W467" s="87"/>
      <c r="X467" s="87"/>
      <c r="Y467" s="87"/>
      <c r="Z467" s="87">
        <v>909382</v>
      </c>
      <c r="AA467" s="87"/>
      <c r="AB467" s="87"/>
      <c r="AC467" s="87"/>
      <c r="AD467" s="87"/>
      <c r="AE467" s="87">
        <v>0</v>
      </c>
      <c r="AF467" s="87"/>
      <c r="AG467" s="87"/>
      <c r="AH467" s="87"/>
      <c r="AI467" s="87"/>
      <c r="AJ467" s="87"/>
      <c r="AK467" s="87">
        <v>0</v>
      </c>
      <c r="AL467" s="87"/>
      <c r="AM467" s="87"/>
      <c r="AN467" s="87"/>
      <c r="AO467" s="87"/>
      <c r="AP467" s="87"/>
      <c r="AQ467" s="87">
        <v>0</v>
      </c>
      <c r="AR467" s="87"/>
      <c r="AS467" s="87"/>
      <c r="AT467" s="87"/>
      <c r="AU467" s="87"/>
      <c r="AV467" s="87"/>
      <c r="AW467" s="80"/>
      <c r="AX467" s="80"/>
      <c r="AY467" s="80"/>
      <c r="AZ467" s="80"/>
      <c r="BA467" s="80"/>
      <c r="BB467" s="80"/>
      <c r="BC467" s="80"/>
      <c r="BD467" s="80"/>
      <c r="BE467" s="80"/>
      <c r="BF467" s="80"/>
      <c r="BG467" s="80"/>
      <c r="BH467" s="80"/>
      <c r="BI467" s="80"/>
      <c r="BJ467" s="80"/>
      <c r="BK467" s="80"/>
      <c r="BL467" s="80"/>
    </row>
    <row r="468" spans="1:69" s="8" customFormat="1" ht="17.399999999999999" customHeight="1" x14ac:dyDescent="0.25">
      <c r="A468" s="80">
        <v>2272</v>
      </c>
      <c r="B468" s="80"/>
      <c r="C468" s="80"/>
      <c r="D468" s="80"/>
      <c r="E468" s="80"/>
      <c r="F468" s="80"/>
      <c r="G468" s="92" t="s">
        <v>159</v>
      </c>
      <c r="H468" s="93"/>
      <c r="I468" s="93"/>
      <c r="J468" s="93"/>
      <c r="K468" s="93"/>
      <c r="L468" s="93"/>
      <c r="M468" s="93"/>
      <c r="N468" s="93"/>
      <c r="O468" s="93"/>
      <c r="P468" s="93"/>
      <c r="Q468" s="93"/>
      <c r="R468" s="93"/>
      <c r="S468" s="94"/>
      <c r="T468" s="87">
        <v>243746</v>
      </c>
      <c r="U468" s="87"/>
      <c r="V468" s="87"/>
      <c r="W468" s="87"/>
      <c r="X468" s="87"/>
      <c r="Y468" s="87"/>
      <c r="Z468" s="87">
        <v>243746</v>
      </c>
      <c r="AA468" s="87"/>
      <c r="AB468" s="87"/>
      <c r="AC468" s="87"/>
      <c r="AD468" s="87"/>
      <c r="AE468" s="87">
        <v>0</v>
      </c>
      <c r="AF468" s="87"/>
      <c r="AG468" s="87"/>
      <c r="AH468" s="87"/>
      <c r="AI468" s="87"/>
      <c r="AJ468" s="87"/>
      <c r="AK468" s="87">
        <v>0</v>
      </c>
      <c r="AL468" s="87"/>
      <c r="AM468" s="87"/>
      <c r="AN468" s="87"/>
      <c r="AO468" s="87"/>
      <c r="AP468" s="87"/>
      <c r="AQ468" s="87">
        <v>0</v>
      </c>
      <c r="AR468" s="87"/>
      <c r="AS468" s="87"/>
      <c r="AT468" s="87"/>
      <c r="AU468" s="87"/>
      <c r="AV468" s="87"/>
      <c r="AW468" s="80"/>
      <c r="AX468" s="80"/>
      <c r="AY468" s="80"/>
      <c r="AZ468" s="80"/>
      <c r="BA468" s="80"/>
      <c r="BB468" s="80"/>
      <c r="BC468" s="80"/>
      <c r="BD468" s="80"/>
      <c r="BE468" s="80"/>
      <c r="BF468" s="80"/>
      <c r="BG468" s="80"/>
      <c r="BH468" s="80"/>
      <c r="BI468" s="80"/>
      <c r="BJ468" s="80"/>
      <c r="BK468" s="80"/>
      <c r="BL468" s="80"/>
    </row>
    <row r="469" spans="1:69" s="8" customFormat="1" ht="13.2" customHeight="1" x14ac:dyDescent="0.25">
      <c r="A469" s="80">
        <v>2273</v>
      </c>
      <c r="B469" s="80"/>
      <c r="C469" s="80"/>
      <c r="D469" s="80"/>
      <c r="E469" s="80"/>
      <c r="F469" s="80"/>
      <c r="G469" s="92" t="s">
        <v>160</v>
      </c>
      <c r="H469" s="93"/>
      <c r="I469" s="93"/>
      <c r="J469" s="93"/>
      <c r="K469" s="93"/>
      <c r="L469" s="93"/>
      <c r="M469" s="93"/>
      <c r="N469" s="93"/>
      <c r="O469" s="93"/>
      <c r="P469" s="93"/>
      <c r="Q469" s="93"/>
      <c r="R469" s="93"/>
      <c r="S469" s="94"/>
      <c r="T469" s="87">
        <v>928302</v>
      </c>
      <c r="U469" s="87"/>
      <c r="V469" s="87"/>
      <c r="W469" s="87"/>
      <c r="X469" s="87"/>
      <c r="Y469" s="87"/>
      <c r="Z469" s="87">
        <v>928302</v>
      </c>
      <c r="AA469" s="87"/>
      <c r="AB469" s="87"/>
      <c r="AC469" s="87"/>
      <c r="AD469" s="87"/>
      <c r="AE469" s="87">
        <v>0</v>
      </c>
      <c r="AF469" s="87"/>
      <c r="AG469" s="87"/>
      <c r="AH469" s="87"/>
      <c r="AI469" s="87"/>
      <c r="AJ469" s="87"/>
      <c r="AK469" s="87">
        <v>0</v>
      </c>
      <c r="AL469" s="87"/>
      <c r="AM469" s="87"/>
      <c r="AN469" s="87"/>
      <c r="AO469" s="87"/>
      <c r="AP469" s="87"/>
      <c r="AQ469" s="87">
        <v>0</v>
      </c>
      <c r="AR469" s="87"/>
      <c r="AS469" s="87"/>
      <c r="AT469" s="87"/>
      <c r="AU469" s="87"/>
      <c r="AV469" s="87"/>
      <c r="AW469" s="80"/>
      <c r="AX469" s="80"/>
      <c r="AY469" s="80"/>
      <c r="AZ469" s="80"/>
      <c r="BA469" s="80"/>
      <c r="BB469" s="80"/>
      <c r="BC469" s="80"/>
      <c r="BD469" s="80"/>
      <c r="BE469" s="80"/>
      <c r="BF469" s="80"/>
      <c r="BG469" s="80"/>
      <c r="BH469" s="80"/>
      <c r="BI469" s="80"/>
      <c r="BJ469" s="80"/>
      <c r="BK469" s="80"/>
      <c r="BL469" s="80"/>
    </row>
    <row r="470" spans="1:69" s="8" customFormat="1" ht="13.2" customHeight="1" x14ac:dyDescent="0.25">
      <c r="A470" s="80">
        <v>2274</v>
      </c>
      <c r="B470" s="80"/>
      <c r="C470" s="80"/>
      <c r="D470" s="80"/>
      <c r="E470" s="80"/>
      <c r="F470" s="80"/>
      <c r="G470" s="92" t="s">
        <v>225</v>
      </c>
      <c r="H470" s="93"/>
      <c r="I470" s="93"/>
      <c r="J470" s="93"/>
      <c r="K470" s="93"/>
      <c r="L470" s="93"/>
      <c r="M470" s="93"/>
      <c r="N470" s="93"/>
      <c r="O470" s="93"/>
      <c r="P470" s="93"/>
      <c r="Q470" s="93"/>
      <c r="R470" s="93"/>
      <c r="S470" s="94"/>
      <c r="T470" s="87">
        <v>1900943</v>
      </c>
      <c r="U470" s="87"/>
      <c r="V470" s="87"/>
      <c r="W470" s="87"/>
      <c r="X470" s="87"/>
      <c r="Y470" s="87"/>
      <c r="Z470" s="87">
        <v>1900943</v>
      </c>
      <c r="AA470" s="87"/>
      <c r="AB470" s="87"/>
      <c r="AC470" s="87"/>
      <c r="AD470" s="87"/>
      <c r="AE470" s="87">
        <v>0</v>
      </c>
      <c r="AF470" s="87"/>
      <c r="AG470" s="87"/>
      <c r="AH470" s="87"/>
      <c r="AI470" s="87"/>
      <c r="AJ470" s="87"/>
      <c r="AK470" s="87">
        <v>0</v>
      </c>
      <c r="AL470" s="87"/>
      <c r="AM470" s="87"/>
      <c r="AN470" s="87"/>
      <c r="AO470" s="87"/>
      <c r="AP470" s="87"/>
      <c r="AQ470" s="87">
        <v>0</v>
      </c>
      <c r="AR470" s="87"/>
      <c r="AS470" s="87"/>
      <c r="AT470" s="87"/>
      <c r="AU470" s="87"/>
      <c r="AV470" s="87"/>
      <c r="AW470" s="80"/>
      <c r="AX470" s="80"/>
      <c r="AY470" s="80"/>
      <c r="AZ470" s="80"/>
      <c r="BA470" s="80"/>
      <c r="BB470" s="80"/>
      <c r="BC470" s="80"/>
      <c r="BD470" s="80"/>
      <c r="BE470" s="80"/>
      <c r="BF470" s="80"/>
      <c r="BG470" s="80"/>
      <c r="BH470" s="80"/>
      <c r="BI470" s="80"/>
      <c r="BJ470" s="80"/>
      <c r="BK470" s="80"/>
      <c r="BL470" s="80"/>
    </row>
    <row r="471" spans="1:69" s="8" customFormat="1" ht="13.2" customHeight="1" x14ac:dyDescent="0.25">
      <c r="A471" s="80">
        <v>2710</v>
      </c>
      <c r="B471" s="80"/>
      <c r="C471" s="80"/>
      <c r="D471" s="80"/>
      <c r="E471" s="80"/>
      <c r="F471" s="80"/>
      <c r="G471" s="92" t="s">
        <v>228</v>
      </c>
      <c r="H471" s="93"/>
      <c r="I471" s="93"/>
      <c r="J471" s="93"/>
      <c r="K471" s="93"/>
      <c r="L471" s="93"/>
      <c r="M471" s="93"/>
      <c r="N471" s="93"/>
      <c r="O471" s="93"/>
      <c r="P471" s="93"/>
      <c r="Q471" s="93"/>
      <c r="R471" s="93"/>
      <c r="S471" s="94"/>
      <c r="T471" s="87">
        <v>49186</v>
      </c>
      <c r="U471" s="87"/>
      <c r="V471" s="87"/>
      <c r="W471" s="87"/>
      <c r="X471" s="87"/>
      <c r="Y471" s="87"/>
      <c r="Z471" s="87">
        <v>49186</v>
      </c>
      <c r="AA471" s="87"/>
      <c r="AB471" s="87"/>
      <c r="AC471" s="87"/>
      <c r="AD471" s="87"/>
      <c r="AE471" s="87">
        <v>0</v>
      </c>
      <c r="AF471" s="87"/>
      <c r="AG471" s="87"/>
      <c r="AH471" s="87"/>
      <c r="AI471" s="87"/>
      <c r="AJ471" s="87"/>
      <c r="AK471" s="87">
        <v>0</v>
      </c>
      <c r="AL471" s="87"/>
      <c r="AM471" s="87"/>
      <c r="AN471" s="87"/>
      <c r="AO471" s="87"/>
      <c r="AP471" s="87"/>
      <c r="AQ471" s="87">
        <v>0</v>
      </c>
      <c r="AR471" s="87"/>
      <c r="AS471" s="87"/>
      <c r="AT471" s="87"/>
      <c r="AU471" s="87"/>
      <c r="AV471" s="87"/>
      <c r="AW471" s="80"/>
      <c r="AX471" s="80"/>
      <c r="AY471" s="80"/>
      <c r="AZ471" s="80"/>
      <c r="BA471" s="80"/>
      <c r="BB471" s="80"/>
      <c r="BC471" s="80"/>
      <c r="BD471" s="80"/>
      <c r="BE471" s="80"/>
      <c r="BF471" s="80"/>
      <c r="BG471" s="80"/>
      <c r="BH471" s="80"/>
      <c r="BI471" s="80"/>
      <c r="BJ471" s="80"/>
      <c r="BK471" s="80"/>
      <c r="BL471" s="80"/>
    </row>
    <row r="472" spans="1:69" s="9" customFormat="1" ht="12.75" customHeight="1" x14ac:dyDescent="0.25">
      <c r="A472" s="139"/>
      <c r="B472" s="139"/>
      <c r="C472" s="139"/>
      <c r="D472" s="139"/>
      <c r="E472" s="139"/>
      <c r="F472" s="139"/>
      <c r="G472" s="159" t="s">
        <v>145</v>
      </c>
      <c r="H472" s="156"/>
      <c r="I472" s="156"/>
      <c r="J472" s="156"/>
      <c r="K472" s="156"/>
      <c r="L472" s="156"/>
      <c r="M472" s="156"/>
      <c r="N472" s="156"/>
      <c r="O472" s="156"/>
      <c r="P472" s="156"/>
      <c r="Q472" s="156"/>
      <c r="R472" s="156"/>
      <c r="S472" s="157"/>
      <c r="T472" s="120">
        <v>41873382</v>
      </c>
      <c r="U472" s="120"/>
      <c r="V472" s="120"/>
      <c r="W472" s="120"/>
      <c r="X472" s="120"/>
      <c r="Y472" s="120"/>
      <c r="Z472" s="120">
        <v>41873382</v>
      </c>
      <c r="AA472" s="120"/>
      <c r="AB472" s="120"/>
      <c r="AC472" s="120"/>
      <c r="AD472" s="120"/>
      <c r="AE472" s="120">
        <v>0</v>
      </c>
      <c r="AF472" s="120"/>
      <c r="AG472" s="120"/>
      <c r="AH472" s="120"/>
      <c r="AI472" s="120"/>
      <c r="AJ472" s="120"/>
      <c r="AK472" s="120">
        <v>0</v>
      </c>
      <c r="AL472" s="120"/>
      <c r="AM472" s="120"/>
      <c r="AN472" s="120"/>
      <c r="AO472" s="120"/>
      <c r="AP472" s="120"/>
      <c r="AQ472" s="120">
        <v>0</v>
      </c>
      <c r="AR472" s="120"/>
      <c r="AS472" s="120"/>
      <c r="AT472" s="120"/>
      <c r="AU472" s="120"/>
      <c r="AV472" s="120"/>
      <c r="AW472" s="139"/>
      <c r="AX472" s="139"/>
      <c r="AY472" s="139"/>
      <c r="AZ472" s="139"/>
      <c r="BA472" s="139"/>
      <c r="BB472" s="139"/>
      <c r="BC472" s="139"/>
      <c r="BD472" s="139"/>
      <c r="BE472" s="139"/>
      <c r="BF472" s="139"/>
      <c r="BG472" s="139"/>
      <c r="BH472" s="139"/>
      <c r="BI472" s="139"/>
      <c r="BJ472" s="139"/>
      <c r="BK472" s="139"/>
      <c r="BL472" s="139"/>
    </row>
    <row r="474" spans="1:69" ht="13.95" customHeight="1" x14ac:dyDescent="0.25">
      <c r="A474" s="51" t="s">
        <v>558</v>
      </c>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row>
    <row r="476" spans="1:69" ht="54" customHeight="1" x14ac:dyDescent="0.25">
      <c r="A476" s="80" t="s">
        <v>6</v>
      </c>
      <c r="B476" s="80"/>
      <c r="C476" s="80"/>
      <c r="D476" s="80"/>
      <c r="E476" s="80"/>
      <c r="F476" s="80"/>
      <c r="G476" s="80"/>
      <c r="H476" s="80"/>
      <c r="I476" s="80" t="s">
        <v>19</v>
      </c>
      <c r="J476" s="80"/>
      <c r="K476" s="80"/>
      <c r="L476" s="80"/>
      <c r="M476" s="80"/>
      <c r="N476" s="80"/>
      <c r="O476" s="80"/>
      <c r="P476" s="80"/>
      <c r="Q476" s="80"/>
      <c r="R476" s="80"/>
      <c r="S476" s="80"/>
      <c r="T476" s="80"/>
      <c r="U476" s="80"/>
      <c r="V476" s="80" t="s">
        <v>559</v>
      </c>
      <c r="W476" s="80"/>
      <c r="X476" s="80"/>
      <c r="Y476" s="80"/>
      <c r="Z476" s="80"/>
      <c r="AA476" s="80"/>
      <c r="AB476" s="80"/>
      <c r="AC476" s="80" t="s">
        <v>621</v>
      </c>
      <c r="AD476" s="80"/>
      <c r="AE476" s="80"/>
      <c r="AF476" s="80"/>
      <c r="AG476" s="80"/>
      <c r="AH476" s="80"/>
      <c r="AI476" s="80"/>
      <c r="AJ476" s="80"/>
      <c r="AK476" s="80"/>
      <c r="AL476" s="80" t="s">
        <v>622</v>
      </c>
      <c r="AM476" s="80"/>
      <c r="AN476" s="80"/>
      <c r="AO476" s="80"/>
      <c r="AP476" s="80"/>
      <c r="AQ476" s="80"/>
      <c r="AR476" s="80"/>
      <c r="AS476" s="80"/>
      <c r="AT476" s="80"/>
      <c r="AU476" s="80" t="s">
        <v>623</v>
      </c>
      <c r="AV476" s="80"/>
      <c r="AW476" s="80"/>
      <c r="AX476" s="80"/>
      <c r="AY476" s="80"/>
      <c r="AZ476" s="80"/>
      <c r="BA476" s="80"/>
      <c r="BB476" s="80"/>
      <c r="BC476" s="80"/>
      <c r="BD476" s="80" t="s">
        <v>560</v>
      </c>
      <c r="BE476" s="80"/>
      <c r="BF476" s="80"/>
      <c r="BG476" s="80"/>
      <c r="BH476" s="80"/>
      <c r="BI476" s="80"/>
      <c r="BJ476" s="80"/>
      <c r="BK476" s="80"/>
      <c r="BL476" s="80"/>
      <c r="BM476" s="80"/>
      <c r="BN476" s="80"/>
      <c r="BO476" s="80"/>
      <c r="BP476" s="80"/>
      <c r="BQ476" s="80"/>
    </row>
    <row r="477" spans="1:69" x14ac:dyDescent="0.25">
      <c r="A477" s="170">
        <v>1</v>
      </c>
      <c r="B477" s="171"/>
      <c r="C477" s="171"/>
      <c r="D477" s="171"/>
      <c r="E477" s="171"/>
      <c r="F477" s="171"/>
      <c r="G477" s="171"/>
      <c r="H477" s="172"/>
      <c r="I477" s="173">
        <v>2</v>
      </c>
      <c r="J477" s="174"/>
      <c r="K477" s="174"/>
      <c r="L477" s="174"/>
      <c r="M477" s="174"/>
      <c r="N477" s="174"/>
      <c r="O477" s="174"/>
      <c r="P477" s="174"/>
      <c r="Q477" s="174"/>
      <c r="R477" s="174"/>
      <c r="S477" s="174"/>
      <c r="T477" s="174"/>
      <c r="U477" s="175"/>
      <c r="V477" s="173">
        <v>3</v>
      </c>
      <c r="W477" s="174"/>
      <c r="X477" s="174"/>
      <c r="Y477" s="174"/>
      <c r="Z477" s="174"/>
      <c r="AA477" s="174"/>
      <c r="AB477" s="175"/>
      <c r="AC477" s="173">
        <v>4</v>
      </c>
      <c r="AD477" s="174"/>
      <c r="AE477" s="174"/>
      <c r="AF477" s="174"/>
      <c r="AG477" s="174"/>
      <c r="AH477" s="174"/>
      <c r="AI477" s="174"/>
      <c r="AJ477" s="174"/>
      <c r="AK477" s="175"/>
      <c r="AL477" s="173">
        <v>5</v>
      </c>
      <c r="AM477" s="174"/>
      <c r="AN477" s="174"/>
      <c r="AO477" s="174"/>
      <c r="AP477" s="174"/>
      <c r="AQ477" s="174"/>
      <c r="AR477" s="174"/>
      <c r="AS477" s="174"/>
      <c r="AT477" s="175"/>
      <c r="AU477" s="173">
        <v>6</v>
      </c>
      <c r="AV477" s="174"/>
      <c r="AW477" s="174"/>
      <c r="AX477" s="174"/>
      <c r="AY477" s="174"/>
      <c r="AZ477" s="174"/>
      <c r="BA477" s="174"/>
      <c r="BB477" s="174"/>
      <c r="BC477" s="175"/>
      <c r="BD477" s="173">
        <v>7</v>
      </c>
      <c r="BE477" s="174"/>
      <c r="BF477" s="174"/>
      <c r="BG477" s="174"/>
      <c r="BH477" s="174"/>
      <c r="BI477" s="174"/>
      <c r="BJ477" s="174"/>
      <c r="BK477" s="174"/>
      <c r="BL477" s="174"/>
      <c r="BM477" s="174"/>
      <c r="BN477" s="174"/>
      <c r="BO477" s="174"/>
      <c r="BP477" s="174"/>
      <c r="BQ477" s="175"/>
    </row>
    <row r="478" spans="1:69" ht="16.2" customHeight="1" x14ac:dyDescent="0.25">
      <c r="A478" s="173">
        <v>1</v>
      </c>
      <c r="B478" s="174"/>
      <c r="C478" s="174"/>
      <c r="D478" s="174"/>
      <c r="E478" s="174"/>
      <c r="F478" s="174"/>
      <c r="G478" s="174"/>
      <c r="H478" s="175"/>
      <c r="I478" s="186" t="s">
        <v>588</v>
      </c>
      <c r="J478" s="187"/>
      <c r="K478" s="187"/>
      <c r="L478" s="187"/>
      <c r="M478" s="187"/>
      <c r="N478" s="187"/>
      <c r="O478" s="187"/>
      <c r="P478" s="187"/>
      <c r="Q478" s="187"/>
      <c r="R478" s="187"/>
      <c r="S478" s="187"/>
      <c r="T478" s="187"/>
      <c r="U478" s="188"/>
      <c r="V478" s="173" t="s">
        <v>564</v>
      </c>
      <c r="W478" s="174"/>
      <c r="X478" s="174"/>
      <c r="Y478" s="174"/>
      <c r="Z478" s="174"/>
      <c r="AA478" s="174"/>
      <c r="AB478" s="175"/>
      <c r="AC478" s="173">
        <f t="shared" ref="AC478:AC496" si="60">AL478+AU478</f>
        <v>9974400</v>
      </c>
      <c r="AD478" s="174"/>
      <c r="AE478" s="174"/>
      <c r="AF478" s="174"/>
      <c r="AG478" s="174"/>
      <c r="AH478" s="174"/>
      <c r="AI478" s="174"/>
      <c r="AJ478" s="174"/>
      <c r="AK478" s="175"/>
      <c r="AL478" s="173">
        <v>6548800</v>
      </c>
      <c r="AM478" s="174"/>
      <c r="AN478" s="174"/>
      <c r="AO478" s="174"/>
      <c r="AP478" s="174"/>
      <c r="AQ478" s="174"/>
      <c r="AR478" s="174"/>
      <c r="AS478" s="174"/>
      <c r="AT478" s="175"/>
      <c r="AU478" s="173">
        <v>3425600</v>
      </c>
      <c r="AV478" s="174"/>
      <c r="AW478" s="174"/>
      <c r="AX478" s="174"/>
      <c r="AY478" s="174"/>
      <c r="AZ478" s="174"/>
      <c r="BA478" s="174"/>
      <c r="BB478" s="174"/>
      <c r="BC478" s="175"/>
      <c r="BD478" s="173" t="s">
        <v>564</v>
      </c>
      <c r="BE478" s="174"/>
      <c r="BF478" s="174"/>
      <c r="BG478" s="174"/>
      <c r="BH478" s="174"/>
      <c r="BI478" s="174"/>
      <c r="BJ478" s="174"/>
      <c r="BK478" s="174"/>
      <c r="BL478" s="174"/>
      <c r="BM478" s="174"/>
      <c r="BN478" s="174"/>
      <c r="BO478" s="174"/>
      <c r="BP478" s="174"/>
      <c r="BQ478" s="175"/>
    </row>
    <row r="479" spans="1:69" ht="38.4" customHeight="1" x14ac:dyDescent="0.25">
      <c r="A479" s="173">
        <v>2</v>
      </c>
      <c r="B479" s="174"/>
      <c r="C479" s="174"/>
      <c r="D479" s="174"/>
      <c r="E479" s="174"/>
      <c r="F479" s="174"/>
      <c r="G479" s="174"/>
      <c r="H479" s="175"/>
      <c r="I479" s="176" t="s">
        <v>591</v>
      </c>
      <c r="J479" s="177"/>
      <c r="K479" s="177"/>
      <c r="L479" s="177"/>
      <c r="M479" s="177"/>
      <c r="N479" s="177"/>
      <c r="O479" s="177"/>
      <c r="P479" s="177"/>
      <c r="Q479" s="177"/>
      <c r="R479" s="177"/>
      <c r="S479" s="177"/>
      <c r="T479" s="177"/>
      <c r="U479" s="178"/>
      <c r="V479" s="170" t="s">
        <v>592</v>
      </c>
      <c r="W479" s="171"/>
      <c r="X479" s="171"/>
      <c r="Y479" s="171"/>
      <c r="Z479" s="171"/>
      <c r="AA479" s="171"/>
      <c r="AB479" s="172"/>
      <c r="AC479" s="170">
        <f t="shared" si="60"/>
        <v>2194400</v>
      </c>
      <c r="AD479" s="171"/>
      <c r="AE479" s="171"/>
      <c r="AF479" s="171"/>
      <c r="AG479" s="171"/>
      <c r="AH479" s="171"/>
      <c r="AI479" s="171"/>
      <c r="AJ479" s="171"/>
      <c r="AK479" s="172"/>
      <c r="AL479" s="170">
        <v>1440800</v>
      </c>
      <c r="AM479" s="171"/>
      <c r="AN479" s="171"/>
      <c r="AO479" s="171"/>
      <c r="AP479" s="171"/>
      <c r="AQ479" s="171"/>
      <c r="AR479" s="171"/>
      <c r="AS479" s="171"/>
      <c r="AT479" s="172"/>
      <c r="AU479" s="170">
        <v>753600</v>
      </c>
      <c r="AV479" s="171"/>
      <c r="AW479" s="171"/>
      <c r="AX479" s="171"/>
      <c r="AY479" s="171"/>
      <c r="AZ479" s="171"/>
      <c r="BA479" s="171"/>
      <c r="BB479" s="171"/>
      <c r="BC479" s="172"/>
      <c r="BD479" s="173" t="s">
        <v>564</v>
      </c>
      <c r="BE479" s="174"/>
      <c r="BF479" s="174"/>
      <c r="BG479" s="174"/>
      <c r="BH479" s="174"/>
      <c r="BI479" s="174"/>
      <c r="BJ479" s="174"/>
      <c r="BK479" s="174"/>
      <c r="BL479" s="174"/>
      <c r="BM479" s="174"/>
      <c r="BN479" s="174"/>
      <c r="BO479" s="174"/>
      <c r="BP479" s="174"/>
      <c r="BQ479" s="175"/>
    </row>
    <row r="480" spans="1:69" ht="32.4" customHeight="1" x14ac:dyDescent="0.25">
      <c r="A480" s="173">
        <v>3</v>
      </c>
      <c r="B480" s="174"/>
      <c r="C480" s="174"/>
      <c r="D480" s="174"/>
      <c r="E480" s="174"/>
      <c r="F480" s="174"/>
      <c r="G480" s="174"/>
      <c r="H480" s="175"/>
      <c r="I480" s="176" t="s">
        <v>604</v>
      </c>
      <c r="J480" s="177"/>
      <c r="K480" s="177"/>
      <c r="L480" s="177"/>
      <c r="M480" s="177"/>
      <c r="N480" s="177"/>
      <c r="O480" s="177"/>
      <c r="P480" s="177"/>
      <c r="Q480" s="177"/>
      <c r="R480" s="177"/>
      <c r="S480" s="177"/>
      <c r="T480" s="177"/>
      <c r="U480" s="178"/>
      <c r="V480" s="173" t="s">
        <v>564</v>
      </c>
      <c r="W480" s="174"/>
      <c r="X480" s="174"/>
      <c r="Y480" s="174"/>
      <c r="Z480" s="174"/>
      <c r="AA480" s="174"/>
      <c r="AB480" s="175"/>
      <c r="AC480" s="170">
        <f t="shared" si="60"/>
        <v>941448</v>
      </c>
      <c r="AD480" s="171"/>
      <c r="AE480" s="171"/>
      <c r="AF480" s="171"/>
      <c r="AG480" s="171"/>
      <c r="AH480" s="171"/>
      <c r="AI480" s="171"/>
      <c r="AJ480" s="171"/>
      <c r="AK480" s="172"/>
      <c r="AL480" s="170">
        <v>0</v>
      </c>
      <c r="AM480" s="171"/>
      <c r="AN480" s="171"/>
      <c r="AO480" s="171"/>
      <c r="AP480" s="171"/>
      <c r="AQ480" s="171"/>
      <c r="AR480" s="171"/>
      <c r="AS480" s="171"/>
      <c r="AT480" s="172"/>
      <c r="AU480" s="170">
        <v>941448</v>
      </c>
      <c r="AV480" s="171"/>
      <c r="AW480" s="171"/>
      <c r="AX480" s="171"/>
      <c r="AY480" s="171"/>
      <c r="AZ480" s="171"/>
      <c r="BA480" s="171"/>
      <c r="BB480" s="171"/>
      <c r="BC480" s="172"/>
      <c r="BD480" s="173" t="s">
        <v>564</v>
      </c>
      <c r="BE480" s="174"/>
      <c r="BF480" s="174"/>
      <c r="BG480" s="174"/>
      <c r="BH480" s="174"/>
      <c r="BI480" s="174"/>
      <c r="BJ480" s="174"/>
      <c r="BK480" s="174"/>
      <c r="BL480" s="174"/>
      <c r="BM480" s="174"/>
      <c r="BN480" s="174"/>
      <c r="BO480" s="174"/>
      <c r="BP480" s="174"/>
      <c r="BQ480" s="175"/>
    </row>
    <row r="481" spans="1:69" ht="15.6" customHeight="1" x14ac:dyDescent="0.25">
      <c r="A481" s="173">
        <v>4</v>
      </c>
      <c r="B481" s="174"/>
      <c r="C481" s="174"/>
      <c r="D481" s="174"/>
      <c r="E481" s="174"/>
      <c r="F481" s="174"/>
      <c r="G481" s="174"/>
      <c r="H481" s="175"/>
      <c r="I481" s="176" t="s">
        <v>606</v>
      </c>
      <c r="J481" s="177"/>
      <c r="K481" s="177"/>
      <c r="L481" s="177"/>
      <c r="M481" s="177"/>
      <c r="N481" s="177"/>
      <c r="O481" s="177"/>
      <c r="P481" s="177"/>
      <c r="Q481" s="177"/>
      <c r="R481" s="177"/>
      <c r="S481" s="177"/>
      <c r="T481" s="177"/>
      <c r="U481" s="178"/>
      <c r="V481" s="173" t="s">
        <v>605</v>
      </c>
      <c r="W481" s="174"/>
      <c r="X481" s="174"/>
      <c r="Y481" s="174"/>
      <c r="Z481" s="174"/>
      <c r="AA481" s="174"/>
      <c r="AB481" s="175"/>
      <c r="AC481" s="170">
        <f t="shared" si="60"/>
        <v>48172</v>
      </c>
      <c r="AD481" s="171"/>
      <c r="AE481" s="171"/>
      <c r="AF481" s="171"/>
      <c r="AG481" s="171"/>
      <c r="AH481" s="171"/>
      <c r="AI481" s="171"/>
      <c r="AJ481" s="171"/>
      <c r="AK481" s="172"/>
      <c r="AL481" s="170">
        <v>0</v>
      </c>
      <c r="AM481" s="171"/>
      <c r="AN481" s="171"/>
      <c r="AO481" s="171"/>
      <c r="AP481" s="171"/>
      <c r="AQ481" s="171"/>
      <c r="AR481" s="171"/>
      <c r="AS481" s="171"/>
      <c r="AT481" s="172"/>
      <c r="AU481" s="170">
        <v>48172</v>
      </c>
      <c r="AV481" s="171"/>
      <c r="AW481" s="171"/>
      <c r="AX481" s="171"/>
      <c r="AY481" s="171"/>
      <c r="AZ481" s="171"/>
      <c r="BA481" s="171"/>
      <c r="BB481" s="171"/>
      <c r="BC481" s="172"/>
      <c r="BD481" s="173" t="s">
        <v>564</v>
      </c>
      <c r="BE481" s="174"/>
      <c r="BF481" s="174"/>
      <c r="BG481" s="174"/>
      <c r="BH481" s="174"/>
      <c r="BI481" s="174"/>
      <c r="BJ481" s="174"/>
      <c r="BK481" s="174"/>
      <c r="BL481" s="174"/>
      <c r="BM481" s="174"/>
      <c r="BN481" s="174"/>
      <c r="BO481" s="174"/>
      <c r="BP481" s="174"/>
      <c r="BQ481" s="175"/>
    </row>
    <row r="482" spans="1:69" ht="26.4" customHeight="1" x14ac:dyDescent="0.25">
      <c r="A482" s="173">
        <v>5</v>
      </c>
      <c r="B482" s="174"/>
      <c r="C482" s="174"/>
      <c r="D482" s="174"/>
      <c r="E482" s="174"/>
      <c r="F482" s="174"/>
      <c r="G482" s="174"/>
      <c r="H482" s="175"/>
      <c r="I482" s="176" t="s">
        <v>602</v>
      </c>
      <c r="J482" s="177"/>
      <c r="K482" s="177"/>
      <c r="L482" s="177"/>
      <c r="M482" s="177"/>
      <c r="N482" s="177"/>
      <c r="O482" s="177"/>
      <c r="P482" s="177"/>
      <c r="Q482" s="177"/>
      <c r="R482" s="177"/>
      <c r="S482" s="177"/>
      <c r="T482" s="177"/>
      <c r="U482" s="178"/>
      <c r="V482" s="170" t="s">
        <v>564</v>
      </c>
      <c r="W482" s="171"/>
      <c r="X482" s="171"/>
      <c r="Y482" s="171"/>
      <c r="Z482" s="171"/>
      <c r="AA482" s="171"/>
      <c r="AB482" s="172"/>
      <c r="AC482" s="170">
        <f t="shared" si="60"/>
        <v>80200</v>
      </c>
      <c r="AD482" s="171"/>
      <c r="AE482" s="171"/>
      <c r="AF482" s="171"/>
      <c r="AG482" s="171"/>
      <c r="AH482" s="171"/>
      <c r="AI482" s="171"/>
      <c r="AJ482" s="171"/>
      <c r="AK482" s="172"/>
      <c r="AL482" s="170">
        <v>0</v>
      </c>
      <c r="AM482" s="171"/>
      <c r="AN482" s="171"/>
      <c r="AO482" s="171"/>
      <c r="AP482" s="171"/>
      <c r="AQ482" s="171"/>
      <c r="AR482" s="171"/>
      <c r="AS482" s="171"/>
      <c r="AT482" s="172"/>
      <c r="AU482" s="170">
        <v>80200</v>
      </c>
      <c r="AV482" s="171"/>
      <c r="AW482" s="171"/>
      <c r="AX482" s="171"/>
      <c r="AY482" s="171"/>
      <c r="AZ482" s="171"/>
      <c r="BA482" s="171"/>
      <c r="BB482" s="171"/>
      <c r="BC482" s="172"/>
      <c r="BD482" s="173" t="s">
        <v>564</v>
      </c>
      <c r="BE482" s="174"/>
      <c r="BF482" s="174"/>
      <c r="BG482" s="174"/>
      <c r="BH482" s="174"/>
      <c r="BI482" s="174"/>
      <c r="BJ482" s="174"/>
      <c r="BK482" s="174"/>
      <c r="BL482" s="174"/>
      <c r="BM482" s="174"/>
      <c r="BN482" s="174"/>
      <c r="BO482" s="174"/>
      <c r="BP482" s="174"/>
      <c r="BQ482" s="175"/>
    </row>
    <row r="483" spans="1:69" ht="29.4" customHeight="1" x14ac:dyDescent="0.25">
      <c r="A483" s="173">
        <v>6</v>
      </c>
      <c r="B483" s="174"/>
      <c r="C483" s="174"/>
      <c r="D483" s="174"/>
      <c r="E483" s="174"/>
      <c r="F483" s="174"/>
      <c r="G483" s="174"/>
      <c r="H483" s="175"/>
      <c r="I483" s="176" t="s">
        <v>594</v>
      </c>
      <c r="J483" s="177"/>
      <c r="K483" s="177"/>
      <c r="L483" s="177"/>
      <c r="M483" s="177"/>
      <c r="N483" s="177"/>
      <c r="O483" s="177"/>
      <c r="P483" s="177"/>
      <c r="Q483" s="177"/>
      <c r="R483" s="177"/>
      <c r="S483" s="177"/>
      <c r="T483" s="177"/>
      <c r="U483" s="178"/>
      <c r="V483" s="62" t="s">
        <v>595</v>
      </c>
      <c r="W483" s="63"/>
      <c r="X483" s="63"/>
      <c r="Y483" s="63"/>
      <c r="Z483" s="63"/>
      <c r="AA483" s="63"/>
      <c r="AB483" s="64"/>
      <c r="AC483" s="170">
        <f t="shared" si="60"/>
        <v>8500</v>
      </c>
      <c r="AD483" s="171"/>
      <c r="AE483" s="171"/>
      <c r="AF483" s="171"/>
      <c r="AG483" s="171"/>
      <c r="AH483" s="171"/>
      <c r="AI483" s="171"/>
      <c r="AJ483" s="171"/>
      <c r="AK483" s="172"/>
      <c r="AL483" s="170">
        <v>0</v>
      </c>
      <c r="AM483" s="171"/>
      <c r="AN483" s="171"/>
      <c r="AO483" s="171"/>
      <c r="AP483" s="171"/>
      <c r="AQ483" s="171"/>
      <c r="AR483" s="171"/>
      <c r="AS483" s="171"/>
      <c r="AT483" s="172"/>
      <c r="AU483" s="170">
        <v>8500</v>
      </c>
      <c r="AV483" s="171"/>
      <c r="AW483" s="171"/>
      <c r="AX483" s="171"/>
      <c r="AY483" s="171"/>
      <c r="AZ483" s="171"/>
      <c r="BA483" s="171"/>
      <c r="BB483" s="171"/>
      <c r="BC483" s="172"/>
      <c r="BD483" s="173" t="s">
        <v>564</v>
      </c>
      <c r="BE483" s="174"/>
      <c r="BF483" s="174"/>
      <c r="BG483" s="174"/>
      <c r="BH483" s="174"/>
      <c r="BI483" s="174"/>
      <c r="BJ483" s="174"/>
      <c r="BK483" s="174"/>
      <c r="BL483" s="174"/>
      <c r="BM483" s="174"/>
      <c r="BN483" s="174"/>
      <c r="BO483" s="174"/>
      <c r="BP483" s="174"/>
      <c r="BQ483" s="175"/>
    </row>
    <row r="484" spans="1:69" ht="29.4" customHeight="1" x14ac:dyDescent="0.25">
      <c r="A484" s="173">
        <v>7</v>
      </c>
      <c r="B484" s="174"/>
      <c r="C484" s="174"/>
      <c r="D484" s="174"/>
      <c r="E484" s="174"/>
      <c r="F484" s="174"/>
      <c r="G484" s="174"/>
      <c r="H484" s="175"/>
      <c r="I484" s="176" t="s">
        <v>598</v>
      </c>
      <c r="J484" s="177"/>
      <c r="K484" s="177"/>
      <c r="L484" s="177"/>
      <c r="M484" s="177"/>
      <c r="N484" s="177"/>
      <c r="O484" s="177"/>
      <c r="P484" s="177"/>
      <c r="Q484" s="177"/>
      <c r="R484" s="177"/>
      <c r="S484" s="177"/>
      <c r="T484" s="177"/>
      <c r="U484" s="178"/>
      <c r="V484" s="62" t="s">
        <v>597</v>
      </c>
      <c r="W484" s="63"/>
      <c r="X484" s="63"/>
      <c r="Y484" s="63"/>
      <c r="Z484" s="63"/>
      <c r="AA484" s="63"/>
      <c r="AB484" s="64"/>
      <c r="AC484" s="179">
        <f t="shared" si="60"/>
        <v>19646</v>
      </c>
      <c r="AD484" s="180"/>
      <c r="AE484" s="180"/>
      <c r="AF484" s="180"/>
      <c r="AG484" s="180"/>
      <c r="AH484" s="180"/>
      <c r="AI484" s="180"/>
      <c r="AJ484" s="180"/>
      <c r="AK484" s="181"/>
      <c r="AL484" s="179">
        <v>0</v>
      </c>
      <c r="AM484" s="180"/>
      <c r="AN484" s="180"/>
      <c r="AO484" s="180"/>
      <c r="AP484" s="180"/>
      <c r="AQ484" s="180"/>
      <c r="AR484" s="180"/>
      <c r="AS484" s="180"/>
      <c r="AT484" s="181"/>
      <c r="AU484" s="179">
        <v>19646</v>
      </c>
      <c r="AV484" s="180"/>
      <c r="AW484" s="180"/>
      <c r="AX484" s="180"/>
      <c r="AY484" s="180"/>
      <c r="AZ484" s="180"/>
      <c r="BA484" s="180"/>
      <c r="BB484" s="180"/>
      <c r="BC484" s="181"/>
      <c r="BD484" s="173" t="s">
        <v>564</v>
      </c>
      <c r="BE484" s="174"/>
      <c r="BF484" s="174"/>
      <c r="BG484" s="174"/>
      <c r="BH484" s="174"/>
      <c r="BI484" s="174"/>
      <c r="BJ484" s="174"/>
      <c r="BK484" s="174"/>
      <c r="BL484" s="174"/>
      <c r="BM484" s="174"/>
      <c r="BN484" s="174"/>
      <c r="BO484" s="174"/>
      <c r="BP484" s="174"/>
      <c r="BQ484" s="175"/>
    </row>
    <row r="485" spans="1:69" ht="29.4" customHeight="1" x14ac:dyDescent="0.25">
      <c r="A485" s="173">
        <v>8</v>
      </c>
      <c r="B485" s="174"/>
      <c r="C485" s="174"/>
      <c r="D485" s="174"/>
      <c r="E485" s="174"/>
      <c r="F485" s="174"/>
      <c r="G485" s="174"/>
      <c r="H485" s="175"/>
      <c r="I485" s="176" t="s">
        <v>607</v>
      </c>
      <c r="J485" s="177"/>
      <c r="K485" s="177"/>
      <c r="L485" s="177"/>
      <c r="M485" s="177"/>
      <c r="N485" s="177"/>
      <c r="O485" s="177"/>
      <c r="P485" s="177"/>
      <c r="Q485" s="177"/>
      <c r="R485" s="177"/>
      <c r="S485" s="177"/>
      <c r="T485" s="177"/>
      <c r="U485" s="178"/>
      <c r="V485" s="173" t="s">
        <v>564</v>
      </c>
      <c r="W485" s="174"/>
      <c r="X485" s="174"/>
      <c r="Y485" s="174"/>
      <c r="Z485" s="174"/>
      <c r="AA485" s="174"/>
      <c r="AB485" s="175"/>
      <c r="AC485" s="179">
        <f>AC486+AC487+AC488+AC489+AC490+AC491+AC492+AC493+AC494+AC495</f>
        <v>24117438</v>
      </c>
      <c r="AD485" s="180"/>
      <c r="AE485" s="180"/>
      <c r="AF485" s="180"/>
      <c r="AG485" s="180"/>
      <c r="AH485" s="180"/>
      <c r="AI485" s="180"/>
      <c r="AJ485" s="180"/>
      <c r="AK485" s="181"/>
      <c r="AL485" s="179">
        <f t="shared" ref="AL485" si="61">AL486+AL487+AL488+AL489+AL490+AL491+AL492+AL493+AL494+AL495</f>
        <v>4035300</v>
      </c>
      <c r="AM485" s="180"/>
      <c r="AN485" s="180"/>
      <c r="AO485" s="180"/>
      <c r="AP485" s="180"/>
      <c r="AQ485" s="180"/>
      <c r="AR485" s="180"/>
      <c r="AS485" s="180"/>
      <c r="AT485" s="181"/>
      <c r="AU485" s="179">
        <f t="shared" ref="AU485" si="62">AU486+AU487+AU488+AU489+AU490+AU491+AU492+AU493+AU494+AU495</f>
        <v>20082138</v>
      </c>
      <c r="AV485" s="180"/>
      <c r="AW485" s="180"/>
      <c r="AX485" s="180"/>
      <c r="AY485" s="180"/>
      <c r="AZ485" s="180"/>
      <c r="BA485" s="180"/>
      <c r="BB485" s="180"/>
      <c r="BC485" s="181"/>
      <c r="BD485" s="173" t="s">
        <v>564</v>
      </c>
      <c r="BE485" s="174"/>
      <c r="BF485" s="174"/>
      <c r="BG485" s="174"/>
      <c r="BH485" s="174"/>
      <c r="BI485" s="174"/>
      <c r="BJ485" s="174"/>
      <c r="BK485" s="174"/>
      <c r="BL485" s="174"/>
      <c r="BM485" s="174"/>
      <c r="BN485" s="174"/>
      <c r="BO485" s="174"/>
      <c r="BP485" s="174"/>
      <c r="BQ485" s="175"/>
    </row>
    <row r="486" spans="1:69" ht="13.95" customHeight="1" x14ac:dyDescent="0.25">
      <c r="A486" s="173"/>
      <c r="B486" s="174"/>
      <c r="C486" s="174"/>
      <c r="D486" s="174"/>
      <c r="E486" s="174"/>
      <c r="F486" s="174"/>
      <c r="G486" s="174"/>
      <c r="H486" s="175"/>
      <c r="I486" s="176" t="s">
        <v>613</v>
      </c>
      <c r="J486" s="177"/>
      <c r="K486" s="177"/>
      <c r="L486" s="177"/>
      <c r="M486" s="177"/>
      <c r="N486" s="177"/>
      <c r="O486" s="177"/>
      <c r="P486" s="177"/>
      <c r="Q486" s="177"/>
      <c r="R486" s="177"/>
      <c r="S486" s="177"/>
      <c r="T486" s="177"/>
      <c r="U486" s="178"/>
      <c r="V486" s="173" t="s">
        <v>564</v>
      </c>
      <c r="W486" s="174"/>
      <c r="X486" s="174"/>
      <c r="Y486" s="174"/>
      <c r="Z486" s="174"/>
      <c r="AA486" s="174"/>
      <c r="AB486" s="175"/>
      <c r="AC486" s="179">
        <f t="shared" si="60"/>
        <v>368700</v>
      </c>
      <c r="AD486" s="180"/>
      <c r="AE486" s="180"/>
      <c r="AF486" s="180"/>
      <c r="AG486" s="180"/>
      <c r="AH486" s="180"/>
      <c r="AI486" s="180"/>
      <c r="AJ486" s="180"/>
      <c r="AK486" s="181"/>
      <c r="AL486" s="179">
        <v>0</v>
      </c>
      <c r="AM486" s="180"/>
      <c r="AN486" s="180"/>
      <c r="AO486" s="180"/>
      <c r="AP486" s="180"/>
      <c r="AQ486" s="180"/>
      <c r="AR486" s="180"/>
      <c r="AS486" s="180"/>
      <c r="AT486" s="181"/>
      <c r="AU486" s="179">
        <v>368700</v>
      </c>
      <c r="AV486" s="180"/>
      <c r="AW486" s="180"/>
      <c r="AX486" s="180"/>
      <c r="AY486" s="180"/>
      <c r="AZ486" s="180"/>
      <c r="BA486" s="180"/>
      <c r="BB486" s="180"/>
      <c r="BC486" s="181"/>
      <c r="BD486" s="173" t="s">
        <v>564</v>
      </c>
      <c r="BE486" s="174"/>
      <c r="BF486" s="174"/>
      <c r="BG486" s="174"/>
      <c r="BH486" s="174"/>
      <c r="BI486" s="174"/>
      <c r="BJ486" s="174"/>
      <c r="BK486" s="174"/>
      <c r="BL486" s="174"/>
      <c r="BM486" s="174"/>
      <c r="BN486" s="174"/>
      <c r="BO486" s="174"/>
      <c r="BP486" s="174"/>
      <c r="BQ486" s="175"/>
    </row>
    <row r="487" spans="1:69" ht="16.95" customHeight="1" x14ac:dyDescent="0.25">
      <c r="A487" s="173"/>
      <c r="B487" s="174"/>
      <c r="C487" s="174"/>
      <c r="D487" s="174"/>
      <c r="E487" s="174"/>
      <c r="F487" s="174"/>
      <c r="G487" s="174"/>
      <c r="H487" s="175"/>
      <c r="I487" s="176" t="s">
        <v>608</v>
      </c>
      <c r="J487" s="177"/>
      <c r="K487" s="177"/>
      <c r="L487" s="177"/>
      <c r="M487" s="177"/>
      <c r="N487" s="177"/>
      <c r="O487" s="177"/>
      <c r="P487" s="177"/>
      <c r="Q487" s="177"/>
      <c r="R487" s="177"/>
      <c r="S487" s="177"/>
      <c r="T487" s="177"/>
      <c r="U487" s="178"/>
      <c r="V487" s="173" t="s">
        <v>564</v>
      </c>
      <c r="W487" s="174"/>
      <c r="X487" s="174"/>
      <c r="Y487" s="174"/>
      <c r="Z487" s="174"/>
      <c r="AA487" s="174"/>
      <c r="AB487" s="175"/>
      <c r="AC487" s="179">
        <f t="shared" si="60"/>
        <v>2434810</v>
      </c>
      <c r="AD487" s="180"/>
      <c r="AE487" s="180"/>
      <c r="AF487" s="180"/>
      <c r="AG487" s="180"/>
      <c r="AH487" s="180"/>
      <c r="AI487" s="180"/>
      <c r="AJ487" s="180"/>
      <c r="AK487" s="181"/>
      <c r="AL487" s="179">
        <v>0</v>
      </c>
      <c r="AM487" s="180"/>
      <c r="AN487" s="180"/>
      <c r="AO487" s="180"/>
      <c r="AP487" s="180"/>
      <c r="AQ487" s="180"/>
      <c r="AR487" s="180"/>
      <c r="AS487" s="180"/>
      <c r="AT487" s="181"/>
      <c r="AU487" s="179">
        <f>2472085-35100-2175</f>
        <v>2434810</v>
      </c>
      <c r="AV487" s="180"/>
      <c r="AW487" s="180"/>
      <c r="AX487" s="180"/>
      <c r="AY487" s="180"/>
      <c r="AZ487" s="180"/>
      <c r="BA487" s="180"/>
      <c r="BB487" s="180"/>
      <c r="BC487" s="181"/>
      <c r="BD487" s="173" t="s">
        <v>564</v>
      </c>
      <c r="BE487" s="174"/>
      <c r="BF487" s="174"/>
      <c r="BG487" s="174"/>
      <c r="BH487" s="174"/>
      <c r="BI487" s="174"/>
      <c r="BJ487" s="174"/>
      <c r="BK487" s="174"/>
      <c r="BL487" s="174"/>
      <c r="BM487" s="174"/>
      <c r="BN487" s="174"/>
      <c r="BO487" s="174"/>
      <c r="BP487" s="174"/>
      <c r="BQ487" s="175"/>
    </row>
    <row r="488" spans="1:69" ht="15.6" customHeight="1" x14ac:dyDescent="0.25">
      <c r="A488" s="173"/>
      <c r="B488" s="174"/>
      <c r="C488" s="174"/>
      <c r="D488" s="174"/>
      <c r="E488" s="174"/>
      <c r="F488" s="174"/>
      <c r="G488" s="174"/>
      <c r="H488" s="175"/>
      <c r="I488" s="176" t="s">
        <v>627</v>
      </c>
      <c r="J488" s="177"/>
      <c r="K488" s="177"/>
      <c r="L488" s="177"/>
      <c r="M488" s="177"/>
      <c r="N488" s="177"/>
      <c r="O488" s="177"/>
      <c r="P488" s="177"/>
      <c r="Q488" s="177"/>
      <c r="R488" s="177"/>
      <c r="S488" s="177"/>
      <c r="T488" s="177"/>
      <c r="U488" s="178"/>
      <c r="V488" s="173" t="s">
        <v>564</v>
      </c>
      <c r="W488" s="174"/>
      <c r="X488" s="174"/>
      <c r="Y488" s="174"/>
      <c r="Z488" s="174"/>
      <c r="AA488" s="174"/>
      <c r="AB488" s="175"/>
      <c r="AC488" s="179">
        <f t="shared" ref="AC488" si="63">AL488+AU488</f>
        <v>823900</v>
      </c>
      <c r="AD488" s="180"/>
      <c r="AE488" s="180"/>
      <c r="AF488" s="180"/>
      <c r="AG488" s="180"/>
      <c r="AH488" s="180"/>
      <c r="AI488" s="180"/>
      <c r="AJ488" s="180"/>
      <c r="AK488" s="181"/>
      <c r="AL488" s="179">
        <v>0</v>
      </c>
      <c r="AM488" s="180"/>
      <c r="AN488" s="180"/>
      <c r="AO488" s="180"/>
      <c r="AP488" s="180"/>
      <c r="AQ488" s="180"/>
      <c r="AR488" s="180"/>
      <c r="AS488" s="180"/>
      <c r="AT488" s="181"/>
      <c r="AU488" s="179">
        <v>823900</v>
      </c>
      <c r="AV488" s="180"/>
      <c r="AW488" s="180"/>
      <c r="AX488" s="180"/>
      <c r="AY488" s="180"/>
      <c r="AZ488" s="180"/>
      <c r="BA488" s="180"/>
      <c r="BB488" s="180"/>
      <c r="BC488" s="181"/>
      <c r="BD488" s="173" t="s">
        <v>564</v>
      </c>
      <c r="BE488" s="174"/>
      <c r="BF488" s="174"/>
      <c r="BG488" s="174"/>
      <c r="BH488" s="174"/>
      <c r="BI488" s="174"/>
      <c r="BJ488" s="174"/>
      <c r="BK488" s="174"/>
      <c r="BL488" s="174"/>
      <c r="BM488" s="174"/>
      <c r="BN488" s="174"/>
      <c r="BO488" s="174"/>
      <c r="BP488" s="174"/>
      <c r="BQ488" s="175"/>
    </row>
    <row r="489" spans="1:69" ht="16.2" customHeight="1" x14ac:dyDescent="0.25">
      <c r="A489" s="173"/>
      <c r="B489" s="174"/>
      <c r="C489" s="174"/>
      <c r="D489" s="174"/>
      <c r="E489" s="174"/>
      <c r="F489" s="174"/>
      <c r="G489" s="174"/>
      <c r="H489" s="175"/>
      <c r="I489" s="176" t="s">
        <v>615</v>
      </c>
      <c r="J489" s="177"/>
      <c r="K489" s="177"/>
      <c r="L489" s="177"/>
      <c r="M489" s="177"/>
      <c r="N489" s="177"/>
      <c r="O489" s="177"/>
      <c r="P489" s="177"/>
      <c r="Q489" s="177"/>
      <c r="R489" s="177"/>
      <c r="S489" s="177"/>
      <c r="T489" s="177"/>
      <c r="U489" s="178"/>
      <c r="V489" s="173" t="s">
        <v>564</v>
      </c>
      <c r="W489" s="174"/>
      <c r="X489" s="174"/>
      <c r="Y489" s="174"/>
      <c r="Z489" s="174"/>
      <c r="AA489" s="174"/>
      <c r="AB489" s="175"/>
      <c r="AC489" s="179">
        <f t="shared" si="60"/>
        <v>1066098</v>
      </c>
      <c r="AD489" s="180"/>
      <c r="AE489" s="180"/>
      <c r="AF489" s="180"/>
      <c r="AG489" s="180"/>
      <c r="AH489" s="180"/>
      <c r="AI489" s="180"/>
      <c r="AJ489" s="180"/>
      <c r="AK489" s="181"/>
      <c r="AL489" s="179">
        <v>639400</v>
      </c>
      <c r="AM489" s="180"/>
      <c r="AN489" s="180"/>
      <c r="AO489" s="180"/>
      <c r="AP489" s="180"/>
      <c r="AQ489" s="180"/>
      <c r="AR489" s="180"/>
      <c r="AS489" s="180"/>
      <c r="AT489" s="181"/>
      <c r="AU489" s="179">
        <v>426698</v>
      </c>
      <c r="AV489" s="180"/>
      <c r="AW489" s="180"/>
      <c r="AX489" s="180"/>
      <c r="AY489" s="180"/>
      <c r="AZ489" s="180"/>
      <c r="BA489" s="180"/>
      <c r="BB489" s="180"/>
      <c r="BC489" s="181"/>
      <c r="BD489" s="173" t="s">
        <v>564</v>
      </c>
      <c r="BE489" s="174"/>
      <c r="BF489" s="174"/>
      <c r="BG489" s="174"/>
      <c r="BH489" s="174"/>
      <c r="BI489" s="174"/>
      <c r="BJ489" s="174"/>
      <c r="BK489" s="174"/>
      <c r="BL489" s="174"/>
      <c r="BM489" s="174"/>
      <c r="BN489" s="174"/>
      <c r="BO489" s="174"/>
      <c r="BP489" s="174"/>
      <c r="BQ489" s="175"/>
    </row>
    <row r="490" spans="1:69" ht="13.2" customHeight="1" x14ac:dyDescent="0.25">
      <c r="A490" s="173"/>
      <c r="B490" s="174"/>
      <c r="C490" s="174"/>
      <c r="D490" s="174"/>
      <c r="E490" s="174"/>
      <c r="F490" s="174"/>
      <c r="G490" s="174"/>
      <c r="H490" s="175"/>
      <c r="I490" s="176" t="s">
        <v>616</v>
      </c>
      <c r="J490" s="177"/>
      <c r="K490" s="177"/>
      <c r="L490" s="177"/>
      <c r="M490" s="177"/>
      <c r="N490" s="177"/>
      <c r="O490" s="177"/>
      <c r="P490" s="177"/>
      <c r="Q490" s="177"/>
      <c r="R490" s="177"/>
      <c r="S490" s="177"/>
      <c r="T490" s="177"/>
      <c r="U490" s="178"/>
      <c r="V490" s="173" t="s">
        <v>564</v>
      </c>
      <c r="W490" s="174"/>
      <c r="X490" s="174"/>
      <c r="Y490" s="174"/>
      <c r="Z490" s="174"/>
      <c r="AA490" s="174"/>
      <c r="AB490" s="175"/>
      <c r="AC490" s="179">
        <f t="shared" ref="AC490" si="64">AL490+AU490</f>
        <v>308300</v>
      </c>
      <c r="AD490" s="180"/>
      <c r="AE490" s="180"/>
      <c r="AF490" s="180"/>
      <c r="AG490" s="180"/>
      <c r="AH490" s="180"/>
      <c r="AI490" s="180"/>
      <c r="AJ490" s="180"/>
      <c r="AK490" s="181"/>
      <c r="AL490" s="179">
        <v>308300</v>
      </c>
      <c r="AM490" s="180"/>
      <c r="AN490" s="180"/>
      <c r="AO490" s="180"/>
      <c r="AP490" s="180"/>
      <c r="AQ490" s="180"/>
      <c r="AR490" s="180"/>
      <c r="AS490" s="180"/>
      <c r="AT490" s="181"/>
      <c r="AU490" s="179">
        <v>0</v>
      </c>
      <c r="AV490" s="180"/>
      <c r="AW490" s="180"/>
      <c r="AX490" s="180"/>
      <c r="AY490" s="180"/>
      <c r="AZ490" s="180"/>
      <c r="BA490" s="180"/>
      <c r="BB490" s="180"/>
      <c r="BC490" s="181"/>
      <c r="BD490" s="173" t="s">
        <v>564</v>
      </c>
      <c r="BE490" s="174"/>
      <c r="BF490" s="174"/>
      <c r="BG490" s="174"/>
      <c r="BH490" s="174"/>
      <c r="BI490" s="174"/>
      <c r="BJ490" s="174"/>
      <c r="BK490" s="174"/>
      <c r="BL490" s="174"/>
      <c r="BM490" s="174"/>
      <c r="BN490" s="174"/>
      <c r="BO490" s="174"/>
      <c r="BP490" s="174"/>
      <c r="BQ490" s="175"/>
    </row>
    <row r="491" spans="1:69" ht="18" customHeight="1" x14ac:dyDescent="0.25">
      <c r="A491" s="173"/>
      <c r="B491" s="174"/>
      <c r="C491" s="174"/>
      <c r="D491" s="174"/>
      <c r="E491" s="174"/>
      <c r="F491" s="174"/>
      <c r="G491" s="174"/>
      <c r="H491" s="175"/>
      <c r="I491" s="176" t="s">
        <v>617</v>
      </c>
      <c r="J491" s="177"/>
      <c r="K491" s="177"/>
      <c r="L491" s="177"/>
      <c r="M491" s="177"/>
      <c r="N491" s="177"/>
      <c r="O491" s="177"/>
      <c r="P491" s="177"/>
      <c r="Q491" s="177"/>
      <c r="R491" s="177"/>
      <c r="S491" s="177"/>
      <c r="T491" s="177"/>
      <c r="U491" s="178"/>
      <c r="V491" s="173" t="s">
        <v>564</v>
      </c>
      <c r="W491" s="174"/>
      <c r="X491" s="174"/>
      <c r="Y491" s="174"/>
      <c r="Z491" s="174"/>
      <c r="AA491" s="174"/>
      <c r="AB491" s="175"/>
      <c r="AC491" s="179">
        <f t="shared" si="60"/>
        <v>904300</v>
      </c>
      <c r="AD491" s="180"/>
      <c r="AE491" s="180"/>
      <c r="AF491" s="180"/>
      <c r="AG491" s="180"/>
      <c r="AH491" s="180"/>
      <c r="AI491" s="180"/>
      <c r="AJ491" s="180"/>
      <c r="AK491" s="181"/>
      <c r="AL491" s="179">
        <v>904300</v>
      </c>
      <c r="AM491" s="180"/>
      <c r="AN491" s="180"/>
      <c r="AO491" s="180"/>
      <c r="AP491" s="180"/>
      <c r="AQ491" s="180"/>
      <c r="AR491" s="180"/>
      <c r="AS491" s="180"/>
      <c r="AT491" s="181"/>
      <c r="AU491" s="179">
        <v>0</v>
      </c>
      <c r="AV491" s="180"/>
      <c r="AW491" s="180"/>
      <c r="AX491" s="180"/>
      <c r="AY491" s="180"/>
      <c r="AZ491" s="180"/>
      <c r="BA491" s="180"/>
      <c r="BB491" s="180"/>
      <c r="BC491" s="181"/>
      <c r="BD491" s="173" t="s">
        <v>564</v>
      </c>
      <c r="BE491" s="174"/>
      <c r="BF491" s="174"/>
      <c r="BG491" s="174"/>
      <c r="BH491" s="174"/>
      <c r="BI491" s="174"/>
      <c r="BJ491" s="174"/>
      <c r="BK491" s="174"/>
      <c r="BL491" s="174"/>
      <c r="BM491" s="174"/>
      <c r="BN491" s="174"/>
      <c r="BO491" s="174"/>
      <c r="BP491" s="174"/>
      <c r="BQ491" s="175"/>
    </row>
    <row r="492" spans="1:69" ht="13.95" customHeight="1" x14ac:dyDescent="0.25">
      <c r="A492" s="173"/>
      <c r="B492" s="174"/>
      <c r="C492" s="174"/>
      <c r="D492" s="174"/>
      <c r="E492" s="174"/>
      <c r="F492" s="174"/>
      <c r="G492" s="174"/>
      <c r="H492" s="175"/>
      <c r="I492" s="176" t="s">
        <v>618</v>
      </c>
      <c r="J492" s="177"/>
      <c r="K492" s="177"/>
      <c r="L492" s="177"/>
      <c r="M492" s="177"/>
      <c r="N492" s="177"/>
      <c r="O492" s="177"/>
      <c r="P492" s="177"/>
      <c r="Q492" s="177"/>
      <c r="R492" s="177"/>
      <c r="S492" s="177"/>
      <c r="T492" s="177"/>
      <c r="U492" s="178"/>
      <c r="V492" s="173" t="s">
        <v>564</v>
      </c>
      <c r="W492" s="174"/>
      <c r="X492" s="174"/>
      <c r="Y492" s="174"/>
      <c r="Z492" s="174"/>
      <c r="AA492" s="174"/>
      <c r="AB492" s="175"/>
      <c r="AC492" s="179">
        <f t="shared" ref="AC492" si="65">AL492+AU492</f>
        <v>2183300</v>
      </c>
      <c r="AD492" s="180"/>
      <c r="AE492" s="180"/>
      <c r="AF492" s="180"/>
      <c r="AG492" s="180"/>
      <c r="AH492" s="180"/>
      <c r="AI492" s="180"/>
      <c r="AJ492" s="180"/>
      <c r="AK492" s="181"/>
      <c r="AL492" s="179">
        <v>2183300</v>
      </c>
      <c r="AM492" s="180"/>
      <c r="AN492" s="180"/>
      <c r="AO492" s="180"/>
      <c r="AP492" s="180"/>
      <c r="AQ492" s="180"/>
      <c r="AR492" s="180"/>
      <c r="AS492" s="180"/>
      <c r="AT492" s="181"/>
      <c r="AU492" s="179">
        <v>0</v>
      </c>
      <c r="AV492" s="180"/>
      <c r="AW492" s="180"/>
      <c r="AX492" s="180"/>
      <c r="AY492" s="180"/>
      <c r="AZ492" s="180"/>
      <c r="BA492" s="180"/>
      <c r="BB492" s="180"/>
      <c r="BC492" s="181"/>
      <c r="BD492" s="173" t="s">
        <v>564</v>
      </c>
      <c r="BE492" s="174"/>
      <c r="BF492" s="174"/>
      <c r="BG492" s="174"/>
      <c r="BH492" s="174"/>
      <c r="BI492" s="174"/>
      <c r="BJ492" s="174"/>
      <c r="BK492" s="174"/>
      <c r="BL492" s="174"/>
      <c r="BM492" s="174"/>
      <c r="BN492" s="174"/>
      <c r="BO492" s="174"/>
      <c r="BP492" s="174"/>
      <c r="BQ492" s="175"/>
    </row>
    <row r="493" spans="1:69" ht="16.2" customHeight="1" x14ac:dyDescent="0.25">
      <c r="A493" s="173"/>
      <c r="B493" s="174"/>
      <c r="C493" s="174"/>
      <c r="D493" s="174"/>
      <c r="E493" s="174"/>
      <c r="F493" s="174"/>
      <c r="G493" s="174"/>
      <c r="H493" s="175"/>
      <c r="I493" s="176" t="s">
        <v>612</v>
      </c>
      <c r="J493" s="177"/>
      <c r="K493" s="177"/>
      <c r="L493" s="177"/>
      <c r="M493" s="177"/>
      <c r="N493" s="177"/>
      <c r="O493" s="177"/>
      <c r="P493" s="177"/>
      <c r="Q493" s="177"/>
      <c r="R493" s="177"/>
      <c r="S493" s="177"/>
      <c r="T493" s="177"/>
      <c r="U493" s="178"/>
      <c r="V493" s="173" t="s">
        <v>564</v>
      </c>
      <c r="W493" s="174"/>
      <c r="X493" s="174"/>
      <c r="Y493" s="174"/>
      <c r="Z493" s="174"/>
      <c r="AA493" s="174"/>
      <c r="AB493" s="175"/>
      <c r="AC493" s="179">
        <f t="shared" si="60"/>
        <v>6030</v>
      </c>
      <c r="AD493" s="180"/>
      <c r="AE493" s="180"/>
      <c r="AF493" s="180"/>
      <c r="AG493" s="180"/>
      <c r="AH493" s="180"/>
      <c r="AI493" s="180"/>
      <c r="AJ493" s="180"/>
      <c r="AK493" s="181"/>
      <c r="AL493" s="179">
        <v>0</v>
      </c>
      <c r="AM493" s="180"/>
      <c r="AN493" s="180"/>
      <c r="AO493" s="180"/>
      <c r="AP493" s="180"/>
      <c r="AQ493" s="180"/>
      <c r="AR493" s="180"/>
      <c r="AS493" s="180"/>
      <c r="AT493" s="181"/>
      <c r="AU493" s="179">
        <v>6030</v>
      </c>
      <c r="AV493" s="180"/>
      <c r="AW493" s="180"/>
      <c r="AX493" s="180"/>
      <c r="AY493" s="180"/>
      <c r="AZ493" s="180"/>
      <c r="BA493" s="180"/>
      <c r="BB493" s="180"/>
      <c r="BC493" s="181"/>
      <c r="BD493" s="173" t="s">
        <v>564</v>
      </c>
      <c r="BE493" s="174"/>
      <c r="BF493" s="174"/>
      <c r="BG493" s="174"/>
      <c r="BH493" s="174"/>
      <c r="BI493" s="174"/>
      <c r="BJ493" s="174"/>
      <c r="BK493" s="174"/>
      <c r="BL493" s="174"/>
      <c r="BM493" s="174"/>
      <c r="BN493" s="174"/>
      <c r="BO493" s="174"/>
      <c r="BP493" s="174"/>
      <c r="BQ493" s="175"/>
    </row>
    <row r="494" spans="1:69" ht="18.600000000000001" customHeight="1" x14ac:dyDescent="0.25">
      <c r="A494" s="173"/>
      <c r="B494" s="174"/>
      <c r="C494" s="174"/>
      <c r="D494" s="174"/>
      <c r="E494" s="174"/>
      <c r="F494" s="174"/>
      <c r="G494" s="174"/>
      <c r="H494" s="175"/>
      <c r="I494" s="176" t="s">
        <v>628</v>
      </c>
      <c r="J494" s="177"/>
      <c r="K494" s="177"/>
      <c r="L494" s="177"/>
      <c r="M494" s="177"/>
      <c r="N494" s="177"/>
      <c r="O494" s="177"/>
      <c r="P494" s="177"/>
      <c r="Q494" s="177"/>
      <c r="R494" s="177"/>
      <c r="S494" s="177"/>
      <c r="T494" s="177"/>
      <c r="U494" s="178"/>
      <c r="V494" s="173" t="s">
        <v>564</v>
      </c>
      <c r="W494" s="174"/>
      <c r="X494" s="174"/>
      <c r="Y494" s="174"/>
      <c r="Z494" s="174"/>
      <c r="AA494" s="174"/>
      <c r="AB494" s="175"/>
      <c r="AC494" s="179">
        <f t="shared" ref="AC494" si="66">AL494+AU494</f>
        <v>6252000</v>
      </c>
      <c r="AD494" s="180"/>
      <c r="AE494" s="180"/>
      <c r="AF494" s="180"/>
      <c r="AG494" s="180"/>
      <c r="AH494" s="180"/>
      <c r="AI494" s="180"/>
      <c r="AJ494" s="180"/>
      <c r="AK494" s="181"/>
      <c r="AL494" s="179">
        <v>0</v>
      </c>
      <c r="AM494" s="180"/>
      <c r="AN494" s="180"/>
      <c r="AO494" s="180"/>
      <c r="AP494" s="180"/>
      <c r="AQ494" s="180"/>
      <c r="AR494" s="180"/>
      <c r="AS494" s="180"/>
      <c r="AT494" s="181"/>
      <c r="AU494" s="179">
        <f>5628000+624000</f>
        <v>6252000</v>
      </c>
      <c r="AV494" s="180"/>
      <c r="AW494" s="180"/>
      <c r="AX494" s="180"/>
      <c r="AY494" s="180"/>
      <c r="AZ494" s="180"/>
      <c r="BA494" s="180"/>
      <c r="BB494" s="180"/>
      <c r="BC494" s="181"/>
      <c r="BD494" s="173" t="s">
        <v>564</v>
      </c>
      <c r="BE494" s="174"/>
      <c r="BF494" s="174"/>
      <c r="BG494" s="174"/>
      <c r="BH494" s="174"/>
      <c r="BI494" s="174"/>
      <c r="BJ494" s="174"/>
      <c r="BK494" s="174"/>
      <c r="BL494" s="174"/>
      <c r="BM494" s="174"/>
      <c r="BN494" s="174"/>
      <c r="BO494" s="174"/>
      <c r="BP494" s="174"/>
      <c r="BQ494" s="175"/>
    </row>
    <row r="495" spans="1:69" ht="16.2" customHeight="1" x14ac:dyDescent="0.25">
      <c r="A495" s="173"/>
      <c r="B495" s="174"/>
      <c r="C495" s="174"/>
      <c r="D495" s="174"/>
      <c r="E495" s="174"/>
      <c r="F495" s="174"/>
      <c r="G495" s="174"/>
      <c r="H495" s="175"/>
      <c r="I495" s="176" t="s">
        <v>629</v>
      </c>
      <c r="J495" s="177"/>
      <c r="K495" s="177"/>
      <c r="L495" s="177"/>
      <c r="M495" s="177"/>
      <c r="N495" s="177"/>
      <c r="O495" s="177"/>
      <c r="P495" s="177"/>
      <c r="Q495" s="177"/>
      <c r="R495" s="177"/>
      <c r="S495" s="177"/>
      <c r="T495" s="177"/>
      <c r="U495" s="178"/>
      <c r="V495" s="173" t="s">
        <v>564</v>
      </c>
      <c r="W495" s="174"/>
      <c r="X495" s="174"/>
      <c r="Y495" s="174"/>
      <c r="Z495" s="174"/>
      <c r="AA495" s="174"/>
      <c r="AB495" s="175"/>
      <c r="AC495" s="179">
        <f t="shared" si="60"/>
        <v>9770000</v>
      </c>
      <c r="AD495" s="180"/>
      <c r="AE495" s="180"/>
      <c r="AF495" s="180"/>
      <c r="AG495" s="180"/>
      <c r="AH495" s="180"/>
      <c r="AI495" s="180"/>
      <c r="AJ495" s="180"/>
      <c r="AK495" s="181"/>
      <c r="AL495" s="179">
        <v>0</v>
      </c>
      <c r="AM495" s="180"/>
      <c r="AN495" s="180"/>
      <c r="AO495" s="180"/>
      <c r="AP495" s="180"/>
      <c r="AQ495" s="180"/>
      <c r="AR495" s="180"/>
      <c r="AS495" s="180"/>
      <c r="AT495" s="181"/>
      <c r="AU495" s="179">
        <v>9770000</v>
      </c>
      <c r="AV495" s="180"/>
      <c r="AW495" s="180"/>
      <c r="AX495" s="180"/>
      <c r="AY495" s="180"/>
      <c r="AZ495" s="180"/>
      <c r="BA495" s="180"/>
      <c r="BB495" s="180"/>
      <c r="BC495" s="181"/>
      <c r="BD495" s="173" t="s">
        <v>564</v>
      </c>
      <c r="BE495" s="174"/>
      <c r="BF495" s="174"/>
      <c r="BG495" s="174"/>
      <c r="BH495" s="174"/>
      <c r="BI495" s="174"/>
      <c r="BJ495" s="174"/>
      <c r="BK495" s="174"/>
      <c r="BL495" s="174"/>
      <c r="BM495" s="174"/>
      <c r="BN495" s="174"/>
      <c r="BO495" s="174"/>
      <c r="BP495" s="174"/>
      <c r="BQ495" s="175"/>
    </row>
    <row r="496" spans="1:69" ht="29.4" customHeight="1" x14ac:dyDescent="0.25">
      <c r="A496" s="173">
        <v>9</v>
      </c>
      <c r="B496" s="174"/>
      <c r="C496" s="174"/>
      <c r="D496" s="174"/>
      <c r="E496" s="174"/>
      <c r="F496" s="174"/>
      <c r="G496" s="174"/>
      <c r="H496" s="175"/>
      <c r="I496" s="176" t="s">
        <v>610</v>
      </c>
      <c r="J496" s="177"/>
      <c r="K496" s="177"/>
      <c r="L496" s="177"/>
      <c r="M496" s="177"/>
      <c r="N496" s="177"/>
      <c r="O496" s="177"/>
      <c r="P496" s="177"/>
      <c r="Q496" s="177"/>
      <c r="R496" s="177"/>
      <c r="S496" s="177"/>
      <c r="T496" s="177"/>
      <c r="U496" s="178"/>
      <c r="V496" s="173" t="s">
        <v>564</v>
      </c>
      <c r="W496" s="174"/>
      <c r="X496" s="174"/>
      <c r="Y496" s="174"/>
      <c r="Z496" s="174"/>
      <c r="AA496" s="174"/>
      <c r="AB496" s="175"/>
      <c r="AC496" s="179">
        <f t="shared" si="60"/>
        <v>37275</v>
      </c>
      <c r="AD496" s="180"/>
      <c r="AE496" s="180"/>
      <c r="AF496" s="180"/>
      <c r="AG496" s="180"/>
      <c r="AH496" s="180"/>
      <c r="AI496" s="180"/>
      <c r="AJ496" s="180"/>
      <c r="AK496" s="181"/>
      <c r="AL496" s="179">
        <v>0</v>
      </c>
      <c r="AM496" s="180"/>
      <c r="AN496" s="180"/>
      <c r="AO496" s="180"/>
      <c r="AP496" s="180"/>
      <c r="AQ496" s="180"/>
      <c r="AR496" s="180"/>
      <c r="AS496" s="180"/>
      <c r="AT496" s="181"/>
      <c r="AU496" s="179">
        <f>35100+2175</f>
        <v>37275</v>
      </c>
      <c r="AV496" s="180"/>
      <c r="AW496" s="180"/>
      <c r="AX496" s="180"/>
      <c r="AY496" s="180"/>
      <c r="AZ496" s="180"/>
      <c r="BA496" s="180"/>
      <c r="BB496" s="180"/>
      <c r="BC496" s="181"/>
      <c r="BD496" s="173" t="s">
        <v>564</v>
      </c>
      <c r="BE496" s="174"/>
      <c r="BF496" s="174"/>
      <c r="BG496" s="174"/>
      <c r="BH496" s="174"/>
      <c r="BI496" s="174"/>
      <c r="BJ496" s="174"/>
      <c r="BK496" s="174"/>
      <c r="BL496" s="174"/>
      <c r="BM496" s="174"/>
      <c r="BN496" s="174"/>
      <c r="BO496" s="174"/>
      <c r="BP496" s="174"/>
      <c r="BQ496" s="175"/>
    </row>
    <row r="497" spans="1:77" x14ac:dyDescent="0.25">
      <c r="A497" s="186" t="s">
        <v>145</v>
      </c>
      <c r="B497" s="187"/>
      <c r="C497" s="187"/>
      <c r="D497" s="187"/>
      <c r="E497" s="187"/>
      <c r="F497" s="187"/>
      <c r="G497" s="187"/>
      <c r="H497" s="188"/>
      <c r="I497" s="173"/>
      <c r="J497" s="174"/>
      <c r="K497" s="174"/>
      <c r="L497" s="174"/>
      <c r="M497" s="174"/>
      <c r="N497" s="174"/>
      <c r="O497" s="174"/>
      <c r="P497" s="174"/>
      <c r="Q497" s="174"/>
      <c r="R497" s="174"/>
      <c r="S497" s="174"/>
      <c r="T497" s="174"/>
      <c r="U497" s="175"/>
      <c r="V497" s="173"/>
      <c r="W497" s="174"/>
      <c r="X497" s="174"/>
      <c r="Y497" s="174"/>
      <c r="Z497" s="174"/>
      <c r="AA497" s="174"/>
      <c r="AB497" s="175"/>
      <c r="AC497" s="179">
        <f>AC478+AC479+AC480+AC481+AC482+AC483+AC484+AC485+AC496</f>
        <v>37421479</v>
      </c>
      <c r="AD497" s="171"/>
      <c r="AE497" s="171"/>
      <c r="AF497" s="171"/>
      <c r="AG497" s="171"/>
      <c r="AH497" s="171"/>
      <c r="AI497" s="171"/>
      <c r="AJ497" s="171"/>
      <c r="AK497" s="172"/>
      <c r="AL497" s="179">
        <f t="shared" ref="AL497" si="67">AL478+AL479+AL480+AL481+AL482+AL483+AL484+AL485+AL496</f>
        <v>12024900</v>
      </c>
      <c r="AM497" s="171"/>
      <c r="AN497" s="171"/>
      <c r="AO497" s="171"/>
      <c r="AP497" s="171"/>
      <c r="AQ497" s="171"/>
      <c r="AR497" s="171"/>
      <c r="AS497" s="171"/>
      <c r="AT497" s="172"/>
      <c r="AU497" s="179">
        <f>AU478+AU479+AU480+AU481+AU482+AU483+AU484+AU485+AU496</f>
        <v>25396579</v>
      </c>
      <c r="AV497" s="171"/>
      <c r="AW497" s="171"/>
      <c r="AX497" s="171"/>
      <c r="AY497" s="171"/>
      <c r="AZ497" s="171"/>
      <c r="BA497" s="171"/>
      <c r="BB497" s="171"/>
      <c r="BC497" s="172"/>
      <c r="BD497" s="173"/>
      <c r="BE497" s="174"/>
      <c r="BF497" s="174"/>
      <c r="BG497" s="174"/>
      <c r="BH497" s="174"/>
      <c r="BI497" s="174"/>
      <c r="BJ497" s="174"/>
      <c r="BK497" s="174"/>
      <c r="BL497" s="174"/>
      <c r="BM497" s="174"/>
      <c r="BN497" s="174"/>
      <c r="BO497" s="174"/>
      <c r="BP497" s="174"/>
      <c r="BQ497" s="175"/>
    </row>
    <row r="500" spans="1:77" ht="13.95" customHeight="1" x14ac:dyDescent="0.25">
      <c r="A500" s="51" t="s">
        <v>425</v>
      </c>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row>
    <row r="501" spans="1:77" ht="15" customHeight="1" x14ac:dyDescent="0.25">
      <c r="A501" s="65" t="s">
        <v>287</v>
      </c>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row>
    <row r="502" spans="1:77" ht="28.5" customHeight="1" x14ac:dyDescent="0.25"/>
    <row r="503" spans="1:77" ht="13.8" x14ac:dyDescent="0.25">
      <c r="A503" s="51" t="s">
        <v>212</v>
      </c>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row>
    <row r="504" spans="1:77" ht="13.8" x14ac:dyDescent="0.25">
      <c r="A504" s="51" t="s">
        <v>199</v>
      </c>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row>
    <row r="505" spans="1:77" ht="199.2" customHeight="1" x14ac:dyDescent="0.25">
      <c r="A505" s="153" t="s">
        <v>582</v>
      </c>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c r="BI505" s="153"/>
      <c r="BJ505" s="153"/>
      <c r="BK505" s="153"/>
      <c r="BL505" s="153"/>
      <c r="BM505" s="153"/>
      <c r="BN505" s="153"/>
      <c r="BO505" s="153"/>
      <c r="BP505" s="153"/>
      <c r="BQ505" s="153"/>
      <c r="BR505" s="153"/>
      <c r="BS505" s="153"/>
      <c r="BT505" s="153"/>
      <c r="BU505" s="153"/>
      <c r="BV505" s="153"/>
      <c r="BW505" s="153"/>
      <c r="BX505" s="153"/>
      <c r="BY505" s="153"/>
    </row>
    <row r="506" spans="1:77" ht="225" customHeight="1" x14ac:dyDescent="0.25">
      <c r="A506" s="153" t="s">
        <v>431</v>
      </c>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c r="BI506" s="153"/>
      <c r="BJ506" s="153"/>
      <c r="BK506" s="153"/>
      <c r="BL506" s="153"/>
      <c r="BM506" s="153"/>
      <c r="BN506" s="153"/>
      <c r="BO506" s="153"/>
      <c r="BP506" s="153"/>
      <c r="BQ506" s="153"/>
      <c r="BR506" s="153"/>
      <c r="BS506" s="153"/>
      <c r="BT506" s="153"/>
      <c r="BU506" s="153"/>
      <c r="BV506" s="153"/>
      <c r="BW506" s="153"/>
      <c r="BX506" s="153"/>
      <c r="BY506" s="153"/>
    </row>
    <row r="507" spans="1:77" hidden="1" x14ac:dyDescent="0.25"/>
    <row r="509" spans="1:77" ht="18.899999999999999" customHeight="1" x14ac:dyDescent="0.25">
      <c r="A509" s="149" t="s">
        <v>566</v>
      </c>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154" t="s">
        <v>0</v>
      </c>
      <c r="AC509" s="154"/>
      <c r="AD509" s="154"/>
      <c r="AE509" s="154"/>
      <c r="AF509" s="154"/>
      <c r="AG509" s="154"/>
      <c r="AH509" s="154"/>
      <c r="AI509" s="154"/>
      <c r="AJ509" s="154"/>
      <c r="AK509" s="154"/>
      <c r="AL509" s="154"/>
      <c r="AM509" s="154"/>
      <c r="AN509" s="154"/>
      <c r="AO509" s="154"/>
      <c r="AP509" s="154"/>
      <c r="AQ509" s="154"/>
      <c r="AR509" s="154"/>
      <c r="AS509" s="154"/>
      <c r="AT509" s="154"/>
      <c r="AU509" s="151" t="s">
        <v>567</v>
      </c>
      <c r="AV509" s="152"/>
      <c r="AW509" s="152"/>
      <c r="AX509" s="152"/>
      <c r="AY509" s="152"/>
      <c r="AZ509" s="152"/>
      <c r="BA509" s="152"/>
      <c r="BB509" s="152"/>
      <c r="BC509" s="152"/>
      <c r="BD509" s="152"/>
      <c r="BE509" s="152"/>
      <c r="BF509" s="152"/>
    </row>
    <row r="510" spans="1:77" ht="20.100000000000001" customHeight="1" x14ac:dyDescent="0.25">
      <c r="AB510" s="150" t="s">
        <v>1</v>
      </c>
      <c r="AC510" s="150"/>
      <c r="AD510" s="150"/>
      <c r="AE510" s="150"/>
      <c r="AF510" s="150"/>
      <c r="AG510" s="150"/>
      <c r="AH510" s="150"/>
      <c r="AI510" s="150"/>
      <c r="AJ510" s="150"/>
      <c r="AK510" s="150"/>
      <c r="AL510" s="150"/>
      <c r="AM510" s="150"/>
      <c r="AN510" s="150"/>
      <c r="AO510" s="150"/>
      <c r="AP510" s="150"/>
      <c r="AQ510" s="150"/>
      <c r="AR510" s="150"/>
      <c r="AS510" s="150"/>
      <c r="AT510" s="150"/>
      <c r="AU510" s="150" t="s">
        <v>144</v>
      </c>
      <c r="AV510" s="150"/>
      <c r="AW510" s="150"/>
      <c r="AX510" s="150"/>
      <c r="AY510" s="150"/>
      <c r="AZ510" s="150"/>
      <c r="BA510" s="150"/>
      <c r="BB510" s="150"/>
      <c r="BC510" s="150"/>
      <c r="BD510" s="150"/>
      <c r="BE510" s="150"/>
      <c r="BF510" s="150"/>
    </row>
    <row r="511" spans="1:77" ht="18" customHeight="1" x14ac:dyDescent="0.25">
      <c r="A511" s="149" t="s">
        <v>433</v>
      </c>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150" t="s">
        <v>0</v>
      </c>
      <c r="AC511" s="150"/>
      <c r="AD511" s="150"/>
      <c r="AE511" s="150"/>
      <c r="AF511" s="150"/>
      <c r="AG511" s="150"/>
      <c r="AH511" s="150"/>
      <c r="AI511" s="150"/>
      <c r="AJ511" s="150"/>
      <c r="AK511" s="150"/>
      <c r="AL511" s="150"/>
      <c r="AM511" s="150"/>
      <c r="AN511" s="150"/>
      <c r="AO511" s="150"/>
      <c r="AP511" s="150"/>
      <c r="AQ511" s="150"/>
      <c r="AR511" s="150"/>
      <c r="AS511" s="150"/>
      <c r="AT511" s="150"/>
      <c r="AU511" s="151" t="s">
        <v>434</v>
      </c>
      <c r="AV511" s="152"/>
      <c r="AW511" s="152"/>
      <c r="AX511" s="152"/>
      <c r="AY511" s="152"/>
      <c r="AZ511" s="152"/>
      <c r="BA511" s="152"/>
      <c r="BB511" s="152"/>
      <c r="BC511" s="152"/>
      <c r="BD511" s="152"/>
      <c r="BE511" s="152"/>
      <c r="BF511" s="152"/>
    </row>
    <row r="512" spans="1:77" ht="15" customHeight="1" x14ac:dyDescent="0.25">
      <c r="AB512" s="150" t="s">
        <v>1</v>
      </c>
      <c r="AC512" s="150"/>
      <c r="AD512" s="150"/>
      <c r="AE512" s="150"/>
      <c r="AF512" s="150"/>
      <c r="AG512" s="150"/>
      <c r="AH512" s="150"/>
      <c r="AI512" s="150"/>
      <c r="AJ512" s="150"/>
      <c r="AK512" s="150"/>
      <c r="AL512" s="150"/>
      <c r="AM512" s="150"/>
      <c r="AN512" s="150"/>
      <c r="AO512" s="150"/>
      <c r="AP512" s="150"/>
      <c r="AQ512" s="150"/>
      <c r="AR512" s="150"/>
      <c r="AS512" s="150"/>
      <c r="AT512" s="150"/>
      <c r="AU512" s="150" t="s">
        <v>144</v>
      </c>
      <c r="AV512" s="150"/>
      <c r="AW512" s="150"/>
      <c r="AX512" s="150"/>
      <c r="AY512" s="150"/>
      <c r="AZ512" s="150"/>
      <c r="BA512" s="150"/>
      <c r="BB512" s="150"/>
      <c r="BC512" s="150"/>
      <c r="BD512" s="150"/>
      <c r="BE512" s="150"/>
      <c r="BF512" s="150"/>
    </row>
  </sheetData>
  <mergeCells count="3507">
    <mergeCell ref="AL489:AT489"/>
    <mergeCell ref="A495:H495"/>
    <mergeCell ref="I495:U495"/>
    <mergeCell ref="V495:AB495"/>
    <mergeCell ref="AC495:AK495"/>
    <mergeCell ref="AL495:AT495"/>
    <mergeCell ref="AU495:BC495"/>
    <mergeCell ref="BD495:BQ495"/>
    <mergeCell ref="A494:H494"/>
    <mergeCell ref="I494:U494"/>
    <mergeCell ref="V494:AB494"/>
    <mergeCell ref="AC494:AK494"/>
    <mergeCell ref="AL494:AT494"/>
    <mergeCell ref="AU494:BC494"/>
    <mergeCell ref="BD494:BQ494"/>
    <mergeCell ref="AL491:AT491"/>
    <mergeCell ref="AU491:BC491"/>
    <mergeCell ref="BD491:BQ491"/>
    <mergeCell ref="AC492:AK492"/>
    <mergeCell ref="AL492:AT492"/>
    <mergeCell ref="AU492:BC492"/>
    <mergeCell ref="BD492:BQ492"/>
    <mergeCell ref="A491:H491"/>
    <mergeCell ref="I491:U491"/>
    <mergeCell ref="V491:AB491"/>
    <mergeCell ref="AC491:AK491"/>
    <mergeCell ref="AU489:BC489"/>
    <mergeCell ref="BD489:BQ489"/>
    <mergeCell ref="BJ373:BN373"/>
    <mergeCell ref="BO373:BS373"/>
    <mergeCell ref="A387:F387"/>
    <mergeCell ref="G387:S387"/>
    <mergeCell ref="T387:Z387"/>
    <mergeCell ref="AA387:AE387"/>
    <mergeCell ref="AF387:AJ387"/>
    <mergeCell ref="AK387:AO387"/>
    <mergeCell ref="AP387:AT387"/>
    <mergeCell ref="AU387:AY387"/>
    <mergeCell ref="AZ387:BD387"/>
    <mergeCell ref="BO374:BS374"/>
    <mergeCell ref="AK374:AO374"/>
    <mergeCell ref="AP374:AT374"/>
    <mergeCell ref="AU374:AY374"/>
    <mergeCell ref="AZ374:BD374"/>
    <mergeCell ref="BE374:BI374"/>
    <mergeCell ref="BJ374:BN374"/>
    <mergeCell ref="AP386:AT386"/>
    <mergeCell ref="AU386:AY386"/>
    <mergeCell ref="A385:F385"/>
    <mergeCell ref="G385:S385"/>
    <mergeCell ref="T385:Z385"/>
    <mergeCell ref="AU382:AY382"/>
    <mergeCell ref="AZ382:BD382"/>
    <mergeCell ref="A383:F383"/>
    <mergeCell ref="G383:S383"/>
    <mergeCell ref="T383:Z383"/>
    <mergeCell ref="AA383:AE383"/>
    <mergeCell ref="AF383:AJ383"/>
    <mergeCell ref="AK383:AO383"/>
    <mergeCell ref="AP383:AT383"/>
    <mergeCell ref="AF218:AJ218"/>
    <mergeCell ref="AK218:AO218"/>
    <mergeCell ref="AP218:AT218"/>
    <mergeCell ref="AU218:AY218"/>
    <mergeCell ref="AZ218:BD218"/>
    <mergeCell ref="A217:C217"/>
    <mergeCell ref="D217:P217"/>
    <mergeCell ref="Q217:U217"/>
    <mergeCell ref="BE214:BI214"/>
    <mergeCell ref="V217:AE217"/>
    <mergeCell ref="AF217:AJ217"/>
    <mergeCell ref="AK217:AO217"/>
    <mergeCell ref="AP217:AT217"/>
    <mergeCell ref="AU217:AY217"/>
    <mergeCell ref="AZ217:BD217"/>
    <mergeCell ref="BE217:BI217"/>
    <mergeCell ref="AP180:AT180"/>
    <mergeCell ref="AU180:AY180"/>
    <mergeCell ref="AZ180:BD180"/>
    <mergeCell ref="V198:AE198"/>
    <mergeCell ref="AF198:AJ198"/>
    <mergeCell ref="AK198:AO198"/>
    <mergeCell ref="AP198:AT198"/>
    <mergeCell ref="AU198:AY198"/>
    <mergeCell ref="AZ198:BD198"/>
    <mergeCell ref="A214:C214"/>
    <mergeCell ref="D214:P214"/>
    <mergeCell ref="Q214:U214"/>
    <mergeCell ref="V214:AE214"/>
    <mergeCell ref="AF214:AJ214"/>
    <mergeCell ref="AK214:AO214"/>
    <mergeCell ref="AP214:AT214"/>
    <mergeCell ref="A166:C166"/>
    <mergeCell ref="D166:P166"/>
    <mergeCell ref="Q166:U166"/>
    <mergeCell ref="V166:AE166"/>
    <mergeCell ref="AF166:AJ166"/>
    <mergeCell ref="AK166:AO166"/>
    <mergeCell ref="AP166:AT166"/>
    <mergeCell ref="AU166:AY166"/>
    <mergeCell ref="AZ166:BD166"/>
    <mergeCell ref="A496:H496"/>
    <mergeCell ref="I496:U496"/>
    <mergeCell ref="V496:AB496"/>
    <mergeCell ref="AC496:AK496"/>
    <mergeCell ref="AL496:AT496"/>
    <mergeCell ref="AU496:BC496"/>
    <mergeCell ref="BD496:BQ496"/>
    <mergeCell ref="BD493:BQ493"/>
    <mergeCell ref="AU493:BC493"/>
    <mergeCell ref="AL493:AT493"/>
    <mergeCell ref="AC493:AK493"/>
    <mergeCell ref="V493:AB493"/>
    <mergeCell ref="I493:U493"/>
    <mergeCell ref="A493:H493"/>
    <mergeCell ref="BJ166:BN166"/>
    <mergeCell ref="BO166:BS166"/>
    <mergeCell ref="A492:H492"/>
    <mergeCell ref="I492:U492"/>
    <mergeCell ref="V492:AB492"/>
    <mergeCell ref="BE166:BI166"/>
    <mergeCell ref="BE218:BI218"/>
    <mergeCell ref="BE216:BI216"/>
    <mergeCell ref="A218:C218"/>
    <mergeCell ref="BT166:BX166"/>
    <mergeCell ref="A200:C200"/>
    <mergeCell ref="D200:P200"/>
    <mergeCell ref="Q200:U200"/>
    <mergeCell ref="V200:AE200"/>
    <mergeCell ref="AF200:AJ200"/>
    <mergeCell ref="AK200:AO200"/>
    <mergeCell ref="AP200:AT200"/>
    <mergeCell ref="AU200:AY200"/>
    <mergeCell ref="AZ200:BD200"/>
    <mergeCell ref="BE200:BI200"/>
    <mergeCell ref="A180:C180"/>
    <mergeCell ref="D180:P180"/>
    <mergeCell ref="Q180:U180"/>
    <mergeCell ref="V180:AE180"/>
    <mergeCell ref="AF180:AJ180"/>
    <mergeCell ref="A486:H486"/>
    <mergeCell ref="I486:U486"/>
    <mergeCell ref="V486:AB486"/>
    <mergeCell ref="AC486:AK486"/>
    <mergeCell ref="AL486:AT486"/>
    <mergeCell ref="AU486:BC486"/>
    <mergeCell ref="BD486:BQ486"/>
    <mergeCell ref="Z467:AD467"/>
    <mergeCell ref="AE467:AJ467"/>
    <mergeCell ref="AK467:AP467"/>
    <mergeCell ref="AQ467:AV467"/>
    <mergeCell ref="AK465:AP465"/>
    <mergeCell ref="AQ465:AV465"/>
    <mergeCell ref="AW465:BD465"/>
    <mergeCell ref="BE465:BL465"/>
    <mergeCell ref="A466:F466"/>
    <mergeCell ref="A488:H488"/>
    <mergeCell ref="I488:U488"/>
    <mergeCell ref="V488:AB488"/>
    <mergeCell ref="AC488:AK488"/>
    <mergeCell ref="AL488:AT488"/>
    <mergeCell ref="AU488:BC488"/>
    <mergeCell ref="BD488:BQ488"/>
    <mergeCell ref="A490:H490"/>
    <mergeCell ref="A485:H485"/>
    <mergeCell ref="I485:U485"/>
    <mergeCell ref="V485:AB485"/>
    <mergeCell ref="AC485:AK485"/>
    <mergeCell ref="AL485:AT485"/>
    <mergeCell ref="AU485:BC485"/>
    <mergeCell ref="BD485:BQ485"/>
    <mergeCell ref="A487:H487"/>
    <mergeCell ref="I487:U487"/>
    <mergeCell ref="V487:AB487"/>
    <mergeCell ref="AC487:AK487"/>
    <mergeCell ref="AL487:AT487"/>
    <mergeCell ref="AU487:BC487"/>
    <mergeCell ref="BD487:BQ487"/>
    <mergeCell ref="I490:U490"/>
    <mergeCell ref="V490:AB490"/>
    <mergeCell ref="AC490:AK490"/>
    <mergeCell ref="AL490:AT490"/>
    <mergeCell ref="AU490:BC490"/>
    <mergeCell ref="BD490:BQ490"/>
    <mergeCell ref="A489:H489"/>
    <mergeCell ref="I489:U489"/>
    <mergeCell ref="V489:AB489"/>
    <mergeCell ref="AC489:AK489"/>
    <mergeCell ref="A505:BY505"/>
    <mergeCell ref="A506:BY506"/>
    <mergeCell ref="BN1:BY1"/>
    <mergeCell ref="BE472:BL472"/>
    <mergeCell ref="AW471:BD471"/>
    <mergeCell ref="BE471:BL471"/>
    <mergeCell ref="A472:F472"/>
    <mergeCell ref="G472:S472"/>
    <mergeCell ref="T472:Y472"/>
    <mergeCell ref="Z472:AD472"/>
    <mergeCell ref="AE472:AJ472"/>
    <mergeCell ref="AK472:AP472"/>
    <mergeCell ref="AQ472:AV472"/>
    <mergeCell ref="AW472:BD472"/>
    <mergeCell ref="AQ470:AV470"/>
    <mergeCell ref="AW470:BD470"/>
    <mergeCell ref="BE470:BL470"/>
    <mergeCell ref="A471:F471"/>
    <mergeCell ref="G471:S471"/>
    <mergeCell ref="T471:Y471"/>
    <mergeCell ref="Z471:AD471"/>
    <mergeCell ref="AE471:AJ471"/>
    <mergeCell ref="AK471:AP471"/>
    <mergeCell ref="AQ471:AV471"/>
    <mergeCell ref="A470:F470"/>
    <mergeCell ref="G470:S470"/>
    <mergeCell ref="AQ12:AV12"/>
    <mergeCell ref="AQ13:AV13"/>
    <mergeCell ref="T470:Y470"/>
    <mergeCell ref="Z470:AD470"/>
    <mergeCell ref="AE470:AJ470"/>
    <mergeCell ref="AK470:AP470"/>
    <mergeCell ref="A13:G13"/>
    <mergeCell ref="I13:O13"/>
    <mergeCell ref="Y13:AO13"/>
    <mergeCell ref="A224:BL224"/>
    <mergeCell ref="A241:BL241"/>
    <mergeCell ref="A21:BY21"/>
    <mergeCell ref="BE468:BL468"/>
    <mergeCell ref="A469:F469"/>
    <mergeCell ref="G469:S469"/>
    <mergeCell ref="T469:Y469"/>
    <mergeCell ref="Z469:AD469"/>
    <mergeCell ref="AE469:AJ469"/>
    <mergeCell ref="AK469:AP469"/>
    <mergeCell ref="AQ469:AV469"/>
    <mergeCell ref="AW469:BD469"/>
    <mergeCell ref="BE469:BL469"/>
    <mergeCell ref="AW467:BD467"/>
    <mergeCell ref="BE467:BL467"/>
    <mergeCell ref="A468:F468"/>
    <mergeCell ref="G468:S468"/>
    <mergeCell ref="T468:Y468"/>
    <mergeCell ref="Z468:AD468"/>
    <mergeCell ref="AE468:AJ468"/>
    <mergeCell ref="AK468:AP468"/>
    <mergeCell ref="AQ468:AV468"/>
    <mergeCell ref="AW468:BD468"/>
    <mergeCell ref="AQ466:AV466"/>
    <mergeCell ref="AW466:BD466"/>
    <mergeCell ref="BE466:BL466"/>
    <mergeCell ref="A467:F467"/>
    <mergeCell ref="G467:S467"/>
    <mergeCell ref="T467:Y467"/>
    <mergeCell ref="G453:P453"/>
    <mergeCell ref="Q453:U453"/>
    <mergeCell ref="V453:Y453"/>
    <mergeCell ref="Z453:AD453"/>
    <mergeCell ref="AE453:AI453"/>
    <mergeCell ref="AE461:AJ461"/>
    <mergeCell ref="AK461:AP461"/>
    <mergeCell ref="AQ461:AV461"/>
    <mergeCell ref="AW461:BD461"/>
    <mergeCell ref="BE461:BL461"/>
    <mergeCell ref="A456:BL456"/>
    <mergeCell ref="A457:BL457"/>
    <mergeCell ref="G466:S466"/>
    <mergeCell ref="T466:Y466"/>
    <mergeCell ref="Z466:AD466"/>
    <mergeCell ref="AE466:AJ466"/>
    <mergeCell ref="AK466:AP466"/>
    <mergeCell ref="AE464:AJ464"/>
    <mergeCell ref="AK464:AP464"/>
    <mergeCell ref="AQ464:AV464"/>
    <mergeCell ref="AW464:BD464"/>
    <mergeCell ref="BE464:BL464"/>
    <mergeCell ref="A465:F465"/>
    <mergeCell ref="G465:S465"/>
    <mergeCell ref="T465:Y465"/>
    <mergeCell ref="Z465:AD465"/>
    <mergeCell ref="AE465:AJ465"/>
    <mergeCell ref="G454:P454"/>
    <mergeCell ref="Q454:U454"/>
    <mergeCell ref="V454:Y454"/>
    <mergeCell ref="Z454:AD454"/>
    <mergeCell ref="AE454:AI454"/>
    <mergeCell ref="AJ452:AN452"/>
    <mergeCell ref="AO452:AS452"/>
    <mergeCell ref="AT452:AW452"/>
    <mergeCell ref="AX452:BB452"/>
    <mergeCell ref="BC452:BG452"/>
    <mergeCell ref="BH452:BL452"/>
    <mergeCell ref="A452:F452"/>
    <mergeCell ref="G452:P452"/>
    <mergeCell ref="Q452:U452"/>
    <mergeCell ref="V452:Y452"/>
    <mergeCell ref="Z452:AD452"/>
    <mergeCell ref="AE452:AI452"/>
    <mergeCell ref="T459:Y460"/>
    <mergeCell ref="Z459:AD460"/>
    <mergeCell ref="AE459:AJ460"/>
    <mergeCell ref="AK459:AP460"/>
    <mergeCell ref="AQ459:AV460"/>
    <mergeCell ref="AW459:BD460"/>
    <mergeCell ref="AJ454:AN454"/>
    <mergeCell ref="AO454:AS454"/>
    <mergeCell ref="AT454:AW454"/>
    <mergeCell ref="AX454:BB454"/>
    <mergeCell ref="BC454:BG454"/>
    <mergeCell ref="BH454:BL454"/>
    <mergeCell ref="A454:F454"/>
    <mergeCell ref="AJ453:AN453"/>
    <mergeCell ref="AO453:AS453"/>
    <mergeCell ref="AT453:AW453"/>
    <mergeCell ref="AX453:BB453"/>
    <mergeCell ref="BC453:BG453"/>
    <mergeCell ref="BH453:BL453"/>
    <mergeCell ref="A453:F453"/>
    <mergeCell ref="AJ451:AN451"/>
    <mergeCell ref="AO451:AS451"/>
    <mergeCell ref="AT451:AW451"/>
    <mergeCell ref="AX451:BB451"/>
    <mergeCell ref="BC451:BG451"/>
    <mergeCell ref="BH451:BL451"/>
    <mergeCell ref="A451:F451"/>
    <mergeCell ref="G451:P451"/>
    <mergeCell ref="Q451:U451"/>
    <mergeCell ref="V451:Y451"/>
    <mergeCell ref="Z451:AD451"/>
    <mergeCell ref="AE451:AI451"/>
    <mergeCell ref="BH450:BL450"/>
    <mergeCell ref="A450:F450"/>
    <mergeCell ref="G450:P450"/>
    <mergeCell ref="Q450:U450"/>
    <mergeCell ref="V450:Y450"/>
    <mergeCell ref="Z450:AD450"/>
    <mergeCell ref="AE450:AI450"/>
    <mergeCell ref="AJ450:AN450"/>
    <mergeCell ref="AO450:AS450"/>
    <mergeCell ref="AT450:AW450"/>
    <mergeCell ref="AX450:BB450"/>
    <mergeCell ref="BC450:BG450"/>
    <mergeCell ref="AJ449:AN449"/>
    <mergeCell ref="AO449:AS449"/>
    <mergeCell ref="AT449:AW449"/>
    <mergeCell ref="AX449:BB449"/>
    <mergeCell ref="BC449:BG449"/>
    <mergeCell ref="BH449:BL449"/>
    <mergeCell ref="A449:F449"/>
    <mergeCell ref="G449:P449"/>
    <mergeCell ref="Q449:U449"/>
    <mergeCell ref="V449:Y449"/>
    <mergeCell ref="Z449:AD449"/>
    <mergeCell ref="AE449:AI449"/>
    <mergeCell ref="Q448:U448"/>
    <mergeCell ref="V448:Y448"/>
    <mergeCell ref="Z448:AD448"/>
    <mergeCell ref="AE448:AI448"/>
    <mergeCell ref="A446:F446"/>
    <mergeCell ref="G446:P446"/>
    <mergeCell ref="Q446:U446"/>
    <mergeCell ref="V446:Y446"/>
    <mergeCell ref="Z446:AD446"/>
    <mergeCell ref="AE446:AI446"/>
    <mergeCell ref="AJ446:AN446"/>
    <mergeCell ref="AO446:AS446"/>
    <mergeCell ref="A447:F447"/>
    <mergeCell ref="G447:P447"/>
    <mergeCell ref="Q447:U447"/>
    <mergeCell ref="V447:Y447"/>
    <mergeCell ref="Z447:AD447"/>
    <mergeCell ref="AE447:AI447"/>
    <mergeCell ref="AJ447:AN447"/>
    <mergeCell ref="AO447:AS447"/>
    <mergeCell ref="BB435:BF435"/>
    <mergeCell ref="BG435:BL435"/>
    <mergeCell ref="BB434:BF434"/>
    <mergeCell ref="BG434:BL434"/>
    <mergeCell ref="A435:F435"/>
    <mergeCell ref="G435:S435"/>
    <mergeCell ref="T435:Y435"/>
    <mergeCell ref="Z435:AD435"/>
    <mergeCell ref="AE435:AJ435"/>
    <mergeCell ref="AK435:AP435"/>
    <mergeCell ref="AQ435:AV435"/>
    <mergeCell ref="AW435:BA435"/>
    <mergeCell ref="BB433:BF433"/>
    <mergeCell ref="BG433:BL433"/>
    <mergeCell ref="A434:F434"/>
    <mergeCell ref="G434:S434"/>
    <mergeCell ref="T434:Y434"/>
    <mergeCell ref="Z434:AD434"/>
    <mergeCell ref="AE434:AJ434"/>
    <mergeCell ref="AK434:AP434"/>
    <mergeCell ref="AQ434:AV434"/>
    <mergeCell ref="AW434:BA434"/>
    <mergeCell ref="BB432:BF432"/>
    <mergeCell ref="BG432:BL432"/>
    <mergeCell ref="A433:F433"/>
    <mergeCell ref="G433:S433"/>
    <mergeCell ref="T433:Y433"/>
    <mergeCell ref="Z433:AD433"/>
    <mergeCell ref="AE433:AJ433"/>
    <mergeCell ref="AK433:AP433"/>
    <mergeCell ref="AQ433:AV433"/>
    <mergeCell ref="AW433:BA433"/>
    <mergeCell ref="BB431:BF431"/>
    <mergeCell ref="BG431:BL431"/>
    <mergeCell ref="A432:F432"/>
    <mergeCell ref="G432:S432"/>
    <mergeCell ref="T432:Y432"/>
    <mergeCell ref="Z432:AD432"/>
    <mergeCell ref="AE432:AJ432"/>
    <mergeCell ref="AK432:AP432"/>
    <mergeCell ref="AQ432:AV432"/>
    <mergeCell ref="AW432:BA432"/>
    <mergeCell ref="BB430:BF430"/>
    <mergeCell ref="BG430:BL430"/>
    <mergeCell ref="A431:F431"/>
    <mergeCell ref="G431:S431"/>
    <mergeCell ref="T431:Y431"/>
    <mergeCell ref="Z431:AD431"/>
    <mergeCell ref="AE431:AJ431"/>
    <mergeCell ref="AK431:AP431"/>
    <mergeCell ref="AQ431:AV431"/>
    <mergeCell ref="AW431:BA431"/>
    <mergeCell ref="BB429:BF429"/>
    <mergeCell ref="BG429:BL429"/>
    <mergeCell ref="A430:F430"/>
    <mergeCell ref="G430:S430"/>
    <mergeCell ref="T430:Y430"/>
    <mergeCell ref="Z430:AD430"/>
    <mergeCell ref="AE430:AJ430"/>
    <mergeCell ref="AK430:AP430"/>
    <mergeCell ref="AQ430:AV430"/>
    <mergeCell ref="AW430:BA430"/>
    <mergeCell ref="BB428:BF428"/>
    <mergeCell ref="BG428:BL428"/>
    <mergeCell ref="A429:F429"/>
    <mergeCell ref="G429:S429"/>
    <mergeCell ref="T429:Y429"/>
    <mergeCell ref="Z429:AD429"/>
    <mergeCell ref="AE429:AJ429"/>
    <mergeCell ref="AK429:AP429"/>
    <mergeCell ref="AQ429:AV429"/>
    <mergeCell ref="AW429:BA429"/>
    <mergeCell ref="BB427:BF427"/>
    <mergeCell ref="BG427:BL427"/>
    <mergeCell ref="A428:F428"/>
    <mergeCell ref="G428:S428"/>
    <mergeCell ref="T428:Y428"/>
    <mergeCell ref="Z428:AD428"/>
    <mergeCell ref="AE428:AJ428"/>
    <mergeCell ref="AK428:AP428"/>
    <mergeCell ref="AQ428:AV428"/>
    <mergeCell ref="AW428:BA428"/>
    <mergeCell ref="T427:Y427"/>
    <mergeCell ref="Z427:AD427"/>
    <mergeCell ref="AE427:AJ427"/>
    <mergeCell ref="AK427:AP427"/>
    <mergeCell ref="AQ427:AV427"/>
    <mergeCell ref="AW427:BA427"/>
    <mergeCell ref="BB425:BF425"/>
    <mergeCell ref="BG425:BL425"/>
    <mergeCell ref="A426:F426"/>
    <mergeCell ref="G426:S426"/>
    <mergeCell ref="T426:Y426"/>
    <mergeCell ref="Z426:AD426"/>
    <mergeCell ref="AE426:AJ426"/>
    <mergeCell ref="AK426:AP426"/>
    <mergeCell ref="AQ426:AV426"/>
    <mergeCell ref="AW426:BA426"/>
    <mergeCell ref="T425:Y425"/>
    <mergeCell ref="Z425:AD425"/>
    <mergeCell ref="AE425:AJ425"/>
    <mergeCell ref="AK425:AP425"/>
    <mergeCell ref="AQ425:AV425"/>
    <mergeCell ref="AW425:BA425"/>
    <mergeCell ref="AT408:AW408"/>
    <mergeCell ref="AX408:BA408"/>
    <mergeCell ref="BB408:BE408"/>
    <mergeCell ref="BF408:BI408"/>
    <mergeCell ref="BJ408:BM408"/>
    <mergeCell ref="BB423:BF423"/>
    <mergeCell ref="BG423:BL423"/>
    <mergeCell ref="AK421:AP421"/>
    <mergeCell ref="AQ421:AV421"/>
    <mergeCell ref="AW421:BA421"/>
    <mergeCell ref="BB421:BF421"/>
    <mergeCell ref="BG421:BL421"/>
    <mergeCell ref="T422:Y422"/>
    <mergeCell ref="Z422:AD422"/>
    <mergeCell ref="AE422:AJ422"/>
    <mergeCell ref="AQ419:AV420"/>
    <mergeCell ref="BF407:BI407"/>
    <mergeCell ref="BJ407:BM407"/>
    <mergeCell ref="A408:M408"/>
    <mergeCell ref="N408:U408"/>
    <mergeCell ref="V408:Y408"/>
    <mergeCell ref="Z408:AC408"/>
    <mergeCell ref="AD408:AG408"/>
    <mergeCell ref="AH408:AK408"/>
    <mergeCell ref="AL408:AO408"/>
    <mergeCell ref="AP408:AS408"/>
    <mergeCell ref="AH407:AK407"/>
    <mergeCell ref="AL407:AO407"/>
    <mergeCell ref="AP407:AS407"/>
    <mergeCell ref="AT407:AW407"/>
    <mergeCell ref="AX407:BA407"/>
    <mergeCell ref="BB407:BE407"/>
    <mergeCell ref="AT406:AW406"/>
    <mergeCell ref="AX406:BA406"/>
    <mergeCell ref="BB406:BE406"/>
    <mergeCell ref="BF406:BI406"/>
    <mergeCell ref="BJ406:BM406"/>
    <mergeCell ref="A407:M407"/>
    <mergeCell ref="N407:U407"/>
    <mergeCell ref="V407:Y407"/>
    <mergeCell ref="Z407:AC407"/>
    <mergeCell ref="AD407:AG407"/>
    <mergeCell ref="BF405:BI405"/>
    <mergeCell ref="BJ405:BM405"/>
    <mergeCell ref="A406:M406"/>
    <mergeCell ref="N406:U406"/>
    <mergeCell ref="V406:Y406"/>
    <mergeCell ref="Z406:AC406"/>
    <mergeCell ref="AD406:AG406"/>
    <mergeCell ref="AH406:AK406"/>
    <mergeCell ref="AL406:AO406"/>
    <mergeCell ref="AP406:AS406"/>
    <mergeCell ref="AH405:AK405"/>
    <mergeCell ref="AL405:AO405"/>
    <mergeCell ref="AP405:AS405"/>
    <mergeCell ref="AT405:AW405"/>
    <mergeCell ref="AX405:BA405"/>
    <mergeCell ref="BB405:BE405"/>
    <mergeCell ref="AT404:AW404"/>
    <mergeCell ref="AX404:BA404"/>
    <mergeCell ref="BB404:BE404"/>
    <mergeCell ref="BF404:BI404"/>
    <mergeCell ref="BJ404:BM404"/>
    <mergeCell ref="A405:M405"/>
    <mergeCell ref="N405:U405"/>
    <mergeCell ref="V405:Y405"/>
    <mergeCell ref="Z405:AC405"/>
    <mergeCell ref="AD405:AG405"/>
    <mergeCell ref="BJ403:BM403"/>
    <mergeCell ref="A404:M404"/>
    <mergeCell ref="N404:U404"/>
    <mergeCell ref="V404:Y404"/>
    <mergeCell ref="Z404:AC404"/>
    <mergeCell ref="AD404:AG404"/>
    <mergeCell ref="AH404:AK404"/>
    <mergeCell ref="AL404:AO404"/>
    <mergeCell ref="AP404:AS404"/>
    <mergeCell ref="AH403:AK403"/>
    <mergeCell ref="AL403:AO403"/>
    <mergeCell ref="AP403:AS403"/>
    <mergeCell ref="AT403:AW403"/>
    <mergeCell ref="AX403:BA403"/>
    <mergeCell ref="BB403:BE403"/>
    <mergeCell ref="AT402:AW402"/>
    <mergeCell ref="AX402:BA402"/>
    <mergeCell ref="BB402:BE402"/>
    <mergeCell ref="BF402:BI402"/>
    <mergeCell ref="BJ402:BM402"/>
    <mergeCell ref="A403:M403"/>
    <mergeCell ref="N403:U403"/>
    <mergeCell ref="V403:Y403"/>
    <mergeCell ref="Z403:AC403"/>
    <mergeCell ref="AD403:AG403"/>
    <mergeCell ref="A402:M402"/>
    <mergeCell ref="N402:U402"/>
    <mergeCell ref="V402:Y402"/>
    <mergeCell ref="Z402:AC402"/>
    <mergeCell ref="AD402:AG402"/>
    <mergeCell ref="AH402:AK402"/>
    <mergeCell ref="AL402:AO402"/>
    <mergeCell ref="AP402:AS402"/>
    <mergeCell ref="AH401:AK401"/>
    <mergeCell ref="AL401:AO401"/>
    <mergeCell ref="AP401:AS401"/>
    <mergeCell ref="AT401:AW401"/>
    <mergeCell ref="AX401:BA401"/>
    <mergeCell ref="BB401:BE401"/>
    <mergeCell ref="Z401:AC401"/>
    <mergeCell ref="AD401:AG401"/>
    <mergeCell ref="BF403:BI403"/>
    <mergeCell ref="AA385:AE385"/>
    <mergeCell ref="AF385:AJ385"/>
    <mergeCell ref="AK385:AO385"/>
    <mergeCell ref="AP385:AT385"/>
    <mergeCell ref="AT400:AW400"/>
    <mergeCell ref="AX400:BA400"/>
    <mergeCell ref="AX397:BA397"/>
    <mergeCell ref="AX395:BA395"/>
    <mergeCell ref="BF399:BI399"/>
    <mergeCell ref="AD398:AG398"/>
    <mergeCell ref="AH398:AK398"/>
    <mergeCell ref="BB400:BE400"/>
    <mergeCell ref="BF400:BI400"/>
    <mergeCell ref="BB395:BE395"/>
    <mergeCell ref="BF395:BI395"/>
    <mergeCell ref="AP395:AS395"/>
    <mergeCell ref="AT395:AW395"/>
    <mergeCell ref="A390:BL390"/>
    <mergeCell ref="A392:BL392"/>
    <mergeCell ref="A394:M395"/>
    <mergeCell ref="N394:U395"/>
    <mergeCell ref="V394:Y395"/>
    <mergeCell ref="BF397:BI397"/>
    <mergeCell ref="BJ397:BM397"/>
    <mergeCell ref="A398:M398"/>
    <mergeCell ref="N398:U398"/>
    <mergeCell ref="V398:Y398"/>
    <mergeCell ref="Z398:AC398"/>
    <mergeCell ref="BJ395:BM395"/>
    <mergeCell ref="A396:M396"/>
    <mergeCell ref="N396:U396"/>
    <mergeCell ref="V396:Y396"/>
    <mergeCell ref="Z396:AC396"/>
    <mergeCell ref="AD396:AG396"/>
    <mergeCell ref="AH396:AK396"/>
    <mergeCell ref="Z395:AC395"/>
    <mergeCell ref="AD395:AG395"/>
    <mergeCell ref="AH395:AK395"/>
    <mergeCell ref="AL395:AO395"/>
    <mergeCell ref="T369:Z369"/>
    <mergeCell ref="AA369:AE369"/>
    <mergeCell ref="AF369:AJ369"/>
    <mergeCell ref="AK369:AO369"/>
    <mergeCell ref="AP368:AT368"/>
    <mergeCell ref="AU368:AY368"/>
    <mergeCell ref="AZ368:BD368"/>
    <mergeCell ref="V399:Y399"/>
    <mergeCell ref="Z399:AC399"/>
    <mergeCell ref="AD399:AG399"/>
    <mergeCell ref="AH399:AK399"/>
    <mergeCell ref="AL399:AO399"/>
    <mergeCell ref="A371:F371"/>
    <mergeCell ref="G371:S371"/>
    <mergeCell ref="T371:Z371"/>
    <mergeCell ref="AA371:AE371"/>
    <mergeCell ref="AF371:AJ371"/>
    <mergeCell ref="AK371:AO371"/>
    <mergeCell ref="AP371:AT371"/>
    <mergeCell ref="AU371:AY371"/>
    <mergeCell ref="AZ371:BD371"/>
    <mergeCell ref="BB397:BE397"/>
    <mergeCell ref="A373:F373"/>
    <mergeCell ref="G373:S373"/>
    <mergeCell ref="T373:Z373"/>
    <mergeCell ref="AA373:AE373"/>
    <mergeCell ref="AF373:AJ373"/>
    <mergeCell ref="AK373:AO373"/>
    <mergeCell ref="AP373:AT373"/>
    <mergeCell ref="AU373:AY373"/>
    <mergeCell ref="AZ373:BD373"/>
    <mergeCell ref="BE373:BI373"/>
    <mergeCell ref="AO356:AQ356"/>
    <mergeCell ref="AR355:AT355"/>
    <mergeCell ref="AU355:AW355"/>
    <mergeCell ref="AX355:AZ355"/>
    <mergeCell ref="BA355:BC355"/>
    <mergeCell ref="BD355:BF355"/>
    <mergeCell ref="BG355:BI355"/>
    <mergeCell ref="AU372:AY372"/>
    <mergeCell ref="AZ372:BD372"/>
    <mergeCell ref="BE372:BI372"/>
    <mergeCell ref="BJ372:BN372"/>
    <mergeCell ref="BO372:BS372"/>
    <mergeCell ref="A374:F374"/>
    <mergeCell ref="G374:S374"/>
    <mergeCell ref="T374:Z374"/>
    <mergeCell ref="AA374:AE374"/>
    <mergeCell ref="AF374:AJ374"/>
    <mergeCell ref="BJ357:BL357"/>
    <mergeCell ref="AR357:AT357"/>
    <mergeCell ref="AU357:AW357"/>
    <mergeCell ref="AX357:AZ357"/>
    <mergeCell ref="BA357:BC357"/>
    <mergeCell ref="BD357:BF357"/>
    <mergeCell ref="BG357:BI357"/>
    <mergeCell ref="AP369:AT369"/>
    <mergeCell ref="AU369:AY369"/>
    <mergeCell ref="AZ369:BD369"/>
    <mergeCell ref="BE369:BI369"/>
    <mergeCell ref="BJ369:BN369"/>
    <mergeCell ref="BO369:BS369"/>
    <mergeCell ref="A369:F369"/>
    <mergeCell ref="G369:S369"/>
    <mergeCell ref="AO354:AQ354"/>
    <mergeCell ref="AR353:AT353"/>
    <mergeCell ref="AU353:AW353"/>
    <mergeCell ref="AX353:AZ353"/>
    <mergeCell ref="BA353:BC353"/>
    <mergeCell ref="BD353:BF353"/>
    <mergeCell ref="BG353:BI353"/>
    <mergeCell ref="BJ356:BL356"/>
    <mergeCell ref="A357:C357"/>
    <mergeCell ref="D357:V357"/>
    <mergeCell ref="W357:Y357"/>
    <mergeCell ref="Z357:AB357"/>
    <mergeCell ref="AC357:AE357"/>
    <mergeCell ref="AF357:AH357"/>
    <mergeCell ref="AI357:AK357"/>
    <mergeCell ref="AL357:AN357"/>
    <mergeCell ref="AO357:AQ357"/>
    <mergeCell ref="AR356:AT356"/>
    <mergeCell ref="AU356:AW356"/>
    <mergeCell ref="AX356:AZ356"/>
    <mergeCell ref="BA356:BC356"/>
    <mergeCell ref="BD356:BF356"/>
    <mergeCell ref="BG356:BI356"/>
    <mergeCell ref="BJ355:BL355"/>
    <mergeCell ref="A356:C356"/>
    <mergeCell ref="D356:V356"/>
    <mergeCell ref="W356:Y356"/>
    <mergeCell ref="Z356:AB356"/>
    <mergeCell ref="AC356:AE356"/>
    <mergeCell ref="AF356:AH356"/>
    <mergeCell ref="AI356:AK356"/>
    <mergeCell ref="AL356:AN356"/>
    <mergeCell ref="BD352:BF352"/>
    <mergeCell ref="BG352:BI352"/>
    <mergeCell ref="A352:C352"/>
    <mergeCell ref="D352:V352"/>
    <mergeCell ref="W352:Y352"/>
    <mergeCell ref="Z352:AB352"/>
    <mergeCell ref="AC352:AE352"/>
    <mergeCell ref="BJ354:BL354"/>
    <mergeCell ref="A355:C355"/>
    <mergeCell ref="D355:V355"/>
    <mergeCell ref="W355:Y355"/>
    <mergeCell ref="Z355:AB355"/>
    <mergeCell ref="AC355:AE355"/>
    <mergeCell ref="AF355:AH355"/>
    <mergeCell ref="AI355:AK355"/>
    <mergeCell ref="AL355:AN355"/>
    <mergeCell ref="AO355:AQ355"/>
    <mergeCell ref="AR354:AT354"/>
    <mergeCell ref="AU354:AW354"/>
    <mergeCell ref="AX354:AZ354"/>
    <mergeCell ref="BA354:BC354"/>
    <mergeCell ref="BD354:BF354"/>
    <mergeCell ref="BG354:BI354"/>
    <mergeCell ref="BJ353:BL353"/>
    <mergeCell ref="A354:C354"/>
    <mergeCell ref="D354:V354"/>
    <mergeCell ref="W354:Y354"/>
    <mergeCell ref="Z354:AB354"/>
    <mergeCell ref="AC354:AE354"/>
    <mergeCell ref="AF354:AH354"/>
    <mergeCell ref="AI354:AK354"/>
    <mergeCell ref="AL354:AN354"/>
    <mergeCell ref="BN239:BR239"/>
    <mergeCell ref="AT238:AX238"/>
    <mergeCell ref="AY238:BC238"/>
    <mergeCell ref="BD238:BH238"/>
    <mergeCell ref="BI238:BM238"/>
    <mergeCell ref="BN238:BR238"/>
    <mergeCell ref="A239:T239"/>
    <mergeCell ref="U239:Y239"/>
    <mergeCell ref="Z239:AD239"/>
    <mergeCell ref="AE239:AI239"/>
    <mergeCell ref="AJ239:AN239"/>
    <mergeCell ref="A238:T238"/>
    <mergeCell ref="U238:Y238"/>
    <mergeCell ref="Z238:AD238"/>
    <mergeCell ref="AE238:AI238"/>
    <mergeCell ref="AJ238:AN238"/>
    <mergeCell ref="AO238:AS238"/>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O237:AS237"/>
    <mergeCell ref="AT237:AX237"/>
    <mergeCell ref="AY237:BC237"/>
    <mergeCell ref="BD237:BH237"/>
    <mergeCell ref="BA351:BC351"/>
    <mergeCell ref="BD351:BF351"/>
    <mergeCell ref="BG351:BI351"/>
    <mergeCell ref="BJ351:BL351"/>
    <mergeCell ref="AI350:AK350"/>
    <mergeCell ref="AL350:AN350"/>
    <mergeCell ref="AO350:AQ350"/>
    <mergeCell ref="AR350:AT350"/>
    <mergeCell ref="AU350:AW350"/>
    <mergeCell ref="AX350:AZ350"/>
    <mergeCell ref="BA349:BC349"/>
    <mergeCell ref="AO239:AS239"/>
    <mergeCell ref="AT239:AX239"/>
    <mergeCell ref="AY239:BC239"/>
    <mergeCell ref="BD239:BH239"/>
    <mergeCell ref="BI239:BM239"/>
    <mergeCell ref="AY235:BC235"/>
    <mergeCell ref="BD235:BH235"/>
    <mergeCell ref="BI235:BM235"/>
    <mergeCell ref="BN235:BR235"/>
    <mergeCell ref="A236:T236"/>
    <mergeCell ref="U236:Y236"/>
    <mergeCell ref="Z236:AD236"/>
    <mergeCell ref="AE236:AI236"/>
    <mergeCell ref="AJ236:AN236"/>
    <mergeCell ref="AO236:AS236"/>
    <mergeCell ref="Z234:AD234"/>
    <mergeCell ref="AE234:AI234"/>
    <mergeCell ref="AJ234:AN234"/>
    <mergeCell ref="AO234:AS234"/>
    <mergeCell ref="AT234:AX234"/>
    <mergeCell ref="AY234:BC234"/>
    <mergeCell ref="A233:T233"/>
    <mergeCell ref="U233:Y233"/>
    <mergeCell ref="Z233:AD233"/>
    <mergeCell ref="AE233:AI233"/>
    <mergeCell ref="AJ233:AN233"/>
    <mergeCell ref="AO233:AS233"/>
    <mergeCell ref="AT233:AX233"/>
    <mergeCell ref="AY233:BC233"/>
    <mergeCell ref="BD233:BH233"/>
    <mergeCell ref="BE222:BI222"/>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A220:C220"/>
    <mergeCell ref="D220:P220"/>
    <mergeCell ref="Q220:U220"/>
    <mergeCell ref="V220:AE220"/>
    <mergeCell ref="AF220:AJ220"/>
    <mergeCell ref="AK220:AO220"/>
    <mergeCell ref="AP220:AT220"/>
    <mergeCell ref="AU220:AY220"/>
    <mergeCell ref="AZ220:BD220"/>
    <mergeCell ref="A219:C219"/>
    <mergeCell ref="D219:P219"/>
    <mergeCell ref="BE215:BI215"/>
    <mergeCell ref="A216:C216"/>
    <mergeCell ref="D216:P216"/>
    <mergeCell ref="Q216:U216"/>
    <mergeCell ref="V216:AE216"/>
    <mergeCell ref="AF216:AJ216"/>
    <mergeCell ref="AK216:AO216"/>
    <mergeCell ref="AP216:AT216"/>
    <mergeCell ref="AU216:AY216"/>
    <mergeCell ref="AZ216:BD216"/>
    <mergeCell ref="Q219:U219"/>
    <mergeCell ref="V219:AE219"/>
    <mergeCell ref="AF219:AJ219"/>
    <mergeCell ref="AK219:AO219"/>
    <mergeCell ref="AP219:AT219"/>
    <mergeCell ref="AU219:AY219"/>
    <mergeCell ref="AZ219:BD219"/>
    <mergeCell ref="BE219:BI219"/>
    <mergeCell ref="A215:C215"/>
    <mergeCell ref="D215:P215"/>
    <mergeCell ref="Q215:U215"/>
    <mergeCell ref="V215:AE215"/>
    <mergeCell ref="AF215:AJ215"/>
    <mergeCell ref="AK215:AO215"/>
    <mergeCell ref="AP215:AT215"/>
    <mergeCell ref="AU215:AY215"/>
    <mergeCell ref="AZ215:BD215"/>
    <mergeCell ref="D218:P218"/>
    <mergeCell ref="Q218:U218"/>
    <mergeCell ref="V218:AE218"/>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3:BI213"/>
    <mergeCell ref="BE210:BI210"/>
    <mergeCell ref="A211:C211"/>
    <mergeCell ref="D211:P211"/>
    <mergeCell ref="Q211:U211"/>
    <mergeCell ref="V211:AE211"/>
    <mergeCell ref="AF211:AJ211"/>
    <mergeCell ref="AK211:AO211"/>
    <mergeCell ref="AP211:AT211"/>
    <mergeCell ref="AU211:AY211"/>
    <mergeCell ref="AZ211:BD211"/>
    <mergeCell ref="AU206:AY206"/>
    <mergeCell ref="AZ206:BD206"/>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AF204:AJ204"/>
    <mergeCell ref="AK204:AO204"/>
    <mergeCell ref="AP204:AT204"/>
    <mergeCell ref="AU204:AY204"/>
    <mergeCell ref="AZ204:BD204"/>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A206:C206"/>
    <mergeCell ref="D206:P206"/>
    <mergeCell ref="Q206:U206"/>
    <mergeCell ref="V206:AE206"/>
    <mergeCell ref="AF206:AJ206"/>
    <mergeCell ref="AK206:AO206"/>
    <mergeCell ref="AP206:AT206"/>
    <mergeCell ref="V203:AE203"/>
    <mergeCell ref="AF203:AJ203"/>
    <mergeCell ref="AK203:AO203"/>
    <mergeCell ref="AP203:AT203"/>
    <mergeCell ref="AU203:AY203"/>
    <mergeCell ref="AZ203:BD203"/>
    <mergeCell ref="BE203:BI203"/>
    <mergeCell ref="BE205:BI205"/>
    <mergeCell ref="BE201:BI201"/>
    <mergeCell ref="A202:C202"/>
    <mergeCell ref="D202:P202"/>
    <mergeCell ref="Q202:U202"/>
    <mergeCell ref="V202:AE202"/>
    <mergeCell ref="AF202:AJ202"/>
    <mergeCell ref="AK202:AO202"/>
    <mergeCell ref="AP202:AT202"/>
    <mergeCell ref="AU202:AY202"/>
    <mergeCell ref="AZ202:BD202"/>
    <mergeCell ref="BE204:BI204"/>
    <mergeCell ref="A205:C205"/>
    <mergeCell ref="D205:P205"/>
    <mergeCell ref="Q205:U205"/>
    <mergeCell ref="V205:AE205"/>
    <mergeCell ref="AF205:AJ205"/>
    <mergeCell ref="AK205:AO205"/>
    <mergeCell ref="AP205:AT205"/>
    <mergeCell ref="AU205:AY205"/>
    <mergeCell ref="AZ205:BD205"/>
    <mergeCell ref="A204:C204"/>
    <mergeCell ref="D204:P204"/>
    <mergeCell ref="Q204:U204"/>
    <mergeCell ref="V204:AE204"/>
    <mergeCell ref="BE199:BI199"/>
    <mergeCell ref="A201:C201"/>
    <mergeCell ref="D201:P201"/>
    <mergeCell ref="Q201:U201"/>
    <mergeCell ref="V201:AE201"/>
    <mergeCell ref="AF201:AJ201"/>
    <mergeCell ref="AK201:AO201"/>
    <mergeCell ref="AP201:AT201"/>
    <mergeCell ref="AU201:AY201"/>
    <mergeCell ref="AZ201:BD201"/>
    <mergeCell ref="AK199:AO199"/>
    <mergeCell ref="AP199:AT199"/>
    <mergeCell ref="AU199:AY199"/>
    <mergeCell ref="AZ199:BD199"/>
    <mergeCell ref="BE202:BI202"/>
    <mergeCell ref="AF197:AJ197"/>
    <mergeCell ref="AK197:AO197"/>
    <mergeCell ref="AP197:AT197"/>
    <mergeCell ref="AU197:AY197"/>
    <mergeCell ref="AZ197:BD197"/>
    <mergeCell ref="A197:C197"/>
    <mergeCell ref="D197:P197"/>
    <mergeCell ref="Q197:U197"/>
    <mergeCell ref="V197:AE197"/>
    <mergeCell ref="BE188:BI188"/>
    <mergeCell ref="BJ188:BN188"/>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BT182:BX182"/>
    <mergeCell ref="A184:C184"/>
    <mergeCell ref="D184:P184"/>
    <mergeCell ref="Q184:U184"/>
    <mergeCell ref="V184:AE184"/>
    <mergeCell ref="AF184:AJ184"/>
    <mergeCell ref="AK184:AO184"/>
    <mergeCell ref="BO186:BS186"/>
    <mergeCell ref="BT186:BX186"/>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Q187:U187"/>
    <mergeCell ref="V187:AE187"/>
    <mergeCell ref="AF187:AJ187"/>
    <mergeCell ref="AK187:AO187"/>
    <mergeCell ref="A185:C185"/>
    <mergeCell ref="BT183:BX183"/>
    <mergeCell ref="BT184:BX184"/>
    <mergeCell ref="A186:C186"/>
    <mergeCell ref="D186:P186"/>
    <mergeCell ref="Q186:U186"/>
    <mergeCell ref="V186:AE186"/>
    <mergeCell ref="AF186:AJ186"/>
    <mergeCell ref="AK186:AO186"/>
    <mergeCell ref="AP186:AT186"/>
    <mergeCell ref="AU186:AY186"/>
    <mergeCell ref="AZ186:BD186"/>
    <mergeCell ref="AP184:AT184"/>
    <mergeCell ref="AU184:AY184"/>
    <mergeCell ref="AZ184:BD184"/>
    <mergeCell ref="BE184:BI184"/>
    <mergeCell ref="BJ184:BN184"/>
    <mergeCell ref="BO184:BS184"/>
    <mergeCell ref="D185:P185"/>
    <mergeCell ref="Q185:U185"/>
    <mergeCell ref="V185:AE185"/>
    <mergeCell ref="AF185:AJ185"/>
    <mergeCell ref="AK185:AO185"/>
    <mergeCell ref="AP185:AT185"/>
    <mergeCell ref="AU185:AY185"/>
    <mergeCell ref="AZ185:BD185"/>
    <mergeCell ref="BE185:BI185"/>
    <mergeCell ref="BJ185:BN185"/>
    <mergeCell ref="BO185:BS185"/>
    <mergeCell ref="BT185:BX185"/>
    <mergeCell ref="BE186:BI186"/>
    <mergeCell ref="BJ186:BN186"/>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A183:C183"/>
    <mergeCell ref="D183:P183"/>
    <mergeCell ref="Q183:U183"/>
    <mergeCell ref="V183:AE183"/>
    <mergeCell ref="AF183:AJ183"/>
    <mergeCell ref="AK183:AO183"/>
    <mergeCell ref="BE182:BI182"/>
    <mergeCell ref="BJ182:BN182"/>
    <mergeCell ref="BO182:BS182"/>
    <mergeCell ref="AP183:AT183"/>
    <mergeCell ref="AU183:AY183"/>
    <mergeCell ref="AZ183:BD183"/>
    <mergeCell ref="BE183:BI183"/>
    <mergeCell ref="BJ183:BN183"/>
    <mergeCell ref="BO183:BS183"/>
    <mergeCell ref="BE179:BI179"/>
    <mergeCell ref="BJ179:BN179"/>
    <mergeCell ref="BO179:BS179"/>
    <mergeCell ref="BT179:BX179"/>
    <mergeCell ref="A181:C181"/>
    <mergeCell ref="D181:P181"/>
    <mergeCell ref="Q181:U181"/>
    <mergeCell ref="V181:AE181"/>
    <mergeCell ref="AF181:AJ181"/>
    <mergeCell ref="AK181:AO181"/>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T181:BX181"/>
    <mergeCell ref="BE180:BI180"/>
    <mergeCell ref="BJ180:BN180"/>
    <mergeCell ref="BO180:BS180"/>
    <mergeCell ref="BT180:BX180"/>
    <mergeCell ref="AK180:AO180"/>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J168:BN168"/>
    <mergeCell ref="BO168:BS168"/>
    <mergeCell ref="BT168:BX168"/>
    <mergeCell ref="A170:C170"/>
    <mergeCell ref="D170:P170"/>
    <mergeCell ref="Q170:U170"/>
    <mergeCell ref="V170:AE170"/>
    <mergeCell ref="AF170:AJ170"/>
    <mergeCell ref="AK170:AO170"/>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AY152:BC152"/>
    <mergeCell ref="AY151:BC151"/>
    <mergeCell ref="A152:C152"/>
    <mergeCell ref="D152:S152"/>
    <mergeCell ref="T152:X152"/>
    <mergeCell ref="Y152:AC152"/>
    <mergeCell ref="AD152:AF152"/>
    <mergeCell ref="AG152:AK152"/>
    <mergeCell ref="AL152:AP152"/>
    <mergeCell ref="AQ152:AU152"/>
    <mergeCell ref="AV152:AX152"/>
    <mergeCell ref="AY150:BC150"/>
    <mergeCell ref="A151:C151"/>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Q164:U164"/>
    <mergeCell ref="V164:AE164"/>
    <mergeCell ref="AF164:AJ164"/>
    <mergeCell ref="AD150:AF150"/>
    <mergeCell ref="BQ138:BU138"/>
    <mergeCell ref="A139:C139"/>
    <mergeCell ref="D139:S139"/>
    <mergeCell ref="T139:X139"/>
    <mergeCell ref="Y139:AC139"/>
    <mergeCell ref="AD139:AF139"/>
    <mergeCell ref="A138:C138"/>
    <mergeCell ref="D138:S138"/>
    <mergeCell ref="T138:X138"/>
    <mergeCell ref="Y138:AC138"/>
    <mergeCell ref="AD138:AF138"/>
    <mergeCell ref="AG138:AK138"/>
    <mergeCell ref="AL138:AP138"/>
    <mergeCell ref="AQ138:AU138"/>
    <mergeCell ref="AV138:AX138"/>
    <mergeCell ref="BQ140:BU140"/>
    <mergeCell ref="AQ140:AU140"/>
    <mergeCell ref="AV140:AX140"/>
    <mergeCell ref="AY140:BC140"/>
    <mergeCell ref="AG139:AK139"/>
    <mergeCell ref="AL139:AP139"/>
    <mergeCell ref="AQ139:AU139"/>
    <mergeCell ref="AV139:AX139"/>
    <mergeCell ref="AY139:BC139"/>
    <mergeCell ref="BD139:BH139"/>
    <mergeCell ref="BN140:BP140"/>
    <mergeCell ref="BI139:BM139"/>
    <mergeCell ref="BN139:BP139"/>
    <mergeCell ref="BQ139:BU139"/>
    <mergeCell ref="A140:C140"/>
    <mergeCell ref="D140:S140"/>
    <mergeCell ref="BC117:BG117"/>
    <mergeCell ref="BC116:BG116"/>
    <mergeCell ref="A117:D117"/>
    <mergeCell ref="E117:W117"/>
    <mergeCell ref="X117:AB117"/>
    <mergeCell ref="AC117:AG117"/>
    <mergeCell ref="AH117:AJ117"/>
    <mergeCell ref="AK117:AO117"/>
    <mergeCell ref="AP117:AT117"/>
    <mergeCell ref="AU117:AY117"/>
    <mergeCell ref="AZ117:BB117"/>
    <mergeCell ref="BN137:BP137"/>
    <mergeCell ref="BD135:BH135"/>
    <mergeCell ref="BI135:BM135"/>
    <mergeCell ref="A135:C135"/>
    <mergeCell ref="D135:S135"/>
    <mergeCell ref="T135:X135"/>
    <mergeCell ref="Y135:AC135"/>
    <mergeCell ref="AD135:AF135"/>
    <mergeCell ref="AG135:AK135"/>
    <mergeCell ref="AV134:AX134"/>
    <mergeCell ref="AY134:BC134"/>
    <mergeCell ref="BD134:BH134"/>
    <mergeCell ref="BI134:BM134"/>
    <mergeCell ref="BN134:BP134"/>
    <mergeCell ref="AZ125:BB125"/>
    <mergeCell ref="BC125:BG125"/>
    <mergeCell ref="AZ124:BB124"/>
    <mergeCell ref="BC124:BG124"/>
    <mergeCell ref="A125:E125"/>
    <mergeCell ref="F125:W125"/>
    <mergeCell ref="X125:AB125"/>
    <mergeCell ref="BQ137:BU137"/>
    <mergeCell ref="BN138:BP138"/>
    <mergeCell ref="AV136:AX136"/>
    <mergeCell ref="AY136:BC136"/>
    <mergeCell ref="BD136:BH136"/>
    <mergeCell ref="BI136:BM136"/>
    <mergeCell ref="BN136:BP136"/>
    <mergeCell ref="BC115:BG115"/>
    <mergeCell ref="A116:D116"/>
    <mergeCell ref="E116:W116"/>
    <mergeCell ref="X116:AB116"/>
    <mergeCell ref="AC116:AG116"/>
    <mergeCell ref="AH116:AJ116"/>
    <mergeCell ref="AK116:AO116"/>
    <mergeCell ref="AP116:AT116"/>
    <mergeCell ref="AU116:AY116"/>
    <mergeCell ref="AZ116:BB116"/>
    <mergeCell ref="BQ136:BU136"/>
    <mergeCell ref="BN135:BP135"/>
    <mergeCell ref="BQ135:BU135"/>
    <mergeCell ref="A136:C136"/>
    <mergeCell ref="D136:S136"/>
    <mergeCell ref="T136:X136"/>
    <mergeCell ref="Y136:AC136"/>
    <mergeCell ref="AD136:AF136"/>
    <mergeCell ref="AG136:AK136"/>
    <mergeCell ref="AL136:AP136"/>
    <mergeCell ref="AQ136:AU136"/>
    <mergeCell ref="AL135:AP135"/>
    <mergeCell ref="AQ135:AU135"/>
    <mergeCell ref="AV135:AX135"/>
    <mergeCell ref="AY135:BC135"/>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AZ104:BB104"/>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E102:W102"/>
    <mergeCell ref="X102:AB102"/>
    <mergeCell ref="AC102:AG102"/>
    <mergeCell ref="AH102:AJ102"/>
    <mergeCell ref="AK102:AO102"/>
    <mergeCell ref="AP102:AT102"/>
    <mergeCell ref="AU102:AY102"/>
    <mergeCell ref="AZ102:BB102"/>
    <mergeCell ref="A101:D101"/>
    <mergeCell ref="E101:W101"/>
    <mergeCell ref="X101:AB101"/>
    <mergeCell ref="AC101:AG101"/>
    <mergeCell ref="AH101:AJ101"/>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BM82:BQ82"/>
    <mergeCell ref="BR82:BT82"/>
    <mergeCell ref="BU82:BY82"/>
    <mergeCell ref="AK82:AO82"/>
    <mergeCell ref="AP82:AT82"/>
    <mergeCell ref="AU82:AY82"/>
    <mergeCell ref="AZ82:BB82"/>
    <mergeCell ref="BC82:BG82"/>
    <mergeCell ref="BH82:BL82"/>
    <mergeCell ref="BC81:BG81"/>
    <mergeCell ref="BH81:BL81"/>
    <mergeCell ref="BM81:BQ81"/>
    <mergeCell ref="BR81:BT81"/>
    <mergeCell ref="BU81:BY81"/>
    <mergeCell ref="A82:D82"/>
    <mergeCell ref="E82:W82"/>
    <mergeCell ref="X82:AB82"/>
    <mergeCell ref="AC82:AG82"/>
    <mergeCell ref="AH82:AJ82"/>
    <mergeCell ref="BU80:BY80"/>
    <mergeCell ref="A81:D81"/>
    <mergeCell ref="E81:W81"/>
    <mergeCell ref="X81:AB81"/>
    <mergeCell ref="AC81:AG81"/>
    <mergeCell ref="AH81:AJ81"/>
    <mergeCell ref="AK81:AO81"/>
    <mergeCell ref="AP81:AT81"/>
    <mergeCell ref="AU81:AY81"/>
    <mergeCell ref="AZ81:BB81"/>
    <mergeCell ref="AU80:AY80"/>
    <mergeCell ref="AZ80:BB80"/>
    <mergeCell ref="BC80:BG80"/>
    <mergeCell ref="BH80:BL80"/>
    <mergeCell ref="BM80:BQ80"/>
    <mergeCell ref="BR80:BT80"/>
    <mergeCell ref="BM79:BQ79"/>
    <mergeCell ref="BR79:BT79"/>
    <mergeCell ref="BU79:BY79"/>
    <mergeCell ref="A80:D80"/>
    <mergeCell ref="E80:W80"/>
    <mergeCell ref="X80:AB80"/>
    <mergeCell ref="AC80:AG80"/>
    <mergeCell ref="AH80:AJ80"/>
    <mergeCell ref="AK80:AO80"/>
    <mergeCell ref="AP80:AT80"/>
    <mergeCell ref="AK79:AO79"/>
    <mergeCell ref="AP79:AT79"/>
    <mergeCell ref="AU79:AY79"/>
    <mergeCell ref="AZ79:BB79"/>
    <mergeCell ref="BC79:BG79"/>
    <mergeCell ref="BH79:BL79"/>
    <mergeCell ref="BC78:BG78"/>
    <mergeCell ref="BH78:BL78"/>
    <mergeCell ref="BM78:BQ78"/>
    <mergeCell ref="BR78:BT78"/>
    <mergeCell ref="BU78:BY78"/>
    <mergeCell ref="A79:D79"/>
    <mergeCell ref="E79:W79"/>
    <mergeCell ref="X79:AB79"/>
    <mergeCell ref="AC79:AG79"/>
    <mergeCell ref="AH79:AJ79"/>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A70:D70"/>
    <mergeCell ref="E70:W70"/>
    <mergeCell ref="X70:AB70"/>
    <mergeCell ref="AC70:AG70"/>
    <mergeCell ref="AH70:AJ70"/>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M70:BQ70"/>
    <mergeCell ref="BR70:BT70"/>
    <mergeCell ref="BU70:BY70"/>
    <mergeCell ref="BU69:BY69"/>
    <mergeCell ref="BU66:BY66"/>
    <mergeCell ref="A67:D67"/>
    <mergeCell ref="E67:W67"/>
    <mergeCell ref="X67:AB67"/>
    <mergeCell ref="AC67:AG67"/>
    <mergeCell ref="AH67:AJ67"/>
    <mergeCell ref="A66:D66"/>
    <mergeCell ref="E66:W66"/>
    <mergeCell ref="X66:AB66"/>
    <mergeCell ref="AC66:AG66"/>
    <mergeCell ref="AH66:AJ66"/>
    <mergeCell ref="AK66:AO66"/>
    <mergeCell ref="AP66:AT66"/>
    <mergeCell ref="AU66:AY66"/>
    <mergeCell ref="AZ66:BB66"/>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C55:BG55"/>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E49:W49"/>
    <mergeCell ref="X49:AB49"/>
    <mergeCell ref="AC49:AG49"/>
    <mergeCell ref="AH49:AJ49"/>
    <mergeCell ref="AK49:AO49"/>
    <mergeCell ref="AP49:AT49"/>
    <mergeCell ref="AU49:AY49"/>
    <mergeCell ref="AZ49:BB49"/>
    <mergeCell ref="A48:D48"/>
    <mergeCell ref="E48:W48"/>
    <mergeCell ref="X48:AB48"/>
    <mergeCell ref="AC48:AG48"/>
    <mergeCell ref="AH48:AJ48"/>
    <mergeCell ref="BU38:BY38"/>
    <mergeCell ref="AU38:AY38"/>
    <mergeCell ref="AZ38:BB38"/>
    <mergeCell ref="BC38:BG38"/>
    <mergeCell ref="BH38:BL38"/>
    <mergeCell ref="BM38:BQ38"/>
    <mergeCell ref="BR38:BT38"/>
    <mergeCell ref="AK47:AO47"/>
    <mergeCell ref="AP47:AT47"/>
    <mergeCell ref="AU47:AY47"/>
    <mergeCell ref="AZ47:BB47"/>
    <mergeCell ref="BC47:BG47"/>
    <mergeCell ref="AK44:AO44"/>
    <mergeCell ref="AP44:AT44"/>
    <mergeCell ref="AU44:AY44"/>
    <mergeCell ref="AZ44:BB44"/>
    <mergeCell ref="BC44:BG44"/>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511:AA511"/>
    <mergeCell ref="AB511:AT511"/>
    <mergeCell ref="AU511:BF511"/>
    <mergeCell ref="AK463:AP463"/>
    <mergeCell ref="AQ463:AV463"/>
    <mergeCell ref="A462:F462"/>
    <mergeCell ref="G462:S462"/>
    <mergeCell ref="T462:Y462"/>
    <mergeCell ref="Z462:AD462"/>
    <mergeCell ref="AE462:AJ462"/>
    <mergeCell ref="AK462:AP462"/>
    <mergeCell ref="BE459:BL460"/>
    <mergeCell ref="A461:F461"/>
    <mergeCell ref="G461:S461"/>
    <mergeCell ref="T461:Y461"/>
    <mergeCell ref="Z461:AD461"/>
    <mergeCell ref="AB512:AT512"/>
    <mergeCell ref="AU512:BF512"/>
    <mergeCell ref="A31:D31"/>
    <mergeCell ref="E31:W31"/>
    <mergeCell ref="X31:AB31"/>
    <mergeCell ref="AC31:AG31"/>
    <mergeCell ref="AH31:AJ31"/>
    <mergeCell ref="A504:BL504"/>
    <mergeCell ref="A509:AA509"/>
    <mergeCell ref="AB509:AT509"/>
    <mergeCell ref="AU509:BF509"/>
    <mergeCell ref="AB510:AT510"/>
    <mergeCell ref="AU510:BF510"/>
    <mergeCell ref="AW463:BD463"/>
    <mergeCell ref="BE463:BL463"/>
    <mergeCell ref="A500:BL500"/>
    <mergeCell ref="A501:BL501"/>
    <mergeCell ref="A503:BL503"/>
    <mergeCell ref="A464:F464"/>
    <mergeCell ref="G464:S464"/>
    <mergeCell ref="T464:Y464"/>
    <mergeCell ref="Z464:AD464"/>
    <mergeCell ref="AQ462:AV462"/>
    <mergeCell ref="AW462:BD462"/>
    <mergeCell ref="BE462:BL462"/>
    <mergeCell ref="A463:F463"/>
    <mergeCell ref="G463:S463"/>
    <mergeCell ref="T463:Y463"/>
    <mergeCell ref="Z463:AD463"/>
    <mergeCell ref="AE463:AJ463"/>
    <mergeCell ref="A459:F460"/>
    <mergeCell ref="G459:S460"/>
    <mergeCell ref="AJ445:AN445"/>
    <mergeCell ref="AO445:AS445"/>
    <mergeCell ref="AT445:AW445"/>
    <mergeCell ref="AX445:BB445"/>
    <mergeCell ref="BC445:BG445"/>
    <mergeCell ref="BH445:BL445"/>
    <mergeCell ref="A445:F445"/>
    <mergeCell ref="G445:P445"/>
    <mergeCell ref="Q445:U445"/>
    <mergeCell ref="V445:Y445"/>
    <mergeCell ref="Z445:AD445"/>
    <mergeCell ref="AE445:AI445"/>
    <mergeCell ref="AJ448:AN448"/>
    <mergeCell ref="AO448:AS448"/>
    <mergeCell ref="AT448:AW448"/>
    <mergeCell ref="AX448:BB448"/>
    <mergeCell ref="BC448:BG448"/>
    <mergeCell ref="BH448:BL448"/>
    <mergeCell ref="AT446:AW446"/>
    <mergeCell ref="AX446:BB446"/>
    <mergeCell ref="BC446:BG446"/>
    <mergeCell ref="BH446:BL446"/>
    <mergeCell ref="A448:F448"/>
    <mergeCell ref="G448:P448"/>
    <mergeCell ref="AT447:AW447"/>
    <mergeCell ref="AX447:BB447"/>
    <mergeCell ref="BC447:BG447"/>
    <mergeCell ref="BH447:BL447"/>
    <mergeCell ref="AJ444:AN444"/>
    <mergeCell ref="AO444:AS444"/>
    <mergeCell ref="AT444:AW444"/>
    <mergeCell ref="AX444:BB444"/>
    <mergeCell ref="BC444:BG444"/>
    <mergeCell ref="BH444:BL444"/>
    <mergeCell ref="A444:F444"/>
    <mergeCell ref="G444:P444"/>
    <mergeCell ref="Q444:U444"/>
    <mergeCell ref="V444:Y444"/>
    <mergeCell ref="Z444:AD444"/>
    <mergeCell ref="AE444:AI444"/>
    <mergeCell ref="AJ443:AN443"/>
    <mergeCell ref="AO443:AS443"/>
    <mergeCell ref="AT443:AW443"/>
    <mergeCell ref="AX443:BB443"/>
    <mergeCell ref="BC443:BG443"/>
    <mergeCell ref="BH443:BL443"/>
    <mergeCell ref="A443:F443"/>
    <mergeCell ref="G443:P443"/>
    <mergeCell ref="Q443:U443"/>
    <mergeCell ref="V443:Y443"/>
    <mergeCell ref="Z443:AD443"/>
    <mergeCell ref="AE443:AI443"/>
    <mergeCell ref="AT441:AW442"/>
    <mergeCell ref="AX441:BG441"/>
    <mergeCell ref="BH441:BL442"/>
    <mergeCell ref="Z442:AD442"/>
    <mergeCell ref="AE442:AI442"/>
    <mergeCell ref="AX442:BB442"/>
    <mergeCell ref="BC442:BG442"/>
    <mergeCell ref="A438:BL438"/>
    <mergeCell ref="A440:F442"/>
    <mergeCell ref="G440:P442"/>
    <mergeCell ref="Q440:AN440"/>
    <mergeCell ref="AO440:BL440"/>
    <mergeCell ref="Q441:U442"/>
    <mergeCell ref="V441:Y442"/>
    <mergeCell ref="Z441:AI441"/>
    <mergeCell ref="AJ441:AN442"/>
    <mergeCell ref="AO441:AS442"/>
    <mergeCell ref="A437:BL437"/>
    <mergeCell ref="BB424:BF424"/>
    <mergeCell ref="BG424:BL424"/>
    <mergeCell ref="A425:F425"/>
    <mergeCell ref="G425:S425"/>
    <mergeCell ref="AK422:AP422"/>
    <mergeCell ref="AQ422:AV422"/>
    <mergeCell ref="AW422:BA422"/>
    <mergeCell ref="BB422:BF422"/>
    <mergeCell ref="BG422:BL422"/>
    <mergeCell ref="A423:F423"/>
    <mergeCell ref="G423:S423"/>
    <mergeCell ref="T423:Y423"/>
    <mergeCell ref="Z423:AD423"/>
    <mergeCell ref="AE423:AJ423"/>
    <mergeCell ref="A424:F424"/>
    <mergeCell ref="G424:S424"/>
    <mergeCell ref="T424:Y424"/>
    <mergeCell ref="Z424:AD424"/>
    <mergeCell ref="AE424:AJ424"/>
    <mergeCell ref="AK424:AP424"/>
    <mergeCell ref="AQ424:AV424"/>
    <mergeCell ref="AW424:BA424"/>
    <mergeCell ref="AK423:AP423"/>
    <mergeCell ref="AQ423:AV423"/>
    <mergeCell ref="AW423:BA423"/>
    <mergeCell ref="BB426:BF426"/>
    <mergeCell ref="BG426:BL426"/>
    <mergeCell ref="A427:F427"/>
    <mergeCell ref="G427:S427"/>
    <mergeCell ref="A422:F422"/>
    <mergeCell ref="G422:S422"/>
    <mergeCell ref="AW419:BF419"/>
    <mergeCell ref="BG419:BL420"/>
    <mergeCell ref="AW420:BA420"/>
    <mergeCell ref="BB420:BF420"/>
    <mergeCell ref="A421:F421"/>
    <mergeCell ref="G421:S421"/>
    <mergeCell ref="T421:Y421"/>
    <mergeCell ref="Z421:AD421"/>
    <mergeCell ref="AE421:AJ421"/>
    <mergeCell ref="A419:F420"/>
    <mergeCell ref="G419:S420"/>
    <mergeCell ref="T419:Y420"/>
    <mergeCell ref="Z419:AD420"/>
    <mergeCell ref="AE419:AJ420"/>
    <mergeCell ref="AK419:AP420"/>
    <mergeCell ref="BJ398:BM398"/>
    <mergeCell ref="A411:BL411"/>
    <mergeCell ref="A412:BL412"/>
    <mergeCell ref="A414:BL414"/>
    <mergeCell ref="A416:BL416"/>
    <mergeCell ref="A417:BL417"/>
    <mergeCell ref="AP399:AS399"/>
    <mergeCell ref="AT399:AW399"/>
    <mergeCell ref="AX399:BA399"/>
    <mergeCell ref="BB399:BE399"/>
    <mergeCell ref="AL398:AO398"/>
    <mergeCell ref="AP398:AS398"/>
    <mergeCell ref="AT398:AW398"/>
    <mergeCell ref="AX398:BA398"/>
    <mergeCell ref="BB398:BE398"/>
    <mergeCell ref="BF398:BI398"/>
    <mergeCell ref="BF401:BI401"/>
    <mergeCell ref="BJ400:BM400"/>
    <mergeCell ref="A401:M401"/>
    <mergeCell ref="N401:U401"/>
    <mergeCell ref="V401:Y401"/>
    <mergeCell ref="BJ396:BM396"/>
    <mergeCell ref="A397:M397"/>
    <mergeCell ref="N397:U397"/>
    <mergeCell ref="V397:Y397"/>
    <mergeCell ref="Z397:AC397"/>
    <mergeCell ref="AD397:AG397"/>
    <mergeCell ref="AH397:AK397"/>
    <mergeCell ref="AL397:AO397"/>
    <mergeCell ref="AP397:AS397"/>
    <mergeCell ref="AT397:AW397"/>
    <mergeCell ref="AL396:AO396"/>
    <mergeCell ref="AP396:AS396"/>
    <mergeCell ref="AT396:AW396"/>
    <mergeCell ref="AX396:BA396"/>
    <mergeCell ref="BB396:BE396"/>
    <mergeCell ref="BF396:BI396"/>
    <mergeCell ref="BJ401:BM401"/>
    <mergeCell ref="BJ399:BM399"/>
    <mergeCell ref="A400:M400"/>
    <mergeCell ref="N400:U400"/>
    <mergeCell ref="V400:Y400"/>
    <mergeCell ref="Z400:AC400"/>
    <mergeCell ref="AD400:AG400"/>
    <mergeCell ref="AH400:AK400"/>
    <mergeCell ref="AL400:AO400"/>
    <mergeCell ref="AP400:AS400"/>
    <mergeCell ref="A399:M399"/>
    <mergeCell ref="N399:U399"/>
    <mergeCell ref="Z394:AG394"/>
    <mergeCell ref="AH394:AO394"/>
    <mergeCell ref="AP394:AW394"/>
    <mergeCell ref="AX394:BE394"/>
    <mergeCell ref="BF394:BM394"/>
    <mergeCell ref="A384:F384"/>
    <mergeCell ref="G384:S384"/>
    <mergeCell ref="T384:Z384"/>
    <mergeCell ref="AA384:AE384"/>
    <mergeCell ref="AF384:AJ384"/>
    <mergeCell ref="AK384:AO384"/>
    <mergeCell ref="AP384:AT384"/>
    <mergeCell ref="AU384:AY384"/>
    <mergeCell ref="AZ384:BD384"/>
    <mergeCell ref="AZ386:BD386"/>
    <mergeCell ref="A388:F388"/>
    <mergeCell ref="G388:S388"/>
    <mergeCell ref="T388:Z388"/>
    <mergeCell ref="AA388:AE388"/>
    <mergeCell ref="AF388:AJ388"/>
    <mergeCell ref="AK388:AO388"/>
    <mergeCell ref="AP388:AT388"/>
    <mergeCell ref="AU388:AY388"/>
    <mergeCell ref="AZ388:BD388"/>
    <mergeCell ref="AU385:AY385"/>
    <mergeCell ref="AZ385:BD385"/>
    <mergeCell ref="A386:F386"/>
    <mergeCell ref="G386:S386"/>
    <mergeCell ref="T386:Z386"/>
    <mergeCell ref="AA386:AE386"/>
    <mergeCell ref="AF386:AJ386"/>
    <mergeCell ref="AK386:AO386"/>
    <mergeCell ref="AU383:AY383"/>
    <mergeCell ref="AP381:AT381"/>
    <mergeCell ref="AU381:AY381"/>
    <mergeCell ref="AZ381:BD381"/>
    <mergeCell ref="A382:F382"/>
    <mergeCell ref="G382:S382"/>
    <mergeCell ref="T382:Z382"/>
    <mergeCell ref="AA382:AE382"/>
    <mergeCell ref="AF382:AJ382"/>
    <mergeCell ref="AK382:AO382"/>
    <mergeCell ref="AP382:AT382"/>
    <mergeCell ref="AZ383:BD383"/>
    <mergeCell ref="A376:BL376"/>
    <mergeCell ref="A378:BB378"/>
    <mergeCell ref="A380:F381"/>
    <mergeCell ref="G380:S381"/>
    <mergeCell ref="T380:Z381"/>
    <mergeCell ref="AA380:AO380"/>
    <mergeCell ref="AP380:BD380"/>
    <mergeCell ref="AA381:AE381"/>
    <mergeCell ref="AF381:AJ381"/>
    <mergeCell ref="AK381:AO381"/>
    <mergeCell ref="AP370:AT370"/>
    <mergeCell ref="AU370:AY370"/>
    <mergeCell ref="AZ370:BD370"/>
    <mergeCell ref="BE370:BI370"/>
    <mergeCell ref="BJ370:BN370"/>
    <mergeCell ref="BO370:BS370"/>
    <mergeCell ref="A370:F370"/>
    <mergeCell ref="G370:S370"/>
    <mergeCell ref="T370:Z370"/>
    <mergeCell ref="AA370:AE370"/>
    <mergeCell ref="AF370:AJ370"/>
    <mergeCell ref="AK370:AO370"/>
    <mergeCell ref="BE371:BI371"/>
    <mergeCell ref="BJ371:BN371"/>
    <mergeCell ref="BO371:BS371"/>
    <mergeCell ref="A372:F372"/>
    <mergeCell ref="G372:S372"/>
    <mergeCell ref="T372:Z372"/>
    <mergeCell ref="AA372:AE372"/>
    <mergeCell ref="AF372:AJ372"/>
    <mergeCell ref="AK372:AO372"/>
    <mergeCell ref="AP372:AT372"/>
    <mergeCell ref="BE368:BI368"/>
    <mergeCell ref="BJ368:BN368"/>
    <mergeCell ref="BO368:BS368"/>
    <mergeCell ref="A368:F368"/>
    <mergeCell ref="G368:S368"/>
    <mergeCell ref="T368:Z368"/>
    <mergeCell ref="AA368:AE368"/>
    <mergeCell ref="AF368:AJ368"/>
    <mergeCell ref="AK368:AO368"/>
    <mergeCell ref="AP367:AT367"/>
    <mergeCell ref="AU367:AY367"/>
    <mergeCell ref="AZ367:BD367"/>
    <mergeCell ref="BE367:BI367"/>
    <mergeCell ref="BJ367:BN367"/>
    <mergeCell ref="BO367:BS367"/>
    <mergeCell ref="A364:BL364"/>
    <mergeCell ref="A366:F367"/>
    <mergeCell ref="G366:S367"/>
    <mergeCell ref="T366:Z367"/>
    <mergeCell ref="AA366:AO366"/>
    <mergeCell ref="AP366:BD366"/>
    <mergeCell ref="BE366:BS366"/>
    <mergeCell ref="AA367:AE367"/>
    <mergeCell ref="AF367:AJ367"/>
    <mergeCell ref="AK367:AO367"/>
    <mergeCell ref="A360:BL360"/>
    <mergeCell ref="A362:BL362"/>
    <mergeCell ref="AF352:AH352"/>
    <mergeCell ref="AI352:AK352"/>
    <mergeCell ref="AL352:AN352"/>
    <mergeCell ref="AO352:AQ352"/>
    <mergeCell ref="AI351:AK351"/>
    <mergeCell ref="AL351:AN351"/>
    <mergeCell ref="AO351:AQ351"/>
    <mergeCell ref="AR351:AT351"/>
    <mergeCell ref="AU351:AW351"/>
    <mergeCell ref="AX351:AZ351"/>
    <mergeCell ref="D351:V351"/>
    <mergeCell ref="W351:Y351"/>
    <mergeCell ref="Z351:AB351"/>
    <mergeCell ref="AC351:AE351"/>
    <mergeCell ref="AF351:AH351"/>
    <mergeCell ref="A351:C351"/>
    <mergeCell ref="BJ352:BL352"/>
    <mergeCell ref="A353:C353"/>
    <mergeCell ref="D353:V353"/>
    <mergeCell ref="W353:Y353"/>
    <mergeCell ref="Z353:AB353"/>
    <mergeCell ref="AC353:AE353"/>
    <mergeCell ref="AF353:AH353"/>
    <mergeCell ref="AI353:AK353"/>
    <mergeCell ref="AL353:AN353"/>
    <mergeCell ref="AO353:AQ353"/>
    <mergeCell ref="AR352:AT352"/>
    <mergeCell ref="AU352:AW352"/>
    <mergeCell ref="AX352:AZ352"/>
    <mergeCell ref="BA352:BC352"/>
    <mergeCell ref="BD349:BF349"/>
    <mergeCell ref="BG349:BI349"/>
    <mergeCell ref="BJ349:BL349"/>
    <mergeCell ref="A350:C350"/>
    <mergeCell ref="D350:V350"/>
    <mergeCell ref="W350:Y350"/>
    <mergeCell ref="Z350:AB350"/>
    <mergeCell ref="AC350:AE350"/>
    <mergeCell ref="AF350:AH350"/>
    <mergeCell ref="AI349:AK349"/>
    <mergeCell ref="AL349:AN349"/>
    <mergeCell ref="AO349:AQ349"/>
    <mergeCell ref="AR349:AT349"/>
    <mergeCell ref="AU349:AW349"/>
    <mergeCell ref="AX349:AZ349"/>
    <mergeCell ref="A349:C349"/>
    <mergeCell ref="D349:V349"/>
    <mergeCell ref="W349:Y349"/>
    <mergeCell ref="Z349:AB349"/>
    <mergeCell ref="AC349:AE349"/>
    <mergeCell ref="AF349:AH349"/>
    <mergeCell ref="BA350:BC350"/>
    <mergeCell ref="BD350:BF350"/>
    <mergeCell ref="BG350:BI350"/>
    <mergeCell ref="BJ350:BL350"/>
    <mergeCell ref="BJ347:BL348"/>
    <mergeCell ref="W348:Y348"/>
    <mergeCell ref="Z348:AB348"/>
    <mergeCell ref="AC348:AE348"/>
    <mergeCell ref="AF348:AH348"/>
    <mergeCell ref="AI348:AK348"/>
    <mergeCell ref="AL348:AN348"/>
    <mergeCell ref="AO348:AQ348"/>
    <mergeCell ref="AR348:AT348"/>
    <mergeCell ref="BG346:BL346"/>
    <mergeCell ref="W347:AB347"/>
    <mergeCell ref="AC347:AH347"/>
    <mergeCell ref="AI347:AN347"/>
    <mergeCell ref="AO347:AT347"/>
    <mergeCell ref="AU347:AW348"/>
    <mergeCell ref="AX347:AZ348"/>
    <mergeCell ref="BA347:BC348"/>
    <mergeCell ref="BD347:BF348"/>
    <mergeCell ref="BG347:BI348"/>
    <mergeCell ref="A346:C348"/>
    <mergeCell ref="D346:V348"/>
    <mergeCell ref="W346:AH346"/>
    <mergeCell ref="AI346:AT346"/>
    <mergeCell ref="AU346:AZ346"/>
    <mergeCell ref="BA346:BF346"/>
    <mergeCell ref="AT232:AX232"/>
    <mergeCell ref="AY232:BC232"/>
    <mergeCell ref="BD232:BH232"/>
    <mergeCell ref="BI232:BM232"/>
    <mergeCell ref="BN232:BR232"/>
    <mergeCell ref="A343:BL343"/>
    <mergeCell ref="BI233:BM233"/>
    <mergeCell ref="BN233:BR233"/>
    <mergeCell ref="A234:T234"/>
    <mergeCell ref="U234:Y234"/>
    <mergeCell ref="A232:T232"/>
    <mergeCell ref="U232:Y232"/>
    <mergeCell ref="Z232:AD232"/>
    <mergeCell ref="AE232:AI232"/>
    <mergeCell ref="AJ232:AN232"/>
    <mergeCell ref="AO232:AS232"/>
    <mergeCell ref="BD234:BH234"/>
    <mergeCell ref="BI234:BM234"/>
    <mergeCell ref="BN234:BR234"/>
    <mergeCell ref="A235:T235"/>
    <mergeCell ref="U235:Y235"/>
    <mergeCell ref="Z235:AD235"/>
    <mergeCell ref="AE235:AI235"/>
    <mergeCell ref="AJ235:AN235"/>
    <mergeCell ref="AO235:AS235"/>
    <mergeCell ref="AT235:AX235"/>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228:T229"/>
    <mergeCell ref="U228:AD228"/>
    <mergeCell ref="AE228:AN228"/>
    <mergeCell ref="AO228:AX228"/>
    <mergeCell ref="AY228:BH228"/>
    <mergeCell ref="BI228:BR228"/>
    <mergeCell ref="U229:Y229"/>
    <mergeCell ref="Z229:AD229"/>
    <mergeCell ref="AE229:AI229"/>
    <mergeCell ref="AJ229:AN229"/>
    <mergeCell ref="AP196:AT196"/>
    <mergeCell ref="AU196:AY196"/>
    <mergeCell ref="AZ196:BD196"/>
    <mergeCell ref="BE196:BI196"/>
    <mergeCell ref="A225:BL225"/>
    <mergeCell ref="A226:BL226"/>
    <mergeCell ref="BE197:BI197"/>
    <mergeCell ref="A198:C198"/>
    <mergeCell ref="D198:P198"/>
    <mergeCell ref="Q198:U198"/>
    <mergeCell ref="BE198:BI198"/>
    <mergeCell ref="A199:C199"/>
    <mergeCell ref="D199:P199"/>
    <mergeCell ref="Q199:U199"/>
    <mergeCell ref="V199:AE199"/>
    <mergeCell ref="AF199:AJ199"/>
    <mergeCell ref="BT162:BX162"/>
    <mergeCell ref="A190:BL190"/>
    <mergeCell ref="A192:C193"/>
    <mergeCell ref="D192:P193"/>
    <mergeCell ref="Q192:U193"/>
    <mergeCell ref="V192:AE193"/>
    <mergeCell ref="AF192:AT192"/>
    <mergeCell ref="AU192:BI192"/>
    <mergeCell ref="AF193:AJ193"/>
    <mergeCell ref="AK193:AO193"/>
    <mergeCell ref="AP162:AT162"/>
    <mergeCell ref="AU162:AY162"/>
    <mergeCell ref="AZ162:BD162"/>
    <mergeCell ref="BE162:BI162"/>
    <mergeCell ref="BJ162:BN162"/>
    <mergeCell ref="BO162:BS162"/>
    <mergeCell ref="BE163:BI163"/>
    <mergeCell ref="A163:C163"/>
    <mergeCell ref="D163:P163"/>
    <mergeCell ref="Q163:U163"/>
    <mergeCell ref="V163:AE163"/>
    <mergeCell ref="AF163:AJ163"/>
    <mergeCell ref="AK163:AO163"/>
    <mergeCell ref="AP163:AT163"/>
    <mergeCell ref="AU163:AY163"/>
    <mergeCell ref="AZ163:BD163"/>
    <mergeCell ref="BE165:BI165"/>
    <mergeCell ref="BJ165:BN165"/>
    <mergeCell ref="BO165:BS165"/>
    <mergeCell ref="BT165:BX165"/>
    <mergeCell ref="AK164:AO164"/>
    <mergeCell ref="BE168:BI168"/>
    <mergeCell ref="BJ163:BN163"/>
    <mergeCell ref="BO163:BS163"/>
    <mergeCell ref="BT163:BX163"/>
    <mergeCell ref="A164:C164"/>
    <mergeCell ref="D164:P164"/>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60:C160"/>
    <mergeCell ref="D160:P160"/>
    <mergeCell ref="Q160:U160"/>
    <mergeCell ref="V160:AE160"/>
    <mergeCell ref="AF160:AJ160"/>
    <mergeCell ref="AK160:AO160"/>
    <mergeCell ref="BJ158:BX158"/>
    <mergeCell ref="AF159:AJ159"/>
    <mergeCell ref="AK159:AO159"/>
    <mergeCell ref="AP159:AT159"/>
    <mergeCell ref="AU159:AY159"/>
    <mergeCell ref="AZ159:BD159"/>
    <mergeCell ref="BE159:BI159"/>
    <mergeCell ref="BJ159:BN159"/>
    <mergeCell ref="BO159:BS159"/>
    <mergeCell ref="BT159:BX159"/>
    <mergeCell ref="A158:C159"/>
    <mergeCell ref="D158:P159"/>
    <mergeCell ref="Q158:U159"/>
    <mergeCell ref="V158:AE159"/>
    <mergeCell ref="AF158:AT158"/>
    <mergeCell ref="AU158:BI158"/>
    <mergeCell ref="AL149:AP149"/>
    <mergeCell ref="AQ149:AU149"/>
    <mergeCell ref="AV149:AX149"/>
    <mergeCell ref="AY149:BC149"/>
    <mergeCell ref="A154:BL154"/>
    <mergeCell ref="A156:BL156"/>
    <mergeCell ref="AG150:AK150"/>
    <mergeCell ref="AL150:AP150"/>
    <mergeCell ref="AQ150:AU150"/>
    <mergeCell ref="AV150:AX150"/>
    <mergeCell ref="AL148:AP148"/>
    <mergeCell ref="AQ148:AU148"/>
    <mergeCell ref="AV148:AX148"/>
    <mergeCell ref="AY148:BC148"/>
    <mergeCell ref="A149:C149"/>
    <mergeCell ref="D149:S149"/>
    <mergeCell ref="T149:X149"/>
    <mergeCell ref="Y149:AC149"/>
    <mergeCell ref="AD149:AF149"/>
    <mergeCell ref="AG149:AK149"/>
    <mergeCell ref="D151:S151"/>
    <mergeCell ref="T151:X151"/>
    <mergeCell ref="Y151:AC151"/>
    <mergeCell ref="AD151:AF151"/>
    <mergeCell ref="AG151:AK151"/>
    <mergeCell ref="AL151:AP151"/>
    <mergeCell ref="AQ151:AU151"/>
    <mergeCell ref="AV151:AX151"/>
    <mergeCell ref="A150:C150"/>
    <mergeCell ref="D150:S150"/>
    <mergeCell ref="T150:X150"/>
    <mergeCell ref="Y150:AC150"/>
    <mergeCell ref="AL147:AP147"/>
    <mergeCell ref="AQ147:AU147"/>
    <mergeCell ref="AV147:AX147"/>
    <mergeCell ref="AY147:BC147"/>
    <mergeCell ref="A148:C148"/>
    <mergeCell ref="D148:S148"/>
    <mergeCell ref="T148:X148"/>
    <mergeCell ref="Y148:AC148"/>
    <mergeCell ref="AD148:AF148"/>
    <mergeCell ref="AG148:AK148"/>
    <mergeCell ref="A147:C147"/>
    <mergeCell ref="D147:S147"/>
    <mergeCell ref="T147:X147"/>
    <mergeCell ref="Y147:AC147"/>
    <mergeCell ref="AD147:AF147"/>
    <mergeCell ref="AG147:AK147"/>
    <mergeCell ref="AD146:AF146"/>
    <mergeCell ref="AG146:AK146"/>
    <mergeCell ref="AL146:AP146"/>
    <mergeCell ref="AQ146:AU146"/>
    <mergeCell ref="AV146:AX146"/>
    <mergeCell ref="AY146:BC146"/>
    <mergeCell ref="A142:BL142"/>
    <mergeCell ref="A143:AW143"/>
    <mergeCell ref="A145:C146"/>
    <mergeCell ref="D145:S146"/>
    <mergeCell ref="T145:AK145"/>
    <mergeCell ref="AL145:BC145"/>
    <mergeCell ref="T146:X146"/>
    <mergeCell ref="Y146:AC146"/>
    <mergeCell ref="AL137:AP137"/>
    <mergeCell ref="AQ137:AU137"/>
    <mergeCell ref="AV137:AX137"/>
    <mergeCell ref="AY137:BC137"/>
    <mergeCell ref="BD137:BH137"/>
    <mergeCell ref="BI137:BM137"/>
    <mergeCell ref="A137:C137"/>
    <mergeCell ref="D137:S137"/>
    <mergeCell ref="T137:X137"/>
    <mergeCell ref="Y137:AC137"/>
    <mergeCell ref="AD137:AF137"/>
    <mergeCell ref="AG137:AK137"/>
    <mergeCell ref="AY138:BC138"/>
    <mergeCell ref="BD138:BH138"/>
    <mergeCell ref="BI138:BM138"/>
    <mergeCell ref="BD140:BH140"/>
    <mergeCell ref="BI140:BM140"/>
    <mergeCell ref="T140:X140"/>
    <mergeCell ref="Y140:AC140"/>
    <mergeCell ref="AD140:AF140"/>
    <mergeCell ref="AG140:AK140"/>
    <mergeCell ref="AL140:AP140"/>
    <mergeCell ref="BQ134:BU134"/>
    <mergeCell ref="T134:X134"/>
    <mergeCell ref="Y134:AC134"/>
    <mergeCell ref="AD134:AF134"/>
    <mergeCell ref="AG134:AK134"/>
    <mergeCell ref="AL134:AP134"/>
    <mergeCell ref="AQ134:AU134"/>
    <mergeCell ref="AZ126:BB126"/>
    <mergeCell ref="BC126:BG126"/>
    <mergeCell ref="A128:BL128"/>
    <mergeCell ref="A130:BL130"/>
    <mergeCell ref="A131:BL131"/>
    <mergeCell ref="A133:C134"/>
    <mergeCell ref="D133:S134"/>
    <mergeCell ref="T133:AK133"/>
    <mergeCell ref="AL133:BC133"/>
    <mergeCell ref="BD133:BU133"/>
    <mergeCell ref="A126:E126"/>
    <mergeCell ref="F126:W126"/>
    <mergeCell ref="X126:AB126"/>
    <mergeCell ref="AC126:AG126"/>
    <mergeCell ref="AH126:AJ126"/>
    <mergeCell ref="AK126:AO126"/>
    <mergeCell ref="AP126:AT126"/>
    <mergeCell ref="AU126:AY126"/>
    <mergeCell ref="AC125:AG125"/>
    <mergeCell ref="AH125:AJ125"/>
    <mergeCell ref="AK125:AO125"/>
    <mergeCell ref="AP125:AT125"/>
    <mergeCell ref="AU125:AY125"/>
    <mergeCell ref="AZ123:BB123"/>
    <mergeCell ref="BC123:BG123"/>
    <mergeCell ref="A124:E124"/>
    <mergeCell ref="F124:W124"/>
    <mergeCell ref="X124:AB124"/>
    <mergeCell ref="AC124:AG124"/>
    <mergeCell ref="AH124:AJ124"/>
    <mergeCell ref="AK124:AO124"/>
    <mergeCell ref="AP124:AT124"/>
    <mergeCell ref="AU124:AY124"/>
    <mergeCell ref="A122:E123"/>
    <mergeCell ref="F122:W123"/>
    <mergeCell ref="X122:AO122"/>
    <mergeCell ref="AP122:BG122"/>
    <mergeCell ref="X123:AB123"/>
    <mergeCell ref="AC123:AG123"/>
    <mergeCell ref="AH123:AJ123"/>
    <mergeCell ref="AK123:AO123"/>
    <mergeCell ref="AP123:AT123"/>
    <mergeCell ref="AU123:AY123"/>
    <mergeCell ref="AP100:AT100"/>
    <mergeCell ref="AU100:AY100"/>
    <mergeCell ref="AZ100:BB100"/>
    <mergeCell ref="BC100:BG100"/>
    <mergeCell ref="A119:BL119"/>
    <mergeCell ref="A120:AW120"/>
    <mergeCell ref="AK101:AO101"/>
    <mergeCell ref="AP101:AT101"/>
    <mergeCell ref="AU101:AY101"/>
    <mergeCell ref="AZ101:BB101"/>
    <mergeCell ref="AP99:AT99"/>
    <mergeCell ref="AU99:AY99"/>
    <mergeCell ref="AZ99:BB99"/>
    <mergeCell ref="BC99:BG99"/>
    <mergeCell ref="A100:D100"/>
    <mergeCell ref="E100:W100"/>
    <mergeCell ref="X100:AB100"/>
    <mergeCell ref="AC100:AG100"/>
    <mergeCell ref="AH100:AJ100"/>
    <mergeCell ref="AK100:AO100"/>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AP98:AT98"/>
    <mergeCell ref="AU98:AY98"/>
    <mergeCell ref="AZ98:BB98"/>
    <mergeCell ref="BC98:BG98"/>
    <mergeCell ref="A99:D99"/>
    <mergeCell ref="E99:W99"/>
    <mergeCell ref="X99:AB99"/>
    <mergeCell ref="AC99:AG99"/>
    <mergeCell ref="AH99:AJ99"/>
    <mergeCell ref="AK99:AO99"/>
    <mergeCell ref="A98:D98"/>
    <mergeCell ref="E98:W98"/>
    <mergeCell ref="X98:AB98"/>
    <mergeCell ref="AC98:AG98"/>
    <mergeCell ref="AH98:AJ98"/>
    <mergeCell ref="AK98:AO98"/>
    <mergeCell ref="AH97:AJ97"/>
    <mergeCell ref="AK97:AO97"/>
    <mergeCell ref="AP97:AT97"/>
    <mergeCell ref="AU97:AY97"/>
    <mergeCell ref="AZ97:BB97"/>
    <mergeCell ref="BC97:BG97"/>
    <mergeCell ref="BR91:BT91"/>
    <mergeCell ref="BU91:BY91"/>
    <mergeCell ref="A93:BL93"/>
    <mergeCell ref="A94:AW94"/>
    <mergeCell ref="A96:D97"/>
    <mergeCell ref="E96:W97"/>
    <mergeCell ref="X96:AO96"/>
    <mergeCell ref="AP96:BG96"/>
    <mergeCell ref="X97:AB97"/>
    <mergeCell ref="AC97:AG97"/>
    <mergeCell ref="AP91:AT91"/>
    <mergeCell ref="AU91:AY91"/>
    <mergeCell ref="AZ91:BB91"/>
    <mergeCell ref="BC91:BG91"/>
    <mergeCell ref="BH91:BL91"/>
    <mergeCell ref="BM91:BQ91"/>
    <mergeCell ref="A91:E91"/>
    <mergeCell ref="F91:W91"/>
    <mergeCell ref="X91:AB91"/>
    <mergeCell ref="AC91:AG91"/>
    <mergeCell ref="AH91:AJ91"/>
    <mergeCell ref="AK91:AO91"/>
    <mergeCell ref="AZ90:BB90"/>
    <mergeCell ref="BC90:BG90"/>
    <mergeCell ref="BH90:BL90"/>
    <mergeCell ref="BM90:BQ90"/>
    <mergeCell ref="BR90:BT90"/>
    <mergeCell ref="BU90:BY90"/>
    <mergeCell ref="BR89:BT89"/>
    <mergeCell ref="BU89:BY89"/>
    <mergeCell ref="A90:E90"/>
    <mergeCell ref="F90:W90"/>
    <mergeCell ref="X90:AB90"/>
    <mergeCell ref="AC90:AG90"/>
    <mergeCell ref="AH90:AJ90"/>
    <mergeCell ref="AK90:AO90"/>
    <mergeCell ref="AP90:AT90"/>
    <mergeCell ref="AU90:AY90"/>
    <mergeCell ref="AP89:AT89"/>
    <mergeCell ref="AU89:AY89"/>
    <mergeCell ref="AZ89:BB89"/>
    <mergeCell ref="BC89:BG89"/>
    <mergeCell ref="BH89:BL89"/>
    <mergeCell ref="BM89:BQ89"/>
    <mergeCell ref="A89:E89"/>
    <mergeCell ref="F89:W89"/>
    <mergeCell ref="X89:AB89"/>
    <mergeCell ref="AC89:AG89"/>
    <mergeCell ref="AH89:AJ89"/>
    <mergeCell ref="AK89:AO89"/>
    <mergeCell ref="AZ88:BB88"/>
    <mergeCell ref="BC88:BG88"/>
    <mergeCell ref="BH88:BL88"/>
    <mergeCell ref="BM88:BQ88"/>
    <mergeCell ref="BR88:BT88"/>
    <mergeCell ref="BU88:BY88"/>
    <mergeCell ref="X88:AB88"/>
    <mergeCell ref="AC88:AG88"/>
    <mergeCell ref="AH88:AJ88"/>
    <mergeCell ref="AK88:AO88"/>
    <mergeCell ref="AP88:AT88"/>
    <mergeCell ref="AU88:AY88"/>
    <mergeCell ref="BM65:BQ65"/>
    <mergeCell ref="BR65:BT65"/>
    <mergeCell ref="BU65:BY65"/>
    <mergeCell ref="A84:BL84"/>
    <mergeCell ref="A85:BL85"/>
    <mergeCell ref="A87:E88"/>
    <mergeCell ref="F87:W88"/>
    <mergeCell ref="X87:AO87"/>
    <mergeCell ref="AP87:BG87"/>
    <mergeCell ref="BH87:BY87"/>
    <mergeCell ref="AK65:AO65"/>
    <mergeCell ref="AP65:AT65"/>
    <mergeCell ref="AU65:AY65"/>
    <mergeCell ref="AZ65:BB65"/>
    <mergeCell ref="BC65:BG65"/>
    <mergeCell ref="BH65:BL65"/>
    <mergeCell ref="BC66:BG66"/>
    <mergeCell ref="BH66:BL66"/>
    <mergeCell ref="BM66:BQ66"/>
    <mergeCell ref="BR66:BT66"/>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A58:BL58"/>
    <mergeCell ref="A59:BL59"/>
    <mergeCell ref="A61:D62"/>
    <mergeCell ref="E61:W62"/>
    <mergeCell ref="X61:AO61"/>
    <mergeCell ref="AP61:BG61"/>
    <mergeCell ref="BH61:BY61"/>
    <mergeCell ref="X62:AB62"/>
    <mergeCell ref="AC62:AG62"/>
    <mergeCell ref="AH62:AJ62"/>
    <mergeCell ref="A57:BZ57"/>
    <mergeCell ref="AK48:AO48"/>
    <mergeCell ref="AP48:AT48"/>
    <mergeCell ref="AU48:AY48"/>
    <mergeCell ref="AZ48:BB48"/>
    <mergeCell ref="AK46:AO46"/>
    <mergeCell ref="AP46:AT46"/>
    <mergeCell ref="AU46:AY46"/>
    <mergeCell ref="AZ46:BB46"/>
    <mergeCell ref="BC46:BG46"/>
    <mergeCell ref="A47:D47"/>
    <mergeCell ref="E47:W47"/>
    <mergeCell ref="X47:AB47"/>
    <mergeCell ref="AC47:AG47"/>
    <mergeCell ref="AH47:AJ47"/>
    <mergeCell ref="AK45:AO45"/>
    <mergeCell ref="AP45:AT45"/>
    <mergeCell ref="AU45:AY45"/>
    <mergeCell ref="AZ45:BB45"/>
    <mergeCell ref="BC45:BG45"/>
    <mergeCell ref="A46:D46"/>
    <mergeCell ref="E46:W46"/>
    <mergeCell ref="X46:AB46"/>
    <mergeCell ref="AC46:AG46"/>
    <mergeCell ref="AH46:AJ46"/>
    <mergeCell ref="A45:D45"/>
    <mergeCell ref="E45:W45"/>
    <mergeCell ref="X45:AB45"/>
    <mergeCell ref="AC45:AG45"/>
    <mergeCell ref="AH45:AJ45"/>
    <mergeCell ref="BC48:BG48"/>
    <mergeCell ref="A49:D49"/>
    <mergeCell ref="BU30:BY30"/>
    <mergeCell ref="A40:BL40"/>
    <mergeCell ref="A41:AW41"/>
    <mergeCell ref="A43:D44"/>
    <mergeCell ref="E43:W44"/>
    <mergeCell ref="X43:AO43"/>
    <mergeCell ref="AP43:BG43"/>
    <mergeCell ref="X44:AB44"/>
    <mergeCell ref="AC44:AG44"/>
    <mergeCell ref="AH44:AJ44"/>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2:BL22"/>
    <mergeCell ref="A23:BL23"/>
    <mergeCell ref="A24:BL24"/>
    <mergeCell ref="A15:BL15"/>
    <mergeCell ref="A16:BL16"/>
    <mergeCell ref="A17:BL17"/>
    <mergeCell ref="A18:BL18"/>
    <mergeCell ref="A9:AD9"/>
    <mergeCell ref="AE9:AL9"/>
    <mergeCell ref="A10:AD10"/>
    <mergeCell ref="A2:BL2"/>
    <mergeCell ref="A4:BL4"/>
    <mergeCell ref="A7:AD7"/>
    <mergeCell ref="A8:AD8"/>
    <mergeCell ref="AE7:AK7"/>
    <mergeCell ref="AO7:AU7"/>
    <mergeCell ref="AE8:AK8"/>
    <mergeCell ref="AO8:AU8"/>
    <mergeCell ref="AO9:AU9"/>
    <mergeCell ref="AE10:AK10"/>
    <mergeCell ref="AO10:AU10"/>
    <mergeCell ref="A12:G12"/>
    <mergeCell ref="I12:O12"/>
    <mergeCell ref="Q12:W12"/>
    <mergeCell ref="Y12:AO12"/>
    <mergeCell ref="Q13:W13"/>
    <mergeCell ref="A243:BL243"/>
    <mergeCell ref="AC244:AG244"/>
    <mergeCell ref="A245:C245"/>
    <mergeCell ref="D245:AB245"/>
    <mergeCell ref="AC245:AG245"/>
    <mergeCell ref="A246:C246"/>
    <mergeCell ref="D246:AB246"/>
    <mergeCell ref="AC246:AG246"/>
    <mergeCell ref="A247:C247"/>
    <mergeCell ref="D247:AB247"/>
    <mergeCell ref="AC247:AG247"/>
    <mergeCell ref="A248:C248"/>
    <mergeCell ref="D248:AB248"/>
    <mergeCell ref="AC248:AG248"/>
    <mergeCell ref="A249:C249"/>
    <mergeCell ref="D249:AB249"/>
    <mergeCell ref="AC249:AG249"/>
    <mergeCell ref="A250:C250"/>
    <mergeCell ref="D250:AB250"/>
    <mergeCell ref="AC250:AG250"/>
    <mergeCell ref="A251:C251"/>
    <mergeCell ref="D251:AB251"/>
    <mergeCell ref="AC251:AG251"/>
    <mergeCell ref="A252:C252"/>
    <mergeCell ref="D252:AB252"/>
    <mergeCell ref="AC252:AG252"/>
    <mergeCell ref="A254:BL254"/>
    <mergeCell ref="AP255:AU255"/>
    <mergeCell ref="A256:B256"/>
    <mergeCell ref="C256:Z256"/>
    <mergeCell ref="AA256:AE256"/>
    <mergeCell ref="AF256:AK256"/>
    <mergeCell ref="AL256:AP256"/>
    <mergeCell ref="AQ256:AV256"/>
    <mergeCell ref="A257:B257"/>
    <mergeCell ref="C257:Z257"/>
    <mergeCell ref="AA257:AE257"/>
    <mergeCell ref="AF257:AK257"/>
    <mergeCell ref="AL257:AP257"/>
    <mergeCell ref="AQ257:AV257"/>
    <mergeCell ref="A259:BY259"/>
    <mergeCell ref="A260:BY260"/>
    <mergeCell ref="AJ261:AL261"/>
    <mergeCell ref="A262:H262"/>
    <mergeCell ref="I262:Q262"/>
    <mergeCell ref="R262:Y262"/>
    <mergeCell ref="Z262:AE262"/>
    <mergeCell ref="AF262:AL262"/>
    <mergeCell ref="A263:H263"/>
    <mergeCell ref="I263:Q263"/>
    <mergeCell ref="R263:Y263"/>
    <mergeCell ref="Z263:AE263"/>
    <mergeCell ref="AF263:AL263"/>
    <mergeCell ref="A265:BL265"/>
    <mergeCell ref="A267:R267"/>
    <mergeCell ref="S267:V267"/>
    <mergeCell ref="W267:Z267"/>
    <mergeCell ref="AA267:AE267"/>
    <mergeCell ref="AF267:AL267"/>
    <mergeCell ref="A268:R268"/>
    <mergeCell ref="S268:V268"/>
    <mergeCell ref="W268:Z268"/>
    <mergeCell ref="AA268:AE268"/>
    <mergeCell ref="AF268:AL268"/>
    <mergeCell ref="A270:BL270"/>
    <mergeCell ref="A272:C272"/>
    <mergeCell ref="D272:R272"/>
    <mergeCell ref="S272:V272"/>
    <mergeCell ref="W272:AA272"/>
    <mergeCell ref="AB272:AF272"/>
    <mergeCell ref="AG272:AL272"/>
    <mergeCell ref="AM272:AW272"/>
    <mergeCell ref="AX272:BC272"/>
    <mergeCell ref="A273:C273"/>
    <mergeCell ref="D273:R273"/>
    <mergeCell ref="S273:V273"/>
    <mergeCell ref="W273:AA273"/>
    <mergeCell ref="AB273:AF273"/>
    <mergeCell ref="AG273:AL273"/>
    <mergeCell ref="AM273:AW273"/>
    <mergeCell ref="AX273:BC273"/>
    <mergeCell ref="A275:BL275"/>
    <mergeCell ref="A277:BZ277"/>
    <mergeCell ref="AJ278:AL278"/>
    <mergeCell ref="A279:D279"/>
    <mergeCell ref="E279:T279"/>
    <mergeCell ref="U279:X279"/>
    <mergeCell ref="Y279:AC279"/>
    <mergeCell ref="AD279:AI279"/>
    <mergeCell ref="AJ279:AR279"/>
    <mergeCell ref="A280:D280"/>
    <mergeCell ref="E280:T280"/>
    <mergeCell ref="U280:X280"/>
    <mergeCell ref="Y280:AC280"/>
    <mergeCell ref="AD280:AI280"/>
    <mergeCell ref="AJ280:AR280"/>
    <mergeCell ref="A281:D281"/>
    <mergeCell ref="E281:T281"/>
    <mergeCell ref="U281:X281"/>
    <mergeCell ref="Y281:AC281"/>
    <mergeCell ref="AD281:AI281"/>
    <mergeCell ref="AJ281:AR281"/>
    <mergeCell ref="A282:D282"/>
    <mergeCell ref="E282:T282"/>
    <mergeCell ref="U282:X282"/>
    <mergeCell ref="Y282:AC282"/>
    <mergeCell ref="AD282:AI282"/>
    <mergeCell ref="AJ282:AR282"/>
    <mergeCell ref="A284:BZ284"/>
    <mergeCell ref="A285:BZ285"/>
    <mergeCell ref="A287:BZ287"/>
    <mergeCell ref="AG288:AL288"/>
    <mergeCell ref="A289:K289"/>
    <mergeCell ref="L289:W289"/>
    <mergeCell ref="X289:AB289"/>
    <mergeCell ref="AC289:AF289"/>
    <mergeCell ref="AG289:AL289"/>
    <mergeCell ref="A290:K290"/>
    <mergeCell ref="L290:W290"/>
    <mergeCell ref="X290:AB290"/>
    <mergeCell ref="AC290:AF290"/>
    <mergeCell ref="AG290:AL290"/>
    <mergeCell ref="A292:BZ292"/>
    <mergeCell ref="A294:U294"/>
    <mergeCell ref="V294:Z294"/>
    <mergeCell ref="AA294:AF294"/>
    <mergeCell ref="AG294:AL294"/>
    <mergeCell ref="AH326:AJ326"/>
    <mergeCell ref="AK326:AM326"/>
    <mergeCell ref="AN326:AP326"/>
    <mergeCell ref="AQ326:AS326"/>
    <mergeCell ref="AT326:AV326"/>
    <mergeCell ref="AW326:AY326"/>
    <mergeCell ref="AZ326:BB326"/>
    <mergeCell ref="BC326:BE326"/>
    <mergeCell ref="P315:T315"/>
    <mergeCell ref="U315:Y315"/>
    <mergeCell ref="A314:O314"/>
    <mergeCell ref="P314:T314"/>
    <mergeCell ref="A295:U295"/>
    <mergeCell ref="V295:Z295"/>
    <mergeCell ref="AA295:AF295"/>
    <mergeCell ref="AG295:AL295"/>
    <mergeCell ref="A296:U296"/>
    <mergeCell ref="V296:Z296"/>
    <mergeCell ref="AA296:AF296"/>
    <mergeCell ref="AG296:AL296"/>
    <mergeCell ref="A297:U297"/>
    <mergeCell ref="V297:Z297"/>
    <mergeCell ref="AA297:AF297"/>
    <mergeCell ref="AG297:AL297"/>
    <mergeCell ref="A298:U298"/>
    <mergeCell ref="V298:Z298"/>
    <mergeCell ref="AA298:AF298"/>
    <mergeCell ref="AG298:AL298"/>
    <mergeCell ref="A299:U299"/>
    <mergeCell ref="V299:Z299"/>
    <mergeCell ref="AA299:AF299"/>
    <mergeCell ref="AG299:AL299"/>
    <mergeCell ref="P327:R327"/>
    <mergeCell ref="S327:U327"/>
    <mergeCell ref="V327:X327"/>
    <mergeCell ref="Y327:AA327"/>
    <mergeCell ref="AB327:AD327"/>
    <mergeCell ref="AE327:AG327"/>
    <mergeCell ref="AH327:AJ327"/>
    <mergeCell ref="AK327:AM327"/>
    <mergeCell ref="AN327:AP327"/>
    <mergeCell ref="AQ327:AS327"/>
    <mergeCell ref="AT327:AV327"/>
    <mergeCell ref="AW327:AY327"/>
    <mergeCell ref="A301:BZ301"/>
    <mergeCell ref="A302:BZ302"/>
    <mergeCell ref="A304:BL304"/>
    <mergeCell ref="A321:BL321"/>
    <mergeCell ref="A323:BL323"/>
    <mergeCell ref="A325:C326"/>
    <mergeCell ref="D325:U325"/>
    <mergeCell ref="V325:AM325"/>
    <mergeCell ref="AN325:BE325"/>
    <mergeCell ref="BO325:BT325"/>
    <mergeCell ref="D326:F326"/>
    <mergeCell ref="G326:I326"/>
    <mergeCell ref="J326:L326"/>
    <mergeCell ref="M326:O326"/>
    <mergeCell ref="P326:R326"/>
    <mergeCell ref="S326:U326"/>
    <mergeCell ref="V326:X326"/>
    <mergeCell ref="Y326:AA326"/>
    <mergeCell ref="AB326:AD326"/>
    <mergeCell ref="AE326:AG326"/>
    <mergeCell ref="AH329:AJ329"/>
    <mergeCell ref="AK329:AM329"/>
    <mergeCell ref="AN329:AP329"/>
    <mergeCell ref="AQ329:AS329"/>
    <mergeCell ref="AT329:AV329"/>
    <mergeCell ref="AW329:AY329"/>
    <mergeCell ref="AZ327:BB327"/>
    <mergeCell ref="BC327:BE327"/>
    <mergeCell ref="A328:C328"/>
    <mergeCell ref="D328:F328"/>
    <mergeCell ref="G328:I328"/>
    <mergeCell ref="J328:L328"/>
    <mergeCell ref="M328:O328"/>
    <mergeCell ref="P328:R328"/>
    <mergeCell ref="S328:U328"/>
    <mergeCell ref="V328:X328"/>
    <mergeCell ref="Y328:AA328"/>
    <mergeCell ref="AB328:AD328"/>
    <mergeCell ref="AE328:AG328"/>
    <mergeCell ref="AH328:AJ328"/>
    <mergeCell ref="AK328:AM328"/>
    <mergeCell ref="AN328:AP328"/>
    <mergeCell ref="AQ328:AS328"/>
    <mergeCell ref="AT328:AV328"/>
    <mergeCell ref="AW328:AY328"/>
    <mergeCell ref="AZ328:BB328"/>
    <mergeCell ref="BC328:BE328"/>
    <mergeCell ref="A327:C327"/>
    <mergeCell ref="D327:F327"/>
    <mergeCell ref="G327:I327"/>
    <mergeCell ref="J327:L327"/>
    <mergeCell ref="M327:O327"/>
    <mergeCell ref="AZ329:BB329"/>
    <mergeCell ref="BC329:BE329"/>
    <mergeCell ref="A330:C330"/>
    <mergeCell ref="D330:F330"/>
    <mergeCell ref="G330:I330"/>
    <mergeCell ref="J330:L330"/>
    <mergeCell ref="M330:O330"/>
    <mergeCell ref="P330:R330"/>
    <mergeCell ref="S330:U330"/>
    <mergeCell ref="V330:X330"/>
    <mergeCell ref="Y330:AA330"/>
    <mergeCell ref="AB330:AD330"/>
    <mergeCell ref="AE330:AG330"/>
    <mergeCell ref="AH330:AJ330"/>
    <mergeCell ref="AK330:AM330"/>
    <mergeCell ref="AN330:AP330"/>
    <mergeCell ref="AQ330:AS330"/>
    <mergeCell ref="AT330:AV330"/>
    <mergeCell ref="AW330:AY330"/>
    <mergeCell ref="AZ330:BB330"/>
    <mergeCell ref="BC330:BE330"/>
    <mergeCell ref="A329:C329"/>
    <mergeCell ref="D329:F329"/>
    <mergeCell ref="G329:I329"/>
    <mergeCell ref="J329:L329"/>
    <mergeCell ref="M329:O329"/>
    <mergeCell ref="P329:R329"/>
    <mergeCell ref="S329:U329"/>
    <mergeCell ref="V329:X329"/>
    <mergeCell ref="Y329:AA329"/>
    <mergeCell ref="AB329:AD329"/>
    <mergeCell ref="AE329:AG329"/>
    <mergeCell ref="V331:AM331"/>
    <mergeCell ref="D332:F332"/>
    <mergeCell ref="G332:I332"/>
    <mergeCell ref="J332:L332"/>
    <mergeCell ref="M332:O332"/>
    <mergeCell ref="P332:R332"/>
    <mergeCell ref="S332:U332"/>
    <mergeCell ref="V332:X332"/>
    <mergeCell ref="Y332:AA332"/>
    <mergeCell ref="AB332:AD332"/>
    <mergeCell ref="AE332:AG332"/>
    <mergeCell ref="AH332:AJ332"/>
    <mergeCell ref="AK332:AM332"/>
    <mergeCell ref="A333:C333"/>
    <mergeCell ref="D333:F333"/>
    <mergeCell ref="G333:I333"/>
    <mergeCell ref="J333:L333"/>
    <mergeCell ref="M333:O333"/>
    <mergeCell ref="P333:R333"/>
    <mergeCell ref="S333:U333"/>
    <mergeCell ref="V333:X333"/>
    <mergeCell ref="Y333:AA333"/>
    <mergeCell ref="AB333:AD333"/>
    <mergeCell ref="AE333:AG333"/>
    <mergeCell ref="AH333:AJ333"/>
    <mergeCell ref="AK333:AM333"/>
    <mergeCell ref="AD314:AG314"/>
    <mergeCell ref="AH314:AL314"/>
    <mergeCell ref="AM314:AP314"/>
    <mergeCell ref="AQ314:AV314"/>
    <mergeCell ref="A315:O315"/>
    <mergeCell ref="A336:C336"/>
    <mergeCell ref="D336:F336"/>
    <mergeCell ref="G336:I336"/>
    <mergeCell ref="J336:L336"/>
    <mergeCell ref="M336:O336"/>
    <mergeCell ref="P336:R336"/>
    <mergeCell ref="S336:U336"/>
    <mergeCell ref="V336:X336"/>
    <mergeCell ref="Y336:AA336"/>
    <mergeCell ref="AB336:AD336"/>
    <mergeCell ref="AE336:AG336"/>
    <mergeCell ref="AH336:AJ336"/>
    <mergeCell ref="AK336:AM336"/>
    <mergeCell ref="A334:C334"/>
    <mergeCell ref="D334:F334"/>
    <mergeCell ref="G334:I334"/>
    <mergeCell ref="J334:L334"/>
    <mergeCell ref="M334:O334"/>
    <mergeCell ref="P334:R334"/>
    <mergeCell ref="S334:U334"/>
    <mergeCell ref="V334:X334"/>
    <mergeCell ref="Y334:AA334"/>
    <mergeCell ref="AB334:AD334"/>
    <mergeCell ref="Z315:AC315"/>
    <mergeCell ref="AD315:AG315"/>
    <mergeCell ref="A331:C332"/>
    <mergeCell ref="D331:U331"/>
    <mergeCell ref="D335:F335"/>
    <mergeCell ref="G335:I335"/>
    <mergeCell ref="J335:L335"/>
    <mergeCell ref="M335:O335"/>
    <mergeCell ref="P335:R335"/>
    <mergeCell ref="S335:U335"/>
    <mergeCell ref="V335:X335"/>
    <mergeCell ref="Y335:AA335"/>
    <mergeCell ref="AB335:AD335"/>
    <mergeCell ref="AE335:AG335"/>
    <mergeCell ref="AH335:AJ335"/>
    <mergeCell ref="AK335:AM335"/>
    <mergeCell ref="A310:BL310"/>
    <mergeCell ref="A311:O312"/>
    <mergeCell ref="P311:Y311"/>
    <mergeCell ref="Z311:AV311"/>
    <mergeCell ref="P312:T312"/>
    <mergeCell ref="U312:Y312"/>
    <mergeCell ref="Z312:AC312"/>
    <mergeCell ref="AD312:AG312"/>
    <mergeCell ref="AH312:AL312"/>
    <mergeCell ref="AM312:AP312"/>
    <mergeCell ref="AQ312:AV312"/>
    <mergeCell ref="A313:O313"/>
    <mergeCell ref="P313:Y313"/>
    <mergeCell ref="Z313:AC313"/>
    <mergeCell ref="AD313:AG313"/>
    <mergeCell ref="AH313:AL313"/>
    <mergeCell ref="AM313:AP313"/>
    <mergeCell ref="AQ313:AV313"/>
    <mergeCell ref="U314:Y314"/>
    <mergeCell ref="Z314:AC314"/>
    <mergeCell ref="AH315:AL315"/>
    <mergeCell ref="AM315:AP315"/>
    <mergeCell ref="AQ315:AV315"/>
    <mergeCell ref="A316:O316"/>
    <mergeCell ref="P316:T316"/>
    <mergeCell ref="U316:Y316"/>
    <mergeCell ref="Z316:AC316"/>
    <mergeCell ref="AD316:AG316"/>
    <mergeCell ref="AH316:AL316"/>
    <mergeCell ref="AM316:AP316"/>
    <mergeCell ref="AQ316:AV316"/>
    <mergeCell ref="A317:O317"/>
    <mergeCell ref="P317:T317"/>
    <mergeCell ref="U317:Y317"/>
    <mergeCell ref="Z317:AC317"/>
    <mergeCell ref="AD317:AG317"/>
    <mergeCell ref="AH317:AL317"/>
    <mergeCell ref="AM317:AP317"/>
    <mergeCell ref="AQ317:AV317"/>
    <mergeCell ref="A318:O318"/>
    <mergeCell ref="P318:T318"/>
    <mergeCell ref="U318:Y318"/>
    <mergeCell ref="Z318:AC318"/>
    <mergeCell ref="AD318:AG318"/>
    <mergeCell ref="AH318:AL318"/>
    <mergeCell ref="AM318:AP318"/>
    <mergeCell ref="AQ318:AV318"/>
    <mergeCell ref="A319:O319"/>
    <mergeCell ref="P319:T319"/>
    <mergeCell ref="U319:Y319"/>
    <mergeCell ref="Z319:AC319"/>
    <mergeCell ref="AD319:AG319"/>
    <mergeCell ref="AH319:AL319"/>
    <mergeCell ref="AM319:AP319"/>
    <mergeCell ref="AQ319:AV319"/>
    <mergeCell ref="A474:BL474"/>
    <mergeCell ref="A341:P341"/>
    <mergeCell ref="Q341:U341"/>
    <mergeCell ref="V341:Z341"/>
    <mergeCell ref="AA341:AE341"/>
    <mergeCell ref="AF341:AJ341"/>
    <mergeCell ref="A338:BL338"/>
    <mergeCell ref="A340:P340"/>
    <mergeCell ref="Q340:U340"/>
    <mergeCell ref="V340:Z340"/>
    <mergeCell ref="AA340:AE340"/>
    <mergeCell ref="AF340:AJ340"/>
    <mergeCell ref="AE334:AG334"/>
    <mergeCell ref="AH334:AJ334"/>
    <mergeCell ref="AK334:AM334"/>
    <mergeCell ref="A335:C335"/>
    <mergeCell ref="A497:H497"/>
    <mergeCell ref="I497:U497"/>
    <mergeCell ref="V497:AB497"/>
    <mergeCell ref="AC497:AK497"/>
    <mergeCell ref="AL497:AT497"/>
    <mergeCell ref="AU497:BC497"/>
    <mergeCell ref="BD497:BQ497"/>
    <mergeCell ref="A306:BY306"/>
    <mergeCell ref="A308:BY308"/>
    <mergeCell ref="A169:C169"/>
    <mergeCell ref="D169:P169"/>
    <mergeCell ref="Q169:U169"/>
    <mergeCell ref="V169:AE169"/>
    <mergeCell ref="AF169:AJ169"/>
    <mergeCell ref="AK169:AO169"/>
    <mergeCell ref="AP169:AT169"/>
    <mergeCell ref="AU169:AY169"/>
    <mergeCell ref="AZ169:BD169"/>
    <mergeCell ref="BE169:BI169"/>
    <mergeCell ref="BJ169:BN169"/>
    <mergeCell ref="BO169:BS169"/>
    <mergeCell ref="BT169:BX169"/>
    <mergeCell ref="A203:C203"/>
    <mergeCell ref="D203:P203"/>
    <mergeCell ref="Q203:U203"/>
    <mergeCell ref="A476:H476"/>
    <mergeCell ref="I476:U476"/>
    <mergeCell ref="V476:AB476"/>
    <mergeCell ref="AC476:AK476"/>
    <mergeCell ref="AL476:AT476"/>
    <mergeCell ref="AU476:BC476"/>
    <mergeCell ref="BD476:BQ476"/>
    <mergeCell ref="A187:C187"/>
    <mergeCell ref="D187:P187"/>
    <mergeCell ref="A483:H483"/>
    <mergeCell ref="I483:U483"/>
    <mergeCell ref="V483:AB483"/>
    <mergeCell ref="AC483:AK483"/>
    <mergeCell ref="AL483:AT483"/>
    <mergeCell ref="AU483:BC483"/>
    <mergeCell ref="BD483:BQ483"/>
    <mergeCell ref="A484:H484"/>
    <mergeCell ref="I484:U484"/>
    <mergeCell ref="V484:AB484"/>
    <mergeCell ref="AC484:AK484"/>
    <mergeCell ref="AL484:AT484"/>
    <mergeCell ref="AU484:BC484"/>
    <mergeCell ref="BD484:BQ484"/>
    <mergeCell ref="A479:H479"/>
    <mergeCell ref="I479:U479"/>
    <mergeCell ref="V479:AB479"/>
    <mergeCell ref="AC479:AK479"/>
    <mergeCell ref="AL479:AT479"/>
    <mergeCell ref="AU479:BC479"/>
    <mergeCell ref="BD479:BQ479"/>
    <mergeCell ref="A477:H477"/>
    <mergeCell ref="I477:U477"/>
    <mergeCell ref="V477:AB477"/>
    <mergeCell ref="AC477:AK477"/>
    <mergeCell ref="AL477:AT477"/>
    <mergeCell ref="A482:H482"/>
    <mergeCell ref="I482:U482"/>
    <mergeCell ref="V482:AB482"/>
    <mergeCell ref="AC482:AK482"/>
    <mergeCell ref="AU477:BC477"/>
    <mergeCell ref="BD477:BQ477"/>
    <mergeCell ref="A478:H478"/>
    <mergeCell ref="I478:U478"/>
    <mergeCell ref="V478:AB478"/>
    <mergeCell ref="AC478:AK478"/>
    <mergeCell ref="AL478:AT478"/>
    <mergeCell ref="AU478:BC478"/>
    <mergeCell ref="AL482:AT482"/>
    <mergeCell ref="AU482:BC482"/>
    <mergeCell ref="BD482:BQ482"/>
    <mergeCell ref="A480:H480"/>
    <mergeCell ref="I480:U480"/>
    <mergeCell ref="V480:AB480"/>
    <mergeCell ref="AC480:AK480"/>
    <mergeCell ref="AL480:AT480"/>
    <mergeCell ref="AU480:BC480"/>
    <mergeCell ref="BD480:BQ480"/>
    <mergeCell ref="A481:H481"/>
    <mergeCell ref="I481:U481"/>
    <mergeCell ref="V481:AB481"/>
    <mergeCell ref="AC481:AK481"/>
    <mergeCell ref="AL481:AT481"/>
    <mergeCell ref="AU481:BC481"/>
    <mergeCell ref="BD481:BQ481"/>
    <mergeCell ref="BD478:BQ478"/>
  </mergeCells>
  <conditionalFormatting sqref="A137 A351 A149">
    <cfRule type="cellIs" dxfId="447" priority="128" stopIfTrue="1" operator="equal">
      <formula>A136</formula>
    </cfRule>
  </conditionalFormatting>
  <conditionalFormatting sqref="A162:C162 A196:C196">
    <cfRule type="cellIs" dxfId="446" priority="129" stopIfTrue="1" operator="equal">
      <formula>A161</formula>
    </cfRule>
    <cfRule type="cellIs" dxfId="445" priority="130" stopIfTrue="1" operator="equal">
      <formula>0</formula>
    </cfRule>
  </conditionalFormatting>
  <conditionalFormatting sqref="A138">
    <cfRule type="cellIs" dxfId="444" priority="127" stopIfTrue="1" operator="equal">
      <formula>A137</formula>
    </cfRule>
  </conditionalFormatting>
  <conditionalFormatting sqref="A139">
    <cfRule type="cellIs" dxfId="443" priority="126" stopIfTrue="1" operator="equal">
      <formula>A138</formula>
    </cfRule>
  </conditionalFormatting>
  <conditionalFormatting sqref="A140">
    <cfRule type="cellIs" dxfId="442" priority="125" stopIfTrue="1" operator="equal">
      <formula>A139</formula>
    </cfRule>
  </conditionalFormatting>
  <conditionalFormatting sqref="A150">
    <cfRule type="cellIs" dxfId="441" priority="123" stopIfTrue="1" operator="equal">
      <formula>A149</formula>
    </cfRule>
  </conditionalFormatting>
  <conditionalFormatting sqref="A151">
    <cfRule type="cellIs" dxfId="440" priority="122" stopIfTrue="1" operator="equal">
      <formula>A150</formula>
    </cfRule>
  </conditionalFormatting>
  <conditionalFormatting sqref="A152">
    <cfRule type="cellIs" dxfId="439" priority="121" stopIfTrue="1" operator="equal">
      <formula>A151</formula>
    </cfRule>
  </conditionalFormatting>
  <conditionalFormatting sqref="A352">
    <cfRule type="cellIs" dxfId="438" priority="31" stopIfTrue="1" operator="equal">
      <formula>A351</formula>
    </cfRule>
  </conditionalFormatting>
  <conditionalFormatting sqref="A353">
    <cfRule type="cellIs" dxfId="437" priority="30" stopIfTrue="1" operator="equal">
      <formula>A352</formula>
    </cfRule>
  </conditionalFormatting>
  <conditionalFormatting sqref="A163:C163">
    <cfRule type="cellIs" dxfId="436" priority="118" stopIfTrue="1" operator="equal">
      <formula>A162</formula>
    </cfRule>
    <cfRule type="cellIs" dxfId="435" priority="119" stopIfTrue="1" operator="equal">
      <formula>0</formula>
    </cfRule>
  </conditionalFormatting>
  <conditionalFormatting sqref="A164:C164">
    <cfRule type="cellIs" dxfId="434" priority="116" stopIfTrue="1" operator="equal">
      <formula>A163</formula>
    </cfRule>
    <cfRule type="cellIs" dxfId="433" priority="117" stopIfTrue="1" operator="equal">
      <formula>0</formula>
    </cfRule>
  </conditionalFormatting>
  <conditionalFormatting sqref="A165:C165">
    <cfRule type="cellIs" dxfId="432" priority="114" stopIfTrue="1" operator="equal">
      <formula>A164</formula>
    </cfRule>
    <cfRule type="cellIs" dxfId="431" priority="115" stopIfTrue="1" operator="equal">
      <formula>0</formula>
    </cfRule>
  </conditionalFormatting>
  <conditionalFormatting sqref="A167:C167">
    <cfRule type="cellIs" dxfId="430" priority="112" stopIfTrue="1" operator="equal">
      <formula>A165</formula>
    </cfRule>
    <cfRule type="cellIs" dxfId="429" priority="113" stopIfTrue="1" operator="equal">
      <formula>0</formula>
    </cfRule>
  </conditionalFormatting>
  <conditionalFormatting sqref="A168:C168">
    <cfRule type="cellIs" dxfId="428" priority="110" stopIfTrue="1" operator="equal">
      <formula>A167</formula>
    </cfRule>
    <cfRule type="cellIs" dxfId="427" priority="111" stopIfTrue="1" operator="equal">
      <formula>0</formula>
    </cfRule>
  </conditionalFormatting>
  <conditionalFormatting sqref="A170:C170">
    <cfRule type="cellIs" dxfId="426" priority="108" stopIfTrue="1" operator="equal">
      <formula>A168</formula>
    </cfRule>
    <cfRule type="cellIs" dxfId="425" priority="109" stopIfTrue="1" operator="equal">
      <formula>0</formula>
    </cfRule>
  </conditionalFormatting>
  <conditionalFormatting sqref="A171:C171">
    <cfRule type="cellIs" dxfId="424" priority="106" stopIfTrue="1" operator="equal">
      <formula>A170</formula>
    </cfRule>
    <cfRule type="cellIs" dxfId="423" priority="107" stopIfTrue="1" operator="equal">
      <formula>0</formula>
    </cfRule>
  </conditionalFormatting>
  <conditionalFormatting sqref="A172:C172">
    <cfRule type="cellIs" dxfId="422" priority="104" stopIfTrue="1" operator="equal">
      <formula>A171</formula>
    </cfRule>
    <cfRule type="cellIs" dxfId="421" priority="105" stopIfTrue="1" operator="equal">
      <formula>0</formula>
    </cfRule>
  </conditionalFormatting>
  <conditionalFormatting sqref="A173:C173">
    <cfRule type="cellIs" dxfId="420" priority="102" stopIfTrue="1" operator="equal">
      <formula>A172</formula>
    </cfRule>
    <cfRule type="cellIs" dxfId="419" priority="103" stopIfTrue="1" operator="equal">
      <formula>0</formula>
    </cfRule>
  </conditionalFormatting>
  <conditionalFormatting sqref="A174:C174">
    <cfRule type="cellIs" dxfId="418" priority="100" stopIfTrue="1" operator="equal">
      <formula>A173</formula>
    </cfRule>
    <cfRule type="cellIs" dxfId="417" priority="101" stopIfTrue="1" operator="equal">
      <formula>0</formula>
    </cfRule>
  </conditionalFormatting>
  <conditionalFormatting sqref="A175:C175">
    <cfRule type="cellIs" dxfId="416" priority="98" stopIfTrue="1" operator="equal">
      <formula>A174</formula>
    </cfRule>
    <cfRule type="cellIs" dxfId="415" priority="99" stopIfTrue="1" operator="equal">
      <formula>0</formula>
    </cfRule>
  </conditionalFormatting>
  <conditionalFormatting sqref="A176:C176">
    <cfRule type="cellIs" dxfId="414" priority="96" stopIfTrue="1" operator="equal">
      <formula>A175</formula>
    </cfRule>
    <cfRule type="cellIs" dxfId="413" priority="97" stopIfTrue="1" operator="equal">
      <formula>0</formula>
    </cfRule>
  </conditionalFormatting>
  <conditionalFormatting sqref="A177:C177">
    <cfRule type="cellIs" dxfId="412" priority="94" stopIfTrue="1" operator="equal">
      <formula>A176</formula>
    </cfRule>
    <cfRule type="cellIs" dxfId="411" priority="95" stopIfTrue="1" operator="equal">
      <formula>0</formula>
    </cfRule>
  </conditionalFormatting>
  <conditionalFormatting sqref="A178:C178">
    <cfRule type="cellIs" dxfId="410" priority="92" stopIfTrue="1" operator="equal">
      <formula>A177</formula>
    </cfRule>
    <cfRule type="cellIs" dxfId="409" priority="93" stopIfTrue="1" operator="equal">
      <formula>0</formula>
    </cfRule>
  </conditionalFormatting>
  <conditionalFormatting sqref="A179:C179">
    <cfRule type="cellIs" dxfId="408" priority="90" stopIfTrue="1" operator="equal">
      <formula>A178</formula>
    </cfRule>
    <cfRule type="cellIs" dxfId="407" priority="91" stopIfTrue="1" operator="equal">
      <formula>0</formula>
    </cfRule>
  </conditionalFormatting>
  <conditionalFormatting sqref="A181:C181">
    <cfRule type="cellIs" dxfId="406" priority="88" stopIfTrue="1" operator="equal">
      <formula>A179</formula>
    </cfRule>
    <cfRule type="cellIs" dxfId="405" priority="89" stopIfTrue="1" operator="equal">
      <formula>0</formula>
    </cfRule>
  </conditionalFormatting>
  <conditionalFormatting sqref="A182:C182">
    <cfRule type="cellIs" dxfId="404" priority="86" stopIfTrue="1" operator="equal">
      <formula>A181</formula>
    </cfRule>
    <cfRule type="cellIs" dxfId="403" priority="87" stopIfTrue="1" operator="equal">
      <formula>0</formula>
    </cfRule>
  </conditionalFormatting>
  <conditionalFormatting sqref="A184:C184">
    <cfRule type="cellIs" dxfId="402" priority="84" stopIfTrue="1" operator="equal">
      <formula>A182</formula>
    </cfRule>
    <cfRule type="cellIs" dxfId="401" priority="85" stopIfTrue="1" operator="equal">
      <formula>0</formula>
    </cfRule>
  </conditionalFormatting>
  <conditionalFormatting sqref="A186:C186">
    <cfRule type="cellIs" dxfId="400" priority="82" stopIfTrue="1" operator="equal">
      <formula>A184</formula>
    </cfRule>
    <cfRule type="cellIs" dxfId="399" priority="83" stopIfTrue="1" operator="equal">
      <formula>0</formula>
    </cfRule>
  </conditionalFormatting>
  <conditionalFormatting sqref="A187:C187">
    <cfRule type="cellIs" dxfId="398" priority="80" stopIfTrue="1" operator="equal">
      <formula>A186</formula>
    </cfRule>
    <cfRule type="cellIs" dxfId="397" priority="81" stopIfTrue="1" operator="equal">
      <formula>0</formula>
    </cfRule>
  </conditionalFormatting>
  <conditionalFormatting sqref="A188:C188">
    <cfRule type="cellIs" dxfId="396" priority="78" stopIfTrue="1" operator="equal">
      <formula>A187</formula>
    </cfRule>
    <cfRule type="cellIs" dxfId="395" priority="79" stopIfTrue="1" operator="equal">
      <formula>0</formula>
    </cfRule>
  </conditionalFormatting>
  <conditionalFormatting sqref="A197:C197">
    <cfRule type="cellIs" dxfId="394" priority="74" stopIfTrue="1" operator="equal">
      <formula>A196</formula>
    </cfRule>
    <cfRule type="cellIs" dxfId="393" priority="75" stopIfTrue="1" operator="equal">
      <formula>0</formula>
    </cfRule>
  </conditionalFormatting>
  <conditionalFormatting sqref="A198:C198">
    <cfRule type="cellIs" dxfId="392" priority="72" stopIfTrue="1" operator="equal">
      <formula>A197</formula>
    </cfRule>
    <cfRule type="cellIs" dxfId="391" priority="73" stopIfTrue="1" operator="equal">
      <formula>0</formula>
    </cfRule>
  </conditionalFormatting>
  <conditionalFormatting sqref="A199:C199">
    <cfRule type="cellIs" dxfId="390" priority="70" stopIfTrue="1" operator="equal">
      <formula>A198</formula>
    </cfRule>
    <cfRule type="cellIs" dxfId="389" priority="71" stopIfTrue="1" operator="equal">
      <formula>0</formula>
    </cfRule>
  </conditionalFormatting>
  <conditionalFormatting sqref="A201:C201">
    <cfRule type="cellIs" dxfId="388" priority="68" stopIfTrue="1" operator="equal">
      <formula>A199</formula>
    </cfRule>
    <cfRule type="cellIs" dxfId="387" priority="69" stopIfTrue="1" operator="equal">
      <formula>0</formula>
    </cfRule>
  </conditionalFormatting>
  <conditionalFormatting sqref="A202:C202">
    <cfRule type="cellIs" dxfId="386" priority="66" stopIfTrue="1" operator="equal">
      <formula>A201</formula>
    </cfRule>
    <cfRule type="cellIs" dxfId="385" priority="67" stopIfTrue="1" operator="equal">
      <formula>0</formula>
    </cfRule>
  </conditionalFormatting>
  <conditionalFormatting sqref="A204:C204">
    <cfRule type="cellIs" dxfId="384" priority="64" stopIfTrue="1" operator="equal">
      <formula>A202</formula>
    </cfRule>
    <cfRule type="cellIs" dxfId="383" priority="65" stopIfTrue="1" operator="equal">
      <formula>0</formula>
    </cfRule>
  </conditionalFormatting>
  <conditionalFormatting sqref="A205:C205">
    <cfRule type="cellIs" dxfId="382" priority="62" stopIfTrue="1" operator="equal">
      <formula>A204</formula>
    </cfRule>
    <cfRule type="cellIs" dxfId="381" priority="63" stopIfTrue="1" operator="equal">
      <formula>0</formula>
    </cfRule>
  </conditionalFormatting>
  <conditionalFormatting sqref="A206:C206">
    <cfRule type="cellIs" dxfId="380" priority="60" stopIfTrue="1" operator="equal">
      <formula>A205</formula>
    </cfRule>
    <cfRule type="cellIs" dxfId="379" priority="61" stopIfTrue="1" operator="equal">
      <formula>0</formula>
    </cfRule>
  </conditionalFormatting>
  <conditionalFormatting sqref="A207:C207">
    <cfRule type="cellIs" dxfId="378" priority="58" stopIfTrue="1" operator="equal">
      <formula>A206</formula>
    </cfRule>
    <cfRule type="cellIs" dxfId="377" priority="59" stopIfTrue="1" operator="equal">
      <formula>0</formula>
    </cfRule>
  </conditionalFormatting>
  <conditionalFormatting sqref="A208:C208">
    <cfRule type="cellIs" dxfId="376" priority="56" stopIfTrue="1" operator="equal">
      <formula>A207</formula>
    </cfRule>
    <cfRule type="cellIs" dxfId="375" priority="57" stopIfTrue="1" operator="equal">
      <formula>0</formula>
    </cfRule>
  </conditionalFormatting>
  <conditionalFormatting sqref="A209:C209">
    <cfRule type="cellIs" dxfId="374" priority="54" stopIfTrue="1" operator="equal">
      <formula>A208</formula>
    </cfRule>
    <cfRule type="cellIs" dxfId="373" priority="55" stopIfTrue="1" operator="equal">
      <formula>0</formula>
    </cfRule>
  </conditionalFormatting>
  <conditionalFormatting sqref="A210:C210">
    <cfRule type="cellIs" dxfId="372" priority="52" stopIfTrue="1" operator="equal">
      <formula>A209</formula>
    </cfRule>
    <cfRule type="cellIs" dxfId="371" priority="53" stopIfTrue="1" operator="equal">
      <formula>0</formula>
    </cfRule>
  </conditionalFormatting>
  <conditionalFormatting sqref="A211:C211">
    <cfRule type="cellIs" dxfId="370" priority="50" stopIfTrue="1" operator="equal">
      <formula>A210</formula>
    </cfRule>
    <cfRule type="cellIs" dxfId="369" priority="51" stopIfTrue="1" operator="equal">
      <formula>0</formula>
    </cfRule>
  </conditionalFormatting>
  <conditionalFormatting sqref="A212:C212">
    <cfRule type="cellIs" dxfId="368" priority="48" stopIfTrue="1" operator="equal">
      <formula>A211</formula>
    </cfRule>
    <cfRule type="cellIs" dxfId="367" priority="49" stopIfTrue="1" operator="equal">
      <formula>0</formula>
    </cfRule>
  </conditionalFormatting>
  <conditionalFormatting sqref="A213:C213">
    <cfRule type="cellIs" dxfId="366" priority="46" stopIfTrue="1" operator="equal">
      <formula>A212</formula>
    </cfRule>
    <cfRule type="cellIs" dxfId="365" priority="47" stopIfTrue="1" operator="equal">
      <formula>0</formula>
    </cfRule>
  </conditionalFormatting>
  <conditionalFormatting sqref="A215:C215">
    <cfRule type="cellIs" dxfId="364" priority="44" stopIfTrue="1" operator="equal">
      <formula>A213</formula>
    </cfRule>
    <cfRule type="cellIs" dxfId="363" priority="45" stopIfTrue="1" operator="equal">
      <formula>0</formula>
    </cfRule>
  </conditionalFormatting>
  <conditionalFormatting sqref="A216:C216">
    <cfRule type="cellIs" dxfId="362" priority="42" stopIfTrue="1" operator="equal">
      <formula>A215</formula>
    </cfRule>
    <cfRule type="cellIs" dxfId="361" priority="43" stopIfTrue="1" operator="equal">
      <formula>0</formula>
    </cfRule>
  </conditionalFormatting>
  <conditionalFormatting sqref="A218:C218">
    <cfRule type="cellIs" dxfId="360" priority="40" stopIfTrue="1" operator="equal">
      <formula>A216</formula>
    </cfRule>
    <cfRule type="cellIs" dxfId="359" priority="41" stopIfTrue="1" operator="equal">
      <formula>0</formula>
    </cfRule>
  </conditionalFormatting>
  <conditionalFormatting sqref="A220:C220">
    <cfRule type="cellIs" dxfId="358" priority="38" stopIfTrue="1" operator="equal">
      <formula>A218</formula>
    </cfRule>
    <cfRule type="cellIs" dxfId="357" priority="39" stopIfTrue="1" operator="equal">
      <formula>0</formula>
    </cfRule>
  </conditionalFormatting>
  <conditionalFormatting sqref="A221:C221">
    <cfRule type="cellIs" dxfId="356" priority="36" stopIfTrue="1" operator="equal">
      <formula>A220</formula>
    </cfRule>
    <cfRule type="cellIs" dxfId="355" priority="37" stopIfTrue="1" operator="equal">
      <formula>0</formula>
    </cfRule>
  </conditionalFormatting>
  <conditionalFormatting sqref="A222:C222">
    <cfRule type="cellIs" dxfId="354" priority="34" stopIfTrue="1" operator="equal">
      <formula>A221</formula>
    </cfRule>
    <cfRule type="cellIs" dxfId="353" priority="35" stopIfTrue="1" operator="equal">
      <formula>0</formula>
    </cfRule>
  </conditionalFormatting>
  <conditionalFormatting sqref="A354">
    <cfRule type="cellIs" dxfId="352" priority="29" stopIfTrue="1" operator="equal">
      <formula>A353</formula>
    </cfRule>
  </conditionalFormatting>
  <conditionalFormatting sqref="A355">
    <cfRule type="cellIs" dxfId="351" priority="28" stopIfTrue="1" operator="equal">
      <formula>A354</formula>
    </cfRule>
  </conditionalFormatting>
  <conditionalFormatting sqref="A356">
    <cfRule type="cellIs" dxfId="350" priority="27" stopIfTrue="1" operator="equal">
      <formula>A355</formula>
    </cfRule>
  </conditionalFormatting>
  <conditionalFormatting sqref="A357">
    <cfRule type="cellIs" dxfId="349" priority="26" stopIfTrue="1" operator="equal">
      <formula>A356</formula>
    </cfRule>
  </conditionalFormatting>
  <conditionalFormatting sqref="A169:C169">
    <cfRule type="cellIs" dxfId="348" priority="23" stopIfTrue="1" operator="equal">
      <formula>A168</formula>
    </cfRule>
    <cfRule type="cellIs" dxfId="347" priority="24" stopIfTrue="1" operator="equal">
      <formula>0</formula>
    </cfRule>
  </conditionalFormatting>
  <conditionalFormatting sqref="A203:C203">
    <cfRule type="cellIs" dxfId="346" priority="21" stopIfTrue="1" operator="equal">
      <formula>A202</formula>
    </cfRule>
    <cfRule type="cellIs" dxfId="345" priority="22" stopIfTrue="1" operator="equal">
      <formula>0</formula>
    </cfRule>
  </conditionalFormatting>
  <conditionalFormatting sqref="A183:C183">
    <cfRule type="cellIs" dxfId="344" priority="19" stopIfTrue="1" operator="equal">
      <formula>A182</formula>
    </cfRule>
    <cfRule type="cellIs" dxfId="343" priority="20" stopIfTrue="1" operator="equal">
      <formula>0</formula>
    </cfRule>
  </conditionalFormatting>
  <conditionalFormatting sqref="A217:C217">
    <cfRule type="cellIs" dxfId="342" priority="17" stopIfTrue="1" operator="equal">
      <formula>A216</formula>
    </cfRule>
    <cfRule type="cellIs" dxfId="341" priority="18" stopIfTrue="1" operator="equal">
      <formula>0</formula>
    </cfRule>
  </conditionalFormatting>
  <conditionalFormatting sqref="A166:C166">
    <cfRule type="cellIs" dxfId="340" priority="15" stopIfTrue="1" operator="equal">
      <formula>A165</formula>
    </cfRule>
    <cfRule type="cellIs" dxfId="339" priority="16" stopIfTrue="1" operator="equal">
      <formula>0</formula>
    </cfRule>
  </conditionalFormatting>
  <conditionalFormatting sqref="A200:C200">
    <cfRule type="cellIs" dxfId="338" priority="11" stopIfTrue="1" operator="equal">
      <formula>A199</formula>
    </cfRule>
    <cfRule type="cellIs" dxfId="337" priority="12" stopIfTrue="1" operator="equal">
      <formula>0</formula>
    </cfRule>
  </conditionalFormatting>
  <conditionalFormatting sqref="A180:C180">
    <cfRule type="cellIs" dxfId="336" priority="9" stopIfTrue="1" operator="equal">
      <formula>A179</formula>
    </cfRule>
    <cfRule type="cellIs" dxfId="335" priority="10" stopIfTrue="1" operator="equal">
      <formula>0</formula>
    </cfRule>
  </conditionalFormatting>
  <conditionalFormatting sqref="A214:C214">
    <cfRule type="cellIs" dxfId="334" priority="5" stopIfTrue="1" operator="equal">
      <formula>A213</formula>
    </cfRule>
    <cfRule type="cellIs" dxfId="333" priority="6" stopIfTrue="1" operator="equal">
      <formula>0</formula>
    </cfRule>
  </conditionalFormatting>
  <conditionalFormatting sqref="A185:C185">
    <cfRule type="cellIs" dxfId="332" priority="3" stopIfTrue="1" operator="equal">
      <formula>A183</formula>
    </cfRule>
    <cfRule type="cellIs" dxfId="331" priority="4" stopIfTrue="1" operator="equal">
      <formula>0</formula>
    </cfRule>
  </conditionalFormatting>
  <conditionalFormatting sqref="A219:C219">
    <cfRule type="cellIs" dxfId="330" priority="1" stopIfTrue="1" operator="equal">
      <formula>A217</formula>
    </cfRule>
    <cfRule type="cellIs" dxfId="329" priority="2" stopIfTrue="1" operator="equal">
      <formula>0</formula>
    </cfRule>
  </conditionalFormatting>
  <pageMargins left="0.32" right="0.33" top="0.39370078740157499" bottom="0.39370078740157499" header="0" footer="0"/>
  <pageSetup paperSize="9" scale="61" fitToHeight="500" orientation="landscape" r:id="rId1"/>
  <headerFooter alignWithMargins="0"/>
  <rowBreaks count="8" manualBreakCount="8">
    <brk id="91" max="76" man="1"/>
    <brk id="152" max="76" man="1"/>
    <brk id="189" max="76" man="1"/>
    <brk id="239" max="76" man="1"/>
    <brk id="389" max="76" man="1"/>
    <brk id="410" max="76" man="1"/>
    <brk id="446" max="76" man="1"/>
    <brk id="497" max="7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CA513"/>
  <sheetViews>
    <sheetView view="pageBreakPreview" topLeftCell="A480" zoomScale="88" zoomScaleNormal="100" zoomScaleSheetLayoutView="88" workbookViewId="0">
      <selection activeCell="AU490" sqref="AU490:BC490"/>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31.2" customHeight="1" thickBot="1" x14ac:dyDescent="0.3">
      <c r="A12" s="166" t="s">
        <v>384</v>
      </c>
      <c r="B12" s="166"/>
      <c r="C12" s="166"/>
      <c r="D12" s="166"/>
      <c r="E12" s="166"/>
      <c r="F12" s="166"/>
      <c r="G12" s="166"/>
      <c r="H12" s="5"/>
      <c r="I12" s="213">
        <v>2080</v>
      </c>
      <c r="J12" s="213"/>
      <c r="K12" s="213"/>
      <c r="L12" s="213"/>
      <c r="M12" s="213"/>
      <c r="N12" s="213"/>
      <c r="O12" s="213"/>
      <c r="P12" s="6"/>
      <c r="Q12" s="166" t="s">
        <v>385</v>
      </c>
      <c r="R12" s="166"/>
      <c r="S12" s="166"/>
      <c r="T12" s="166"/>
      <c r="U12" s="166"/>
      <c r="V12" s="166"/>
      <c r="W12" s="166"/>
      <c r="X12" s="6"/>
      <c r="Y12" s="73" t="s">
        <v>562</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1.95"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401</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330</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248.4" customHeight="1" x14ac:dyDescent="0.25">
      <c r="A21" s="65" t="s">
        <v>331</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5" spans="1:79" ht="4.95" customHeight="1" x14ac:dyDescent="0.25"/>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49929666</v>
      </c>
      <c r="Y30" s="87"/>
      <c r="Z30" s="87"/>
      <c r="AA30" s="87"/>
      <c r="AB30" s="87"/>
      <c r="AC30" s="87" t="s">
        <v>153</v>
      </c>
      <c r="AD30" s="87"/>
      <c r="AE30" s="87"/>
      <c r="AF30" s="87"/>
      <c r="AG30" s="87"/>
      <c r="AH30" s="88" t="s">
        <v>153</v>
      </c>
      <c r="AI30" s="89"/>
      <c r="AJ30" s="90"/>
      <c r="AK30" s="87">
        <f t="shared" ref="AK30:AK40" si="0">IF(ISNUMBER(X30),X30,0)+IF(ISNUMBER(AC30),AC30,0)</f>
        <v>49929666</v>
      </c>
      <c r="AL30" s="87"/>
      <c r="AM30" s="87"/>
      <c r="AN30" s="87"/>
      <c r="AO30" s="87"/>
      <c r="AP30" s="87">
        <v>46503490</v>
      </c>
      <c r="AQ30" s="87"/>
      <c r="AR30" s="87"/>
      <c r="AS30" s="87"/>
      <c r="AT30" s="87"/>
      <c r="AU30" s="87" t="s">
        <v>153</v>
      </c>
      <c r="AV30" s="87"/>
      <c r="AW30" s="87"/>
      <c r="AX30" s="87"/>
      <c r="AY30" s="87"/>
      <c r="AZ30" s="88" t="s">
        <v>153</v>
      </c>
      <c r="BA30" s="89"/>
      <c r="BB30" s="90"/>
      <c r="BC30" s="87">
        <f t="shared" ref="BC30:BC40" si="1">IF(ISNUMBER(AP30),AP30,0)+IF(ISNUMBER(AU30),AU30,0)</f>
        <v>46503490</v>
      </c>
      <c r="BD30" s="87"/>
      <c r="BE30" s="87"/>
      <c r="BF30" s="87"/>
      <c r="BG30" s="87"/>
      <c r="BH30" s="87">
        <f>BH86</f>
        <v>13990000</v>
      </c>
      <c r="BI30" s="87"/>
      <c r="BJ30" s="87"/>
      <c r="BK30" s="87"/>
      <c r="BL30" s="87"/>
      <c r="BM30" s="87" t="s">
        <v>153</v>
      </c>
      <c r="BN30" s="87"/>
      <c r="BO30" s="87"/>
      <c r="BP30" s="87"/>
      <c r="BQ30" s="87"/>
      <c r="BR30" s="88" t="s">
        <v>153</v>
      </c>
      <c r="BS30" s="89"/>
      <c r="BT30" s="90"/>
      <c r="BU30" s="87">
        <f t="shared" ref="BU30:BU40" si="2">IF(ISNUMBER(BH30),BH30,0)+IF(ISNUMBER(BM30),BM30,0)</f>
        <v>13990000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1477471</v>
      </c>
      <c r="AD31" s="87"/>
      <c r="AE31" s="87"/>
      <c r="AF31" s="87"/>
      <c r="AG31" s="87"/>
      <c r="AH31" s="88">
        <v>0</v>
      </c>
      <c r="AI31" s="89"/>
      <c r="AJ31" s="90"/>
      <c r="AK31" s="87">
        <f t="shared" si="0"/>
        <v>1477471</v>
      </c>
      <c r="AL31" s="87"/>
      <c r="AM31" s="87"/>
      <c r="AN31" s="87"/>
      <c r="AO31" s="87"/>
      <c r="AP31" s="87" t="s">
        <v>153</v>
      </c>
      <c r="AQ31" s="87"/>
      <c r="AR31" s="87"/>
      <c r="AS31" s="87"/>
      <c r="AT31" s="87"/>
      <c r="AU31" s="87">
        <f>AU32+AU33+AU34+AU35</f>
        <v>1498878</v>
      </c>
      <c r="AV31" s="87"/>
      <c r="AW31" s="87"/>
      <c r="AX31" s="87"/>
      <c r="AY31" s="87"/>
      <c r="AZ31" s="88">
        <v>0</v>
      </c>
      <c r="BA31" s="89"/>
      <c r="BB31" s="90"/>
      <c r="BC31" s="87">
        <f t="shared" si="1"/>
        <v>1498878</v>
      </c>
      <c r="BD31" s="87"/>
      <c r="BE31" s="87"/>
      <c r="BF31" s="87"/>
      <c r="BG31" s="87"/>
      <c r="BH31" s="87" t="s">
        <v>153</v>
      </c>
      <c r="BI31" s="87"/>
      <c r="BJ31" s="87"/>
      <c r="BK31" s="87"/>
      <c r="BL31" s="87"/>
      <c r="BM31" s="87">
        <v>595200</v>
      </c>
      <c r="BN31" s="87"/>
      <c r="BO31" s="87"/>
      <c r="BP31" s="87"/>
      <c r="BQ31" s="87"/>
      <c r="BR31" s="88">
        <v>0</v>
      </c>
      <c r="BS31" s="89"/>
      <c r="BT31" s="90"/>
      <c r="BU31" s="87">
        <f t="shared" si="2"/>
        <v>595200</v>
      </c>
      <c r="BV31" s="87"/>
      <c r="BW31" s="87"/>
      <c r="BX31" s="87"/>
      <c r="BY31" s="87"/>
    </row>
    <row r="32" spans="1:79" s="8" customFormat="1" ht="26.4" customHeight="1" x14ac:dyDescent="0.25">
      <c r="A32" s="62">
        <v>25010100</v>
      </c>
      <c r="B32" s="63"/>
      <c r="C32" s="63"/>
      <c r="D32" s="64"/>
      <c r="E32" s="92" t="s">
        <v>215</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462696</v>
      </c>
      <c r="AD32" s="87"/>
      <c r="AE32" s="87"/>
      <c r="AF32" s="87"/>
      <c r="AG32" s="87"/>
      <c r="AH32" s="88">
        <v>0</v>
      </c>
      <c r="AI32" s="89"/>
      <c r="AJ32" s="90"/>
      <c r="AK32" s="87">
        <f t="shared" si="0"/>
        <v>462696</v>
      </c>
      <c r="AL32" s="87"/>
      <c r="AM32" s="87"/>
      <c r="AN32" s="87"/>
      <c r="AO32" s="87"/>
      <c r="AP32" s="87" t="s">
        <v>153</v>
      </c>
      <c r="AQ32" s="87"/>
      <c r="AR32" s="87"/>
      <c r="AS32" s="87"/>
      <c r="AT32" s="87"/>
      <c r="AU32" s="87">
        <v>538100</v>
      </c>
      <c r="AV32" s="87"/>
      <c r="AW32" s="87"/>
      <c r="AX32" s="87"/>
      <c r="AY32" s="87"/>
      <c r="AZ32" s="88">
        <v>0</v>
      </c>
      <c r="BA32" s="89"/>
      <c r="BB32" s="90"/>
      <c r="BC32" s="87">
        <f t="shared" si="1"/>
        <v>538100</v>
      </c>
      <c r="BD32" s="87"/>
      <c r="BE32" s="87"/>
      <c r="BF32" s="87"/>
      <c r="BG32" s="87"/>
      <c r="BH32" s="87" t="s">
        <v>153</v>
      </c>
      <c r="BI32" s="87"/>
      <c r="BJ32" s="87"/>
      <c r="BK32" s="87"/>
      <c r="BL32" s="87"/>
      <c r="BM32" s="87">
        <v>426600</v>
      </c>
      <c r="BN32" s="87"/>
      <c r="BO32" s="87"/>
      <c r="BP32" s="87"/>
      <c r="BQ32" s="87"/>
      <c r="BR32" s="88">
        <v>0</v>
      </c>
      <c r="BS32" s="89"/>
      <c r="BT32" s="90"/>
      <c r="BU32" s="87">
        <f t="shared" si="2"/>
        <v>426600</v>
      </c>
      <c r="BV32" s="87"/>
      <c r="BW32" s="87"/>
      <c r="BX32" s="87"/>
      <c r="BY32" s="87"/>
    </row>
    <row r="33" spans="1:79" s="8" customFormat="1" ht="13.2" customHeight="1" x14ac:dyDescent="0.25">
      <c r="A33" s="62">
        <v>25010300</v>
      </c>
      <c r="B33" s="63"/>
      <c r="C33" s="63"/>
      <c r="D33" s="64"/>
      <c r="E33" s="92" t="s">
        <v>216</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667862</v>
      </c>
      <c r="AD33" s="87"/>
      <c r="AE33" s="87"/>
      <c r="AF33" s="87"/>
      <c r="AG33" s="87"/>
      <c r="AH33" s="88">
        <v>0</v>
      </c>
      <c r="AI33" s="89"/>
      <c r="AJ33" s="90"/>
      <c r="AK33" s="87">
        <f t="shared" si="0"/>
        <v>667862</v>
      </c>
      <c r="AL33" s="87"/>
      <c r="AM33" s="87"/>
      <c r="AN33" s="87"/>
      <c r="AO33" s="87"/>
      <c r="AP33" s="87" t="s">
        <v>153</v>
      </c>
      <c r="AQ33" s="87"/>
      <c r="AR33" s="87"/>
      <c r="AS33" s="87"/>
      <c r="AT33" s="87"/>
      <c r="AU33" s="87">
        <v>742840</v>
      </c>
      <c r="AV33" s="87"/>
      <c r="AW33" s="87"/>
      <c r="AX33" s="87"/>
      <c r="AY33" s="87"/>
      <c r="AZ33" s="88">
        <v>0</v>
      </c>
      <c r="BA33" s="89"/>
      <c r="BB33" s="90"/>
      <c r="BC33" s="87">
        <f t="shared" si="1"/>
        <v>742840</v>
      </c>
      <c r="BD33" s="87"/>
      <c r="BE33" s="87"/>
      <c r="BF33" s="87"/>
      <c r="BG33" s="87"/>
      <c r="BH33" s="87" t="s">
        <v>153</v>
      </c>
      <c r="BI33" s="87"/>
      <c r="BJ33" s="87"/>
      <c r="BK33" s="87"/>
      <c r="BL33" s="87"/>
      <c r="BM33" s="87">
        <v>168600</v>
      </c>
      <c r="BN33" s="87"/>
      <c r="BO33" s="87"/>
      <c r="BP33" s="87"/>
      <c r="BQ33" s="87"/>
      <c r="BR33" s="88">
        <v>0</v>
      </c>
      <c r="BS33" s="89"/>
      <c r="BT33" s="90"/>
      <c r="BU33" s="87">
        <f t="shared" si="2"/>
        <v>168600</v>
      </c>
      <c r="BV33" s="87"/>
      <c r="BW33" s="87"/>
      <c r="BX33" s="87"/>
      <c r="BY33" s="87"/>
    </row>
    <row r="34" spans="1:79" s="8" customFormat="1" ht="26.4" customHeight="1" x14ac:dyDescent="0.25">
      <c r="A34" s="62">
        <v>25010400</v>
      </c>
      <c r="B34" s="63"/>
      <c r="C34" s="63"/>
      <c r="D34" s="64"/>
      <c r="E34" s="92" t="s">
        <v>217</v>
      </c>
      <c r="F34" s="93"/>
      <c r="G34" s="93"/>
      <c r="H34" s="93"/>
      <c r="I34" s="93"/>
      <c r="J34" s="93"/>
      <c r="K34" s="93"/>
      <c r="L34" s="93"/>
      <c r="M34" s="93"/>
      <c r="N34" s="93"/>
      <c r="O34" s="93"/>
      <c r="P34" s="93"/>
      <c r="Q34" s="93"/>
      <c r="R34" s="93"/>
      <c r="S34" s="93"/>
      <c r="T34" s="93"/>
      <c r="U34" s="93"/>
      <c r="V34" s="93"/>
      <c r="W34" s="94"/>
      <c r="X34" s="87" t="s">
        <v>153</v>
      </c>
      <c r="Y34" s="87"/>
      <c r="Z34" s="87"/>
      <c r="AA34" s="87"/>
      <c r="AB34" s="87"/>
      <c r="AC34" s="87">
        <v>6829</v>
      </c>
      <c r="AD34" s="87"/>
      <c r="AE34" s="87"/>
      <c r="AF34" s="87"/>
      <c r="AG34" s="87"/>
      <c r="AH34" s="88">
        <v>0</v>
      </c>
      <c r="AI34" s="89"/>
      <c r="AJ34" s="90"/>
      <c r="AK34" s="87">
        <f t="shared" si="0"/>
        <v>6829</v>
      </c>
      <c r="AL34" s="87"/>
      <c r="AM34" s="87"/>
      <c r="AN34" s="87"/>
      <c r="AO34" s="87"/>
      <c r="AP34" s="87" t="s">
        <v>153</v>
      </c>
      <c r="AQ34" s="87"/>
      <c r="AR34" s="87"/>
      <c r="AS34" s="87"/>
      <c r="AT34" s="87"/>
      <c r="AU34" s="87">
        <v>8133</v>
      </c>
      <c r="AV34" s="87"/>
      <c r="AW34" s="87"/>
      <c r="AX34" s="87"/>
      <c r="AY34" s="87"/>
      <c r="AZ34" s="88">
        <v>0</v>
      </c>
      <c r="BA34" s="89"/>
      <c r="BB34" s="90"/>
      <c r="BC34" s="87">
        <f t="shared" si="1"/>
        <v>8133</v>
      </c>
      <c r="BD34" s="87"/>
      <c r="BE34" s="87"/>
      <c r="BF34" s="87"/>
      <c r="BG34" s="87"/>
      <c r="BH34" s="87" t="s">
        <v>153</v>
      </c>
      <c r="BI34" s="87"/>
      <c r="BJ34" s="87"/>
      <c r="BK34" s="87"/>
      <c r="BL34" s="87"/>
      <c r="BM34" s="87">
        <v>0</v>
      </c>
      <c r="BN34" s="87"/>
      <c r="BO34" s="87"/>
      <c r="BP34" s="87"/>
      <c r="BQ34" s="87"/>
      <c r="BR34" s="88">
        <v>0</v>
      </c>
      <c r="BS34" s="89"/>
      <c r="BT34" s="90"/>
      <c r="BU34" s="87">
        <f t="shared" si="2"/>
        <v>0</v>
      </c>
      <c r="BV34" s="87"/>
      <c r="BW34" s="87"/>
      <c r="BX34" s="87"/>
      <c r="BY34" s="87"/>
    </row>
    <row r="35" spans="1:79" s="8" customFormat="1" ht="13.2" customHeight="1" x14ac:dyDescent="0.25">
      <c r="A35" s="62">
        <v>25020100</v>
      </c>
      <c r="B35" s="63"/>
      <c r="C35" s="63"/>
      <c r="D35" s="64"/>
      <c r="E35" s="92" t="s">
        <v>218</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340084</v>
      </c>
      <c r="AD35" s="87"/>
      <c r="AE35" s="87"/>
      <c r="AF35" s="87"/>
      <c r="AG35" s="87"/>
      <c r="AH35" s="88">
        <v>0</v>
      </c>
      <c r="AI35" s="89"/>
      <c r="AJ35" s="90"/>
      <c r="AK35" s="87">
        <f t="shared" si="0"/>
        <v>340084</v>
      </c>
      <c r="AL35" s="87"/>
      <c r="AM35" s="87"/>
      <c r="AN35" s="87"/>
      <c r="AO35" s="87"/>
      <c r="AP35" s="87" t="s">
        <v>153</v>
      </c>
      <c r="AQ35" s="87"/>
      <c r="AR35" s="87"/>
      <c r="AS35" s="87"/>
      <c r="AT35" s="87"/>
      <c r="AU35" s="87">
        <v>209805</v>
      </c>
      <c r="AV35" s="87"/>
      <c r="AW35" s="87"/>
      <c r="AX35" s="87"/>
      <c r="AY35" s="87"/>
      <c r="AZ35" s="88">
        <v>0</v>
      </c>
      <c r="BA35" s="89"/>
      <c r="BB35" s="90"/>
      <c r="BC35" s="87">
        <f t="shared" si="1"/>
        <v>209805</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ht="15" customHeight="1" x14ac:dyDescent="0.25">
      <c r="A36" s="77">
        <v>1</v>
      </c>
      <c r="B36" s="78"/>
      <c r="C36" s="78"/>
      <c r="D36" s="79"/>
      <c r="E36" s="77">
        <v>2</v>
      </c>
      <c r="F36" s="78"/>
      <c r="G36" s="78"/>
      <c r="H36" s="78"/>
      <c r="I36" s="78"/>
      <c r="J36" s="78"/>
      <c r="K36" s="78"/>
      <c r="L36" s="78"/>
      <c r="M36" s="78"/>
      <c r="N36" s="78"/>
      <c r="O36" s="78"/>
      <c r="P36" s="78"/>
      <c r="Q36" s="78"/>
      <c r="R36" s="78"/>
      <c r="S36" s="78"/>
      <c r="T36" s="78"/>
      <c r="U36" s="78"/>
      <c r="V36" s="78"/>
      <c r="W36" s="79"/>
      <c r="X36" s="61">
        <v>3</v>
      </c>
      <c r="Y36" s="61"/>
      <c r="Z36" s="61"/>
      <c r="AA36" s="61"/>
      <c r="AB36" s="61"/>
      <c r="AC36" s="61">
        <v>4</v>
      </c>
      <c r="AD36" s="61"/>
      <c r="AE36" s="61"/>
      <c r="AF36" s="61"/>
      <c r="AG36" s="61"/>
      <c r="AH36" s="77">
        <v>5</v>
      </c>
      <c r="AI36" s="78"/>
      <c r="AJ36" s="79"/>
      <c r="AK36" s="61">
        <v>6</v>
      </c>
      <c r="AL36" s="61"/>
      <c r="AM36" s="61"/>
      <c r="AN36" s="61"/>
      <c r="AO36" s="61"/>
      <c r="AP36" s="61">
        <v>7</v>
      </c>
      <c r="AQ36" s="61"/>
      <c r="AR36" s="61"/>
      <c r="AS36" s="61"/>
      <c r="AT36" s="61"/>
      <c r="AU36" s="61">
        <v>8</v>
      </c>
      <c r="AV36" s="61"/>
      <c r="AW36" s="61"/>
      <c r="AX36" s="61"/>
      <c r="AY36" s="61"/>
      <c r="AZ36" s="77">
        <v>9</v>
      </c>
      <c r="BA36" s="78"/>
      <c r="BB36" s="79"/>
      <c r="BC36" s="61">
        <v>10</v>
      </c>
      <c r="BD36" s="61"/>
      <c r="BE36" s="61"/>
      <c r="BF36" s="61"/>
      <c r="BG36" s="61"/>
      <c r="BH36" s="61">
        <v>11</v>
      </c>
      <c r="BI36" s="61"/>
      <c r="BJ36" s="61"/>
      <c r="BK36" s="61"/>
      <c r="BL36" s="61"/>
      <c r="BM36" s="61">
        <v>12</v>
      </c>
      <c r="BN36" s="61"/>
      <c r="BO36" s="61"/>
      <c r="BP36" s="61"/>
      <c r="BQ36" s="61"/>
      <c r="BR36" s="77">
        <v>13</v>
      </c>
      <c r="BS36" s="78"/>
      <c r="BT36" s="79"/>
      <c r="BU36" s="61">
        <v>14</v>
      </c>
      <c r="BV36" s="61"/>
      <c r="BW36" s="61"/>
      <c r="BX36" s="61"/>
      <c r="BY36" s="61"/>
    </row>
    <row r="37" spans="1:79" s="8" customFormat="1" ht="26.4" customHeight="1" x14ac:dyDescent="0.25">
      <c r="A37" s="62"/>
      <c r="B37" s="63"/>
      <c r="C37" s="63"/>
      <c r="D37" s="64"/>
      <c r="E37" s="92" t="s">
        <v>219</v>
      </c>
      <c r="F37" s="93"/>
      <c r="G37" s="93"/>
      <c r="H37" s="93"/>
      <c r="I37" s="93"/>
      <c r="J37" s="93"/>
      <c r="K37" s="93"/>
      <c r="L37" s="93"/>
      <c r="M37" s="93"/>
      <c r="N37" s="93"/>
      <c r="O37" s="93"/>
      <c r="P37" s="93"/>
      <c r="Q37" s="93"/>
      <c r="R37" s="93"/>
      <c r="S37" s="93"/>
      <c r="T37" s="93"/>
      <c r="U37" s="93"/>
      <c r="V37" s="93"/>
      <c r="W37" s="94"/>
      <c r="X37" s="87" t="s">
        <v>153</v>
      </c>
      <c r="Y37" s="87"/>
      <c r="Z37" s="87"/>
      <c r="AA37" s="87"/>
      <c r="AB37" s="87"/>
      <c r="AC37" s="87">
        <v>2184868</v>
      </c>
      <c r="AD37" s="87"/>
      <c r="AE37" s="87"/>
      <c r="AF37" s="87"/>
      <c r="AG37" s="87"/>
      <c r="AH37" s="88">
        <v>2184868</v>
      </c>
      <c r="AI37" s="89"/>
      <c r="AJ37" s="90"/>
      <c r="AK37" s="87">
        <f t="shared" si="0"/>
        <v>2184868</v>
      </c>
      <c r="AL37" s="87"/>
      <c r="AM37" s="87"/>
      <c r="AN37" s="87"/>
      <c r="AO37" s="87"/>
      <c r="AP37" s="87" t="s">
        <v>153</v>
      </c>
      <c r="AQ37" s="87"/>
      <c r="AR37" s="87"/>
      <c r="AS37" s="87"/>
      <c r="AT37" s="87"/>
      <c r="AU37" s="87">
        <v>1528727</v>
      </c>
      <c r="AV37" s="87"/>
      <c r="AW37" s="87"/>
      <c r="AX37" s="87"/>
      <c r="AY37" s="87"/>
      <c r="AZ37" s="88">
        <v>1528727</v>
      </c>
      <c r="BA37" s="89"/>
      <c r="BB37" s="90"/>
      <c r="BC37" s="87">
        <f t="shared" si="1"/>
        <v>1528727</v>
      </c>
      <c r="BD37" s="87"/>
      <c r="BE37" s="87"/>
      <c r="BF37" s="87"/>
      <c r="BG37" s="87"/>
      <c r="BH37" s="87" t="s">
        <v>153</v>
      </c>
      <c r="BI37" s="87"/>
      <c r="BJ37" s="87"/>
      <c r="BK37" s="87"/>
      <c r="BL37" s="87"/>
      <c r="BM37" s="87">
        <v>0</v>
      </c>
      <c r="BN37" s="87"/>
      <c r="BO37" s="87"/>
      <c r="BP37" s="87"/>
      <c r="BQ37" s="87"/>
      <c r="BR37" s="88">
        <v>0</v>
      </c>
      <c r="BS37" s="89"/>
      <c r="BT37" s="90"/>
      <c r="BU37" s="87">
        <f t="shared" si="2"/>
        <v>0</v>
      </c>
      <c r="BV37" s="87"/>
      <c r="BW37" s="87"/>
      <c r="BX37" s="87"/>
      <c r="BY37" s="87"/>
    </row>
    <row r="38" spans="1:79" s="8" customFormat="1" ht="13.2" customHeight="1" x14ac:dyDescent="0.25">
      <c r="A38" s="62">
        <v>602100</v>
      </c>
      <c r="B38" s="63"/>
      <c r="C38" s="63"/>
      <c r="D38" s="64"/>
      <c r="E38" s="92" t="s">
        <v>220</v>
      </c>
      <c r="F38" s="93"/>
      <c r="G38" s="93"/>
      <c r="H38" s="93"/>
      <c r="I38" s="93"/>
      <c r="J38" s="93"/>
      <c r="K38" s="93"/>
      <c r="L38" s="93"/>
      <c r="M38" s="93"/>
      <c r="N38" s="93"/>
      <c r="O38" s="93"/>
      <c r="P38" s="93"/>
      <c r="Q38" s="93"/>
      <c r="R38" s="93"/>
      <c r="S38" s="93"/>
      <c r="T38" s="93"/>
      <c r="U38" s="93"/>
      <c r="V38" s="93"/>
      <c r="W38" s="94"/>
      <c r="X38" s="87" t="s">
        <v>153</v>
      </c>
      <c r="Y38" s="87"/>
      <c r="Z38" s="87"/>
      <c r="AA38" s="87"/>
      <c r="AB38" s="87"/>
      <c r="AC38" s="87">
        <v>2184868</v>
      </c>
      <c r="AD38" s="87"/>
      <c r="AE38" s="87"/>
      <c r="AF38" s="87"/>
      <c r="AG38" s="87"/>
      <c r="AH38" s="88">
        <v>2184868</v>
      </c>
      <c r="AI38" s="89"/>
      <c r="AJ38" s="90"/>
      <c r="AK38" s="87">
        <f t="shared" si="0"/>
        <v>2184868</v>
      </c>
      <c r="AL38" s="87"/>
      <c r="AM38" s="87"/>
      <c r="AN38" s="87"/>
      <c r="AO38" s="87"/>
      <c r="AP38" s="87" t="s">
        <v>153</v>
      </c>
      <c r="AQ38" s="87"/>
      <c r="AR38" s="87"/>
      <c r="AS38" s="87"/>
      <c r="AT38" s="87"/>
      <c r="AU38" s="87">
        <v>1528727</v>
      </c>
      <c r="AV38" s="87"/>
      <c r="AW38" s="87"/>
      <c r="AX38" s="87"/>
      <c r="AY38" s="87"/>
      <c r="AZ38" s="88">
        <v>1528727</v>
      </c>
      <c r="BA38" s="89"/>
      <c r="BB38" s="90"/>
      <c r="BC38" s="87">
        <f t="shared" si="1"/>
        <v>1528727</v>
      </c>
      <c r="BD38" s="87"/>
      <c r="BE38" s="87"/>
      <c r="BF38" s="87"/>
      <c r="BG38" s="87"/>
      <c r="BH38" s="87" t="s">
        <v>153</v>
      </c>
      <c r="BI38" s="87"/>
      <c r="BJ38" s="87"/>
      <c r="BK38" s="87"/>
      <c r="BL38" s="87"/>
      <c r="BM38" s="87">
        <v>0</v>
      </c>
      <c r="BN38" s="87"/>
      <c r="BO38" s="87"/>
      <c r="BP38" s="87"/>
      <c r="BQ38" s="87"/>
      <c r="BR38" s="88">
        <v>0</v>
      </c>
      <c r="BS38" s="89"/>
      <c r="BT38" s="90"/>
      <c r="BU38" s="87">
        <f t="shared" si="2"/>
        <v>0</v>
      </c>
      <c r="BV38" s="87"/>
      <c r="BW38" s="87"/>
      <c r="BX38" s="87"/>
      <c r="BY38" s="87"/>
    </row>
    <row r="39" spans="1:79" s="8" customFormat="1" ht="26.4" hidden="1" customHeight="1" x14ac:dyDescent="0.25">
      <c r="A39" s="62">
        <v>602400</v>
      </c>
      <c r="B39" s="63"/>
      <c r="C39" s="63"/>
      <c r="D39" s="64"/>
      <c r="E39" s="92" t="s">
        <v>221</v>
      </c>
      <c r="F39" s="93"/>
      <c r="G39" s="93"/>
      <c r="H39" s="93"/>
      <c r="I39" s="93"/>
      <c r="J39" s="93"/>
      <c r="K39" s="93"/>
      <c r="L39" s="93"/>
      <c r="M39" s="93"/>
      <c r="N39" s="93"/>
      <c r="O39" s="93"/>
      <c r="P39" s="93"/>
      <c r="Q39" s="93"/>
      <c r="R39" s="93"/>
      <c r="S39" s="93"/>
      <c r="T39" s="93"/>
      <c r="U39" s="93"/>
      <c r="V39" s="93"/>
      <c r="W39" s="94"/>
      <c r="X39" s="87" t="s">
        <v>153</v>
      </c>
      <c r="Y39" s="87"/>
      <c r="Z39" s="87"/>
      <c r="AA39" s="87"/>
      <c r="AB39" s="87"/>
      <c r="AC39" s="87">
        <v>0</v>
      </c>
      <c r="AD39" s="87"/>
      <c r="AE39" s="87"/>
      <c r="AF39" s="87"/>
      <c r="AG39" s="87"/>
      <c r="AH39" s="88">
        <v>0</v>
      </c>
      <c r="AI39" s="89"/>
      <c r="AJ39" s="90"/>
      <c r="AK39" s="87">
        <f t="shared" si="0"/>
        <v>0</v>
      </c>
      <c r="AL39" s="87"/>
      <c r="AM39" s="87"/>
      <c r="AN39" s="87"/>
      <c r="AO39" s="87"/>
      <c r="AP39" s="87" t="s">
        <v>153</v>
      </c>
      <c r="AQ39" s="87"/>
      <c r="AR39" s="87"/>
      <c r="AS39" s="87"/>
      <c r="AT39" s="87"/>
      <c r="AU39" s="87">
        <v>0</v>
      </c>
      <c r="AV39" s="87"/>
      <c r="AW39" s="87"/>
      <c r="AX39" s="87"/>
      <c r="AY39" s="87"/>
      <c r="AZ39" s="88">
        <v>0</v>
      </c>
      <c r="BA39" s="89"/>
      <c r="BB39" s="90"/>
      <c r="BC39" s="87">
        <f t="shared" si="1"/>
        <v>0</v>
      </c>
      <c r="BD39" s="87"/>
      <c r="BE39" s="87"/>
      <c r="BF39" s="87"/>
      <c r="BG39" s="87"/>
      <c r="BH39" s="87" t="s">
        <v>153</v>
      </c>
      <c r="BI39" s="87"/>
      <c r="BJ39" s="87"/>
      <c r="BK39" s="87"/>
      <c r="BL39" s="87"/>
      <c r="BM39" s="87">
        <v>0</v>
      </c>
      <c r="BN39" s="87"/>
      <c r="BO39" s="87"/>
      <c r="BP39" s="87"/>
      <c r="BQ39" s="87"/>
      <c r="BR39" s="88">
        <v>0</v>
      </c>
      <c r="BS39" s="89"/>
      <c r="BT39" s="90"/>
      <c r="BU39" s="87">
        <f t="shared" si="2"/>
        <v>0</v>
      </c>
      <c r="BV39" s="87"/>
      <c r="BW39" s="87"/>
      <c r="BX39" s="87"/>
      <c r="BY39" s="87"/>
    </row>
    <row r="40" spans="1:79" s="9" customFormat="1" ht="12.75" customHeight="1" x14ac:dyDescent="0.25">
      <c r="A40" s="98"/>
      <c r="B40" s="99"/>
      <c r="C40" s="99"/>
      <c r="D40" s="100"/>
      <c r="E40" s="101" t="s">
        <v>145</v>
      </c>
      <c r="F40" s="102"/>
      <c r="G40" s="102"/>
      <c r="H40" s="102"/>
      <c r="I40" s="102"/>
      <c r="J40" s="102"/>
      <c r="K40" s="102"/>
      <c r="L40" s="102"/>
      <c r="M40" s="102"/>
      <c r="N40" s="102"/>
      <c r="O40" s="102"/>
      <c r="P40" s="102"/>
      <c r="Q40" s="102"/>
      <c r="R40" s="102"/>
      <c r="S40" s="102"/>
      <c r="T40" s="102"/>
      <c r="U40" s="102"/>
      <c r="V40" s="102"/>
      <c r="W40" s="103"/>
      <c r="X40" s="120">
        <f>X30</f>
        <v>49929666</v>
      </c>
      <c r="Y40" s="120"/>
      <c r="Z40" s="120"/>
      <c r="AA40" s="120"/>
      <c r="AB40" s="120"/>
      <c r="AC40" s="120">
        <v>3662339</v>
      </c>
      <c r="AD40" s="120"/>
      <c r="AE40" s="120"/>
      <c r="AF40" s="120"/>
      <c r="AG40" s="120"/>
      <c r="AH40" s="95">
        <v>2184868</v>
      </c>
      <c r="AI40" s="96"/>
      <c r="AJ40" s="97"/>
      <c r="AK40" s="120">
        <f t="shared" si="0"/>
        <v>53592005</v>
      </c>
      <c r="AL40" s="120"/>
      <c r="AM40" s="120"/>
      <c r="AN40" s="120"/>
      <c r="AO40" s="120"/>
      <c r="AP40" s="120">
        <v>46503490</v>
      </c>
      <c r="AQ40" s="120"/>
      <c r="AR40" s="120"/>
      <c r="AS40" s="120"/>
      <c r="AT40" s="120"/>
      <c r="AU40" s="120">
        <f>AU31+AU37</f>
        <v>3027605</v>
      </c>
      <c r="AV40" s="120"/>
      <c r="AW40" s="120"/>
      <c r="AX40" s="120"/>
      <c r="AY40" s="120"/>
      <c r="AZ40" s="95">
        <v>1528727</v>
      </c>
      <c r="BA40" s="96"/>
      <c r="BB40" s="97"/>
      <c r="BC40" s="120">
        <f t="shared" si="1"/>
        <v>49531095</v>
      </c>
      <c r="BD40" s="120"/>
      <c r="BE40" s="120"/>
      <c r="BF40" s="120"/>
      <c r="BG40" s="120"/>
      <c r="BH40" s="120">
        <f>BH30</f>
        <v>13990000</v>
      </c>
      <c r="BI40" s="120"/>
      <c r="BJ40" s="120"/>
      <c r="BK40" s="120"/>
      <c r="BL40" s="120"/>
      <c r="BM40" s="120">
        <v>595200</v>
      </c>
      <c r="BN40" s="120"/>
      <c r="BO40" s="120"/>
      <c r="BP40" s="120"/>
      <c r="BQ40" s="120"/>
      <c r="BR40" s="95">
        <v>0</v>
      </c>
      <c r="BS40" s="96"/>
      <c r="BT40" s="97"/>
      <c r="BU40" s="120">
        <f t="shared" si="2"/>
        <v>14585200</v>
      </c>
      <c r="BV40" s="120"/>
      <c r="BW40" s="120"/>
      <c r="BX40" s="120"/>
      <c r="BY40" s="120"/>
    </row>
    <row r="42" spans="1:79" ht="14.25" customHeight="1" x14ac:dyDescent="0.25">
      <c r="A42" s="51" t="s">
        <v>409</v>
      </c>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row>
    <row r="43" spans="1:79" ht="15" customHeight="1" x14ac:dyDescent="0.25">
      <c r="A43" s="59" t="s">
        <v>192</v>
      </c>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row>
    <row r="45" spans="1:79" ht="22.5" customHeight="1" x14ac:dyDescent="0.25">
      <c r="A45" s="81" t="s">
        <v>2</v>
      </c>
      <c r="B45" s="82"/>
      <c r="C45" s="82"/>
      <c r="D45" s="83"/>
      <c r="E45" s="81" t="s">
        <v>19</v>
      </c>
      <c r="F45" s="82"/>
      <c r="G45" s="82"/>
      <c r="H45" s="82"/>
      <c r="I45" s="82"/>
      <c r="J45" s="82"/>
      <c r="K45" s="82"/>
      <c r="L45" s="82"/>
      <c r="M45" s="82"/>
      <c r="N45" s="82"/>
      <c r="O45" s="82"/>
      <c r="P45" s="82"/>
      <c r="Q45" s="82"/>
      <c r="R45" s="82"/>
      <c r="S45" s="82"/>
      <c r="T45" s="82"/>
      <c r="U45" s="82"/>
      <c r="V45" s="82"/>
      <c r="W45" s="83"/>
      <c r="X45" s="61" t="s">
        <v>204</v>
      </c>
      <c r="Y45" s="61"/>
      <c r="Z45" s="61"/>
      <c r="AA45" s="61"/>
      <c r="AB45" s="61"/>
      <c r="AC45" s="61"/>
      <c r="AD45" s="61"/>
      <c r="AE45" s="61"/>
      <c r="AF45" s="61"/>
      <c r="AG45" s="61"/>
      <c r="AH45" s="61"/>
      <c r="AI45" s="61"/>
      <c r="AJ45" s="61"/>
      <c r="AK45" s="61"/>
      <c r="AL45" s="61"/>
      <c r="AM45" s="61"/>
      <c r="AN45" s="61"/>
      <c r="AO45" s="61"/>
      <c r="AP45" s="61" t="s">
        <v>208</v>
      </c>
      <c r="AQ45" s="61"/>
      <c r="AR45" s="61"/>
      <c r="AS45" s="61"/>
      <c r="AT45" s="61"/>
      <c r="AU45" s="61"/>
      <c r="AV45" s="61"/>
      <c r="AW45" s="61"/>
      <c r="AX45" s="61"/>
      <c r="AY45" s="61"/>
      <c r="AZ45" s="61"/>
      <c r="BA45" s="61"/>
      <c r="BB45" s="61"/>
      <c r="BC45" s="61"/>
      <c r="BD45" s="61"/>
      <c r="BE45" s="61"/>
      <c r="BF45" s="61"/>
      <c r="BG45" s="61"/>
    </row>
    <row r="46" spans="1:79" ht="51" customHeight="1" x14ac:dyDescent="0.25">
      <c r="A46" s="84"/>
      <c r="B46" s="85"/>
      <c r="C46" s="85"/>
      <c r="D46" s="86"/>
      <c r="E46" s="84"/>
      <c r="F46" s="85"/>
      <c r="G46" s="85"/>
      <c r="H46" s="85"/>
      <c r="I46" s="85"/>
      <c r="J46" s="85"/>
      <c r="K46" s="85"/>
      <c r="L46" s="85"/>
      <c r="M46" s="85"/>
      <c r="N46" s="85"/>
      <c r="O46" s="85"/>
      <c r="P46" s="85"/>
      <c r="Q46" s="85"/>
      <c r="R46" s="85"/>
      <c r="S46" s="85"/>
      <c r="T46" s="85"/>
      <c r="U46" s="85"/>
      <c r="V46" s="85"/>
      <c r="W46" s="86"/>
      <c r="X46" s="61" t="s">
        <v>4</v>
      </c>
      <c r="Y46" s="61"/>
      <c r="Z46" s="61"/>
      <c r="AA46" s="61"/>
      <c r="AB46" s="61"/>
      <c r="AC46" s="61" t="s">
        <v>3</v>
      </c>
      <c r="AD46" s="61"/>
      <c r="AE46" s="61"/>
      <c r="AF46" s="61"/>
      <c r="AG46" s="61"/>
      <c r="AH46" s="62" t="s">
        <v>116</v>
      </c>
      <c r="AI46" s="63"/>
      <c r="AJ46" s="64"/>
      <c r="AK46" s="61" t="s">
        <v>5</v>
      </c>
      <c r="AL46" s="61"/>
      <c r="AM46" s="61"/>
      <c r="AN46" s="61"/>
      <c r="AO46" s="61"/>
      <c r="AP46" s="61" t="s">
        <v>4</v>
      </c>
      <c r="AQ46" s="61"/>
      <c r="AR46" s="61"/>
      <c r="AS46" s="61"/>
      <c r="AT46" s="61"/>
      <c r="AU46" s="61" t="s">
        <v>3</v>
      </c>
      <c r="AV46" s="61"/>
      <c r="AW46" s="61"/>
      <c r="AX46" s="61"/>
      <c r="AY46" s="61"/>
      <c r="AZ46" s="62" t="s">
        <v>116</v>
      </c>
      <c r="BA46" s="63"/>
      <c r="BB46" s="64"/>
      <c r="BC46" s="61" t="s">
        <v>96</v>
      </c>
      <c r="BD46" s="61"/>
      <c r="BE46" s="61"/>
      <c r="BF46" s="61"/>
      <c r="BG46" s="61"/>
    </row>
    <row r="47" spans="1:79" ht="15" customHeight="1" x14ac:dyDescent="0.25">
      <c r="A47" s="77">
        <v>1</v>
      </c>
      <c r="B47" s="78"/>
      <c r="C47" s="78"/>
      <c r="D47" s="79"/>
      <c r="E47" s="77">
        <v>2</v>
      </c>
      <c r="F47" s="78"/>
      <c r="G47" s="78"/>
      <c r="H47" s="78"/>
      <c r="I47" s="78"/>
      <c r="J47" s="78"/>
      <c r="K47" s="78"/>
      <c r="L47" s="78"/>
      <c r="M47" s="78"/>
      <c r="N47" s="78"/>
      <c r="O47" s="78"/>
      <c r="P47" s="78"/>
      <c r="Q47" s="78"/>
      <c r="R47" s="78"/>
      <c r="S47" s="78"/>
      <c r="T47" s="78"/>
      <c r="U47" s="78"/>
      <c r="V47" s="78"/>
      <c r="W47" s="79"/>
      <c r="X47" s="61">
        <v>3</v>
      </c>
      <c r="Y47" s="61"/>
      <c r="Z47" s="61"/>
      <c r="AA47" s="61"/>
      <c r="AB47" s="61"/>
      <c r="AC47" s="61">
        <v>4</v>
      </c>
      <c r="AD47" s="61"/>
      <c r="AE47" s="61"/>
      <c r="AF47" s="61"/>
      <c r="AG47" s="61"/>
      <c r="AH47" s="77">
        <v>5</v>
      </c>
      <c r="AI47" s="78"/>
      <c r="AJ47" s="79"/>
      <c r="AK47" s="61">
        <v>6</v>
      </c>
      <c r="AL47" s="61"/>
      <c r="AM47" s="61"/>
      <c r="AN47" s="61"/>
      <c r="AO47" s="61"/>
      <c r="AP47" s="61">
        <v>7</v>
      </c>
      <c r="AQ47" s="61"/>
      <c r="AR47" s="61"/>
      <c r="AS47" s="61"/>
      <c r="AT47" s="61"/>
      <c r="AU47" s="61">
        <v>8</v>
      </c>
      <c r="AV47" s="61"/>
      <c r="AW47" s="61"/>
      <c r="AX47" s="61"/>
      <c r="AY47" s="61"/>
      <c r="AZ47" s="77">
        <v>9</v>
      </c>
      <c r="BA47" s="78"/>
      <c r="BB47" s="79"/>
      <c r="BC47" s="61">
        <v>10</v>
      </c>
      <c r="BD47" s="61"/>
      <c r="BE47" s="61"/>
      <c r="BF47" s="61"/>
      <c r="BG47" s="61"/>
    </row>
    <row r="48" spans="1:79" ht="8.25" hidden="1" customHeight="1" x14ac:dyDescent="0.25">
      <c r="A48" s="62" t="s">
        <v>56</v>
      </c>
      <c r="B48" s="63"/>
      <c r="C48" s="63"/>
      <c r="D48" s="64"/>
      <c r="E48" s="62" t="s">
        <v>57</v>
      </c>
      <c r="F48" s="63"/>
      <c r="G48" s="63"/>
      <c r="H48" s="63"/>
      <c r="I48" s="63"/>
      <c r="J48" s="63"/>
      <c r="K48" s="63"/>
      <c r="L48" s="63"/>
      <c r="M48" s="63"/>
      <c r="N48" s="63"/>
      <c r="O48" s="63"/>
      <c r="P48" s="63"/>
      <c r="Q48" s="63"/>
      <c r="R48" s="63"/>
      <c r="S48" s="63"/>
      <c r="T48" s="63"/>
      <c r="U48" s="63"/>
      <c r="V48" s="63"/>
      <c r="W48" s="64"/>
      <c r="X48" s="80" t="s">
        <v>60</v>
      </c>
      <c r="Y48" s="80"/>
      <c r="Z48" s="80"/>
      <c r="AA48" s="80"/>
      <c r="AB48" s="80"/>
      <c r="AC48" s="80" t="s">
        <v>61</v>
      </c>
      <c r="AD48" s="80"/>
      <c r="AE48" s="80"/>
      <c r="AF48" s="80"/>
      <c r="AG48" s="80"/>
      <c r="AH48" s="62" t="s">
        <v>94</v>
      </c>
      <c r="AI48" s="63"/>
      <c r="AJ48" s="64"/>
      <c r="AK48" s="91" t="s">
        <v>99</v>
      </c>
      <c r="AL48" s="91"/>
      <c r="AM48" s="91"/>
      <c r="AN48" s="91"/>
      <c r="AO48" s="91"/>
      <c r="AP48" s="80" t="s">
        <v>62</v>
      </c>
      <c r="AQ48" s="80"/>
      <c r="AR48" s="80"/>
      <c r="AS48" s="80"/>
      <c r="AT48" s="80"/>
      <c r="AU48" s="80" t="s">
        <v>63</v>
      </c>
      <c r="AV48" s="80"/>
      <c r="AW48" s="80"/>
      <c r="AX48" s="80"/>
      <c r="AY48" s="80"/>
      <c r="AZ48" s="62" t="s">
        <v>95</v>
      </c>
      <c r="BA48" s="63"/>
      <c r="BB48" s="64"/>
      <c r="BC48" s="91" t="s">
        <v>99</v>
      </c>
      <c r="BD48" s="91"/>
      <c r="BE48" s="91"/>
      <c r="BF48" s="91"/>
      <c r="BG48" s="91"/>
      <c r="CA48" s="1" t="s">
        <v>23</v>
      </c>
    </row>
    <row r="49" spans="1:79" s="8" customFormat="1" ht="13.2" customHeight="1" x14ac:dyDescent="0.25">
      <c r="A49" s="62"/>
      <c r="B49" s="63"/>
      <c r="C49" s="63"/>
      <c r="D49" s="64"/>
      <c r="E49" s="92" t="s">
        <v>152</v>
      </c>
      <c r="F49" s="93"/>
      <c r="G49" s="93"/>
      <c r="H49" s="93"/>
      <c r="I49" s="93"/>
      <c r="J49" s="93"/>
      <c r="K49" s="93"/>
      <c r="L49" s="93"/>
      <c r="M49" s="93"/>
      <c r="N49" s="93"/>
      <c r="O49" s="93"/>
      <c r="P49" s="93"/>
      <c r="Q49" s="93"/>
      <c r="R49" s="93"/>
      <c r="S49" s="93"/>
      <c r="T49" s="93"/>
      <c r="U49" s="93"/>
      <c r="V49" s="93"/>
      <c r="W49" s="94"/>
      <c r="X49" s="88">
        <f>X122</f>
        <v>4890791</v>
      </c>
      <c r="Y49" s="89"/>
      <c r="Z49" s="89"/>
      <c r="AA49" s="89"/>
      <c r="AB49" s="90"/>
      <c r="AC49" s="88" t="s">
        <v>153</v>
      </c>
      <c r="AD49" s="89"/>
      <c r="AE49" s="89"/>
      <c r="AF49" s="89"/>
      <c r="AG49" s="90"/>
      <c r="AH49" s="88" t="s">
        <v>153</v>
      </c>
      <c r="AI49" s="89"/>
      <c r="AJ49" s="90"/>
      <c r="AK49" s="88">
        <f t="shared" ref="AK49:AK58" si="3">IF(ISNUMBER(X49),X49,0)+IF(ISNUMBER(AC49),AC49,0)</f>
        <v>4890791</v>
      </c>
      <c r="AL49" s="89"/>
      <c r="AM49" s="89"/>
      <c r="AN49" s="89"/>
      <c r="AO49" s="90"/>
      <c r="AP49" s="88">
        <f>AP122</f>
        <v>5144744</v>
      </c>
      <c r="AQ49" s="89"/>
      <c r="AR49" s="89"/>
      <c r="AS49" s="89"/>
      <c r="AT49" s="90"/>
      <c r="AU49" s="88" t="s">
        <v>153</v>
      </c>
      <c r="AV49" s="89"/>
      <c r="AW49" s="89"/>
      <c r="AX49" s="89"/>
      <c r="AY49" s="90"/>
      <c r="AZ49" s="88" t="s">
        <v>153</v>
      </c>
      <c r="BA49" s="89"/>
      <c r="BB49" s="90"/>
      <c r="BC49" s="88">
        <f t="shared" ref="BC49:BC58" si="4">IF(ISNUMBER(AP49),AP49,0)+IF(ISNUMBER(AU49),AU49,0)</f>
        <v>5144744</v>
      </c>
      <c r="BD49" s="89"/>
      <c r="BE49" s="89"/>
      <c r="BF49" s="89"/>
      <c r="BG49" s="90"/>
      <c r="CA49" s="8" t="s">
        <v>24</v>
      </c>
    </row>
    <row r="50" spans="1:79" s="8" customFormat="1" ht="26.4" customHeight="1" x14ac:dyDescent="0.25">
      <c r="A50" s="62"/>
      <c r="B50" s="63"/>
      <c r="C50" s="63"/>
      <c r="D50" s="64"/>
      <c r="E50" s="92" t="s">
        <v>214</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629126</v>
      </c>
      <c r="AD50" s="89"/>
      <c r="AE50" s="89"/>
      <c r="AF50" s="89"/>
      <c r="AG50" s="90"/>
      <c r="AH50" s="88">
        <v>0</v>
      </c>
      <c r="AI50" s="89"/>
      <c r="AJ50" s="90"/>
      <c r="AK50" s="88">
        <f t="shared" si="3"/>
        <v>629126</v>
      </c>
      <c r="AL50" s="89"/>
      <c r="AM50" s="89"/>
      <c r="AN50" s="89"/>
      <c r="AO50" s="90"/>
      <c r="AP50" s="88" t="s">
        <v>153</v>
      </c>
      <c r="AQ50" s="89"/>
      <c r="AR50" s="89"/>
      <c r="AS50" s="89"/>
      <c r="AT50" s="90"/>
      <c r="AU50" s="88">
        <v>662470</v>
      </c>
      <c r="AV50" s="89"/>
      <c r="AW50" s="89"/>
      <c r="AX50" s="89"/>
      <c r="AY50" s="90"/>
      <c r="AZ50" s="88">
        <v>0</v>
      </c>
      <c r="BA50" s="89"/>
      <c r="BB50" s="90"/>
      <c r="BC50" s="88">
        <f t="shared" si="4"/>
        <v>662470</v>
      </c>
      <c r="BD50" s="89"/>
      <c r="BE50" s="89"/>
      <c r="BF50" s="89"/>
      <c r="BG50" s="90"/>
    </row>
    <row r="51" spans="1:79" s="8" customFormat="1" ht="26.4" customHeight="1" x14ac:dyDescent="0.25">
      <c r="A51" s="62">
        <v>25010100</v>
      </c>
      <c r="B51" s="63"/>
      <c r="C51" s="63"/>
      <c r="D51" s="64"/>
      <c r="E51" s="92" t="s">
        <v>215</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450916</v>
      </c>
      <c r="AD51" s="89"/>
      <c r="AE51" s="89"/>
      <c r="AF51" s="89"/>
      <c r="AG51" s="90"/>
      <c r="AH51" s="88">
        <v>0</v>
      </c>
      <c r="AI51" s="89"/>
      <c r="AJ51" s="90"/>
      <c r="AK51" s="88">
        <f t="shared" si="3"/>
        <v>450916</v>
      </c>
      <c r="AL51" s="89"/>
      <c r="AM51" s="89"/>
      <c r="AN51" s="89"/>
      <c r="AO51" s="90"/>
      <c r="AP51" s="88" t="s">
        <v>153</v>
      </c>
      <c r="AQ51" s="89"/>
      <c r="AR51" s="89"/>
      <c r="AS51" s="89"/>
      <c r="AT51" s="90"/>
      <c r="AU51" s="88">
        <v>474815</v>
      </c>
      <c r="AV51" s="89"/>
      <c r="AW51" s="89"/>
      <c r="AX51" s="89"/>
      <c r="AY51" s="90"/>
      <c r="AZ51" s="88">
        <v>0</v>
      </c>
      <c r="BA51" s="89"/>
      <c r="BB51" s="90"/>
      <c r="BC51" s="88">
        <f t="shared" si="4"/>
        <v>474815</v>
      </c>
      <c r="BD51" s="89"/>
      <c r="BE51" s="89"/>
      <c r="BF51" s="89"/>
      <c r="BG51" s="90"/>
    </row>
    <row r="52" spans="1:79" s="8" customFormat="1" ht="13.2" customHeight="1" x14ac:dyDescent="0.25">
      <c r="A52" s="62">
        <v>25010300</v>
      </c>
      <c r="B52" s="63"/>
      <c r="C52" s="63"/>
      <c r="D52" s="64"/>
      <c r="E52" s="92" t="s">
        <v>216</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178210</v>
      </c>
      <c r="AD52" s="89"/>
      <c r="AE52" s="89"/>
      <c r="AF52" s="89"/>
      <c r="AG52" s="90"/>
      <c r="AH52" s="88">
        <v>0</v>
      </c>
      <c r="AI52" s="89"/>
      <c r="AJ52" s="90"/>
      <c r="AK52" s="88">
        <f t="shared" si="3"/>
        <v>178210</v>
      </c>
      <c r="AL52" s="89"/>
      <c r="AM52" s="89"/>
      <c r="AN52" s="89"/>
      <c r="AO52" s="90"/>
      <c r="AP52" s="88" t="s">
        <v>153</v>
      </c>
      <c r="AQ52" s="89"/>
      <c r="AR52" s="89"/>
      <c r="AS52" s="89"/>
      <c r="AT52" s="90"/>
      <c r="AU52" s="88">
        <v>187655</v>
      </c>
      <c r="AV52" s="89"/>
      <c r="AW52" s="89"/>
      <c r="AX52" s="89"/>
      <c r="AY52" s="90"/>
      <c r="AZ52" s="88">
        <v>0</v>
      </c>
      <c r="BA52" s="89"/>
      <c r="BB52" s="90"/>
      <c r="BC52" s="88">
        <f t="shared" si="4"/>
        <v>187655</v>
      </c>
      <c r="BD52" s="89"/>
      <c r="BE52" s="89"/>
      <c r="BF52" s="89"/>
      <c r="BG52" s="90"/>
    </row>
    <row r="53" spans="1:79" s="8" customFormat="1" ht="26.4" customHeight="1" x14ac:dyDescent="0.25">
      <c r="A53" s="62">
        <v>25010400</v>
      </c>
      <c r="B53" s="63"/>
      <c r="C53" s="63"/>
      <c r="D53" s="64"/>
      <c r="E53" s="92" t="s">
        <v>217</v>
      </c>
      <c r="F53" s="93"/>
      <c r="G53" s="93"/>
      <c r="H53" s="93"/>
      <c r="I53" s="93"/>
      <c r="J53" s="93"/>
      <c r="K53" s="93"/>
      <c r="L53" s="93"/>
      <c r="M53" s="93"/>
      <c r="N53" s="93"/>
      <c r="O53" s="93"/>
      <c r="P53" s="93"/>
      <c r="Q53" s="93"/>
      <c r="R53" s="93"/>
      <c r="S53" s="93"/>
      <c r="T53" s="93"/>
      <c r="U53" s="93"/>
      <c r="V53" s="93"/>
      <c r="W53" s="94"/>
      <c r="X53" s="88" t="s">
        <v>153</v>
      </c>
      <c r="Y53" s="89"/>
      <c r="Z53" s="89"/>
      <c r="AA53" s="89"/>
      <c r="AB53" s="90"/>
      <c r="AC53" s="88">
        <v>0</v>
      </c>
      <c r="AD53" s="89"/>
      <c r="AE53" s="89"/>
      <c r="AF53" s="89"/>
      <c r="AG53" s="90"/>
      <c r="AH53" s="88">
        <v>0</v>
      </c>
      <c r="AI53" s="89"/>
      <c r="AJ53" s="90"/>
      <c r="AK53" s="88">
        <f t="shared" si="3"/>
        <v>0</v>
      </c>
      <c r="AL53" s="89"/>
      <c r="AM53" s="89"/>
      <c r="AN53" s="89"/>
      <c r="AO53" s="90"/>
      <c r="AP53" s="88" t="s">
        <v>153</v>
      </c>
      <c r="AQ53" s="89"/>
      <c r="AR53" s="89"/>
      <c r="AS53" s="89"/>
      <c r="AT53" s="90"/>
      <c r="AU53" s="88">
        <v>0</v>
      </c>
      <c r="AV53" s="89"/>
      <c r="AW53" s="89"/>
      <c r="AX53" s="89"/>
      <c r="AY53" s="90"/>
      <c r="AZ53" s="88">
        <v>0</v>
      </c>
      <c r="BA53" s="89"/>
      <c r="BB53" s="90"/>
      <c r="BC53" s="88">
        <f t="shared" si="4"/>
        <v>0</v>
      </c>
      <c r="BD53" s="89"/>
      <c r="BE53" s="89"/>
      <c r="BF53" s="89"/>
      <c r="BG53" s="90"/>
    </row>
    <row r="54" spans="1:79" s="8" customFormat="1" ht="13.2" customHeight="1" x14ac:dyDescent="0.25">
      <c r="A54" s="62">
        <v>25020100</v>
      </c>
      <c r="B54" s="63"/>
      <c r="C54" s="63"/>
      <c r="D54" s="64"/>
      <c r="E54" s="92" t="s">
        <v>218</v>
      </c>
      <c r="F54" s="93"/>
      <c r="G54" s="93"/>
      <c r="H54" s="93"/>
      <c r="I54" s="93"/>
      <c r="J54" s="93"/>
      <c r="K54" s="93"/>
      <c r="L54" s="93"/>
      <c r="M54" s="93"/>
      <c r="N54" s="93"/>
      <c r="O54" s="93"/>
      <c r="P54" s="93"/>
      <c r="Q54" s="93"/>
      <c r="R54" s="93"/>
      <c r="S54" s="93"/>
      <c r="T54" s="93"/>
      <c r="U54" s="93"/>
      <c r="V54" s="93"/>
      <c r="W54" s="94"/>
      <c r="X54" s="88" t="s">
        <v>153</v>
      </c>
      <c r="Y54" s="89"/>
      <c r="Z54" s="89"/>
      <c r="AA54" s="89"/>
      <c r="AB54" s="90"/>
      <c r="AC54" s="88">
        <v>0</v>
      </c>
      <c r="AD54" s="89"/>
      <c r="AE54" s="89"/>
      <c r="AF54" s="89"/>
      <c r="AG54" s="90"/>
      <c r="AH54" s="88">
        <v>0</v>
      </c>
      <c r="AI54" s="89"/>
      <c r="AJ54" s="90"/>
      <c r="AK54" s="88">
        <f t="shared" si="3"/>
        <v>0</v>
      </c>
      <c r="AL54" s="89"/>
      <c r="AM54" s="89"/>
      <c r="AN54" s="89"/>
      <c r="AO54" s="90"/>
      <c r="AP54" s="88" t="s">
        <v>153</v>
      </c>
      <c r="AQ54" s="89"/>
      <c r="AR54" s="89"/>
      <c r="AS54" s="89"/>
      <c r="AT54" s="90"/>
      <c r="AU54" s="88">
        <v>0</v>
      </c>
      <c r="AV54" s="89"/>
      <c r="AW54" s="89"/>
      <c r="AX54" s="89"/>
      <c r="AY54" s="90"/>
      <c r="AZ54" s="88">
        <v>0</v>
      </c>
      <c r="BA54" s="89"/>
      <c r="BB54" s="90"/>
      <c r="BC54" s="88">
        <f t="shared" si="4"/>
        <v>0</v>
      </c>
      <c r="BD54" s="89"/>
      <c r="BE54" s="89"/>
      <c r="BF54" s="89"/>
      <c r="BG54" s="90"/>
    </row>
    <row r="55" spans="1:79" s="8" customFormat="1" ht="26.4" hidden="1" customHeight="1" x14ac:dyDescent="0.25">
      <c r="A55" s="62"/>
      <c r="B55" s="63"/>
      <c r="C55" s="63"/>
      <c r="D55" s="64"/>
      <c r="E55" s="92" t="s">
        <v>219</v>
      </c>
      <c r="F55" s="93"/>
      <c r="G55" s="93"/>
      <c r="H55" s="93"/>
      <c r="I55" s="93"/>
      <c r="J55" s="93"/>
      <c r="K55" s="93"/>
      <c r="L55" s="93"/>
      <c r="M55" s="93"/>
      <c r="N55" s="93"/>
      <c r="O55" s="93"/>
      <c r="P55" s="93"/>
      <c r="Q55" s="93"/>
      <c r="R55" s="93"/>
      <c r="S55" s="93"/>
      <c r="T55" s="93"/>
      <c r="U55" s="93"/>
      <c r="V55" s="93"/>
      <c r="W55" s="94"/>
      <c r="X55" s="88" t="s">
        <v>153</v>
      </c>
      <c r="Y55" s="89"/>
      <c r="Z55" s="89"/>
      <c r="AA55" s="89"/>
      <c r="AB55" s="90"/>
      <c r="AC55" s="88">
        <v>0</v>
      </c>
      <c r="AD55" s="89"/>
      <c r="AE55" s="89"/>
      <c r="AF55" s="89"/>
      <c r="AG55" s="90"/>
      <c r="AH55" s="88">
        <v>0</v>
      </c>
      <c r="AI55" s="89"/>
      <c r="AJ55" s="90"/>
      <c r="AK55" s="88">
        <f t="shared" si="3"/>
        <v>0</v>
      </c>
      <c r="AL55" s="89"/>
      <c r="AM55" s="89"/>
      <c r="AN55" s="89"/>
      <c r="AO55" s="90"/>
      <c r="AP55" s="88" t="s">
        <v>153</v>
      </c>
      <c r="AQ55" s="89"/>
      <c r="AR55" s="89"/>
      <c r="AS55" s="89"/>
      <c r="AT55" s="90"/>
      <c r="AU55" s="88">
        <v>0</v>
      </c>
      <c r="AV55" s="89"/>
      <c r="AW55" s="89"/>
      <c r="AX55" s="89"/>
      <c r="AY55" s="90"/>
      <c r="AZ55" s="88">
        <v>0</v>
      </c>
      <c r="BA55" s="89"/>
      <c r="BB55" s="90"/>
      <c r="BC55" s="88">
        <f t="shared" si="4"/>
        <v>0</v>
      </c>
      <c r="BD55" s="89"/>
      <c r="BE55" s="89"/>
      <c r="BF55" s="89"/>
      <c r="BG55" s="90"/>
    </row>
    <row r="56" spans="1:79" s="8" customFormat="1" ht="13.2" hidden="1" customHeight="1" x14ac:dyDescent="0.25">
      <c r="A56" s="62">
        <v>602100</v>
      </c>
      <c r="B56" s="63"/>
      <c r="C56" s="63"/>
      <c r="D56" s="64"/>
      <c r="E56" s="92" t="s">
        <v>220</v>
      </c>
      <c r="F56" s="93"/>
      <c r="G56" s="93"/>
      <c r="H56" s="93"/>
      <c r="I56" s="93"/>
      <c r="J56" s="93"/>
      <c r="K56" s="93"/>
      <c r="L56" s="93"/>
      <c r="M56" s="93"/>
      <c r="N56" s="93"/>
      <c r="O56" s="93"/>
      <c r="P56" s="93"/>
      <c r="Q56" s="93"/>
      <c r="R56" s="93"/>
      <c r="S56" s="93"/>
      <c r="T56" s="93"/>
      <c r="U56" s="93"/>
      <c r="V56" s="93"/>
      <c r="W56" s="94"/>
      <c r="X56" s="88" t="s">
        <v>153</v>
      </c>
      <c r="Y56" s="89"/>
      <c r="Z56" s="89"/>
      <c r="AA56" s="89"/>
      <c r="AB56" s="90"/>
      <c r="AC56" s="88">
        <v>0</v>
      </c>
      <c r="AD56" s="89"/>
      <c r="AE56" s="89"/>
      <c r="AF56" s="89"/>
      <c r="AG56" s="90"/>
      <c r="AH56" s="88">
        <v>0</v>
      </c>
      <c r="AI56" s="89"/>
      <c r="AJ56" s="90"/>
      <c r="AK56" s="88">
        <f t="shared" si="3"/>
        <v>0</v>
      </c>
      <c r="AL56" s="89"/>
      <c r="AM56" s="89"/>
      <c r="AN56" s="89"/>
      <c r="AO56" s="90"/>
      <c r="AP56" s="88" t="s">
        <v>153</v>
      </c>
      <c r="AQ56" s="89"/>
      <c r="AR56" s="89"/>
      <c r="AS56" s="89"/>
      <c r="AT56" s="90"/>
      <c r="AU56" s="88">
        <v>0</v>
      </c>
      <c r="AV56" s="89"/>
      <c r="AW56" s="89"/>
      <c r="AX56" s="89"/>
      <c r="AY56" s="90"/>
      <c r="AZ56" s="88">
        <v>0</v>
      </c>
      <c r="BA56" s="89"/>
      <c r="BB56" s="90"/>
      <c r="BC56" s="88">
        <f t="shared" si="4"/>
        <v>0</v>
      </c>
      <c r="BD56" s="89"/>
      <c r="BE56" s="89"/>
      <c r="BF56" s="89"/>
      <c r="BG56" s="90"/>
    </row>
    <row r="57" spans="1:79" s="8" customFormat="1" ht="26.4" hidden="1" customHeight="1" x14ac:dyDescent="0.25">
      <c r="A57" s="62">
        <v>602400</v>
      </c>
      <c r="B57" s="63"/>
      <c r="C57" s="63"/>
      <c r="D57" s="64"/>
      <c r="E57" s="92" t="s">
        <v>221</v>
      </c>
      <c r="F57" s="93"/>
      <c r="G57" s="93"/>
      <c r="H57" s="93"/>
      <c r="I57" s="93"/>
      <c r="J57" s="93"/>
      <c r="K57" s="93"/>
      <c r="L57" s="93"/>
      <c r="M57" s="93"/>
      <c r="N57" s="93"/>
      <c r="O57" s="93"/>
      <c r="P57" s="93"/>
      <c r="Q57" s="93"/>
      <c r="R57" s="93"/>
      <c r="S57" s="93"/>
      <c r="T57" s="93"/>
      <c r="U57" s="93"/>
      <c r="V57" s="93"/>
      <c r="W57" s="94"/>
      <c r="X57" s="88" t="s">
        <v>153</v>
      </c>
      <c r="Y57" s="89"/>
      <c r="Z57" s="89"/>
      <c r="AA57" s="89"/>
      <c r="AB57" s="90"/>
      <c r="AC57" s="88">
        <v>0</v>
      </c>
      <c r="AD57" s="89"/>
      <c r="AE57" s="89"/>
      <c r="AF57" s="89"/>
      <c r="AG57" s="90"/>
      <c r="AH57" s="88">
        <v>0</v>
      </c>
      <c r="AI57" s="89"/>
      <c r="AJ57" s="90"/>
      <c r="AK57" s="88">
        <f t="shared" si="3"/>
        <v>0</v>
      </c>
      <c r="AL57" s="89"/>
      <c r="AM57" s="89"/>
      <c r="AN57" s="89"/>
      <c r="AO57" s="90"/>
      <c r="AP57" s="88" t="s">
        <v>153</v>
      </c>
      <c r="AQ57" s="89"/>
      <c r="AR57" s="89"/>
      <c r="AS57" s="89"/>
      <c r="AT57" s="90"/>
      <c r="AU57" s="88">
        <v>0</v>
      </c>
      <c r="AV57" s="89"/>
      <c r="AW57" s="89"/>
      <c r="AX57" s="89"/>
      <c r="AY57" s="90"/>
      <c r="AZ57" s="88">
        <v>0</v>
      </c>
      <c r="BA57" s="89"/>
      <c r="BB57" s="90"/>
      <c r="BC57" s="88">
        <f t="shared" si="4"/>
        <v>0</v>
      </c>
      <c r="BD57" s="89"/>
      <c r="BE57" s="89"/>
      <c r="BF57" s="89"/>
      <c r="BG57" s="90"/>
    </row>
    <row r="58" spans="1:79" s="9" customFormat="1" ht="12.75" customHeight="1" x14ac:dyDescent="0.25">
      <c r="A58" s="98"/>
      <c r="B58" s="99"/>
      <c r="C58" s="99"/>
      <c r="D58" s="100"/>
      <c r="E58" s="101" t="s">
        <v>145</v>
      </c>
      <c r="F58" s="102"/>
      <c r="G58" s="102"/>
      <c r="H58" s="102"/>
      <c r="I58" s="102"/>
      <c r="J58" s="102"/>
      <c r="K58" s="102"/>
      <c r="L58" s="102"/>
      <c r="M58" s="102"/>
      <c r="N58" s="102"/>
      <c r="O58" s="102"/>
      <c r="P58" s="102"/>
      <c r="Q58" s="102"/>
      <c r="R58" s="102"/>
      <c r="S58" s="102"/>
      <c r="T58" s="102"/>
      <c r="U58" s="102"/>
      <c r="V58" s="102"/>
      <c r="W58" s="103"/>
      <c r="X58" s="95">
        <f>X49</f>
        <v>4890791</v>
      </c>
      <c r="Y58" s="96"/>
      <c r="Z58" s="96"/>
      <c r="AA58" s="96"/>
      <c r="AB58" s="97"/>
      <c r="AC58" s="95">
        <v>629126</v>
      </c>
      <c r="AD58" s="96"/>
      <c r="AE58" s="96"/>
      <c r="AF58" s="96"/>
      <c r="AG58" s="97"/>
      <c r="AH58" s="95">
        <v>0</v>
      </c>
      <c r="AI58" s="96"/>
      <c r="AJ58" s="97"/>
      <c r="AK58" s="95">
        <f t="shared" si="3"/>
        <v>5519917</v>
      </c>
      <c r="AL58" s="96"/>
      <c r="AM58" s="96"/>
      <c r="AN58" s="96"/>
      <c r="AO58" s="97"/>
      <c r="AP58" s="95">
        <f>AP49</f>
        <v>5144744</v>
      </c>
      <c r="AQ58" s="96"/>
      <c r="AR58" s="96"/>
      <c r="AS58" s="96"/>
      <c r="AT58" s="97"/>
      <c r="AU58" s="95">
        <v>662470</v>
      </c>
      <c r="AV58" s="96"/>
      <c r="AW58" s="96"/>
      <c r="AX58" s="96"/>
      <c r="AY58" s="97"/>
      <c r="AZ58" s="95">
        <v>0</v>
      </c>
      <c r="BA58" s="96"/>
      <c r="BB58" s="97"/>
      <c r="BC58" s="95">
        <f t="shared" si="4"/>
        <v>5807214</v>
      </c>
      <c r="BD58" s="96"/>
      <c r="BE58" s="96"/>
      <c r="BF58" s="96"/>
      <c r="BG58" s="97"/>
    </row>
    <row r="60" spans="1:79" s="12" customFormat="1" ht="14.25" customHeight="1" x14ac:dyDescent="0.25">
      <c r="A60" s="51" t="s">
        <v>403</v>
      </c>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row>
    <row r="61" spans="1:79" ht="14.25" customHeight="1" x14ac:dyDescent="0.25">
      <c r="A61" s="51" t="s">
        <v>410</v>
      </c>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row>
    <row r="62" spans="1:79" ht="15" customHeight="1" x14ac:dyDescent="0.25">
      <c r="A62" s="59" t="s">
        <v>192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row>
    <row r="63" spans="1:79" ht="5.4" customHeight="1" x14ac:dyDescent="0.25"/>
    <row r="64" spans="1:79" ht="15" customHeight="1" x14ac:dyDescent="0.25">
      <c r="A64" s="104" t="s">
        <v>117</v>
      </c>
      <c r="B64" s="105"/>
      <c r="C64" s="105"/>
      <c r="D64" s="106"/>
      <c r="E64" s="81" t="s">
        <v>19</v>
      </c>
      <c r="F64" s="82"/>
      <c r="G64" s="82"/>
      <c r="H64" s="82"/>
      <c r="I64" s="82"/>
      <c r="J64" s="82"/>
      <c r="K64" s="82"/>
      <c r="L64" s="82"/>
      <c r="M64" s="82"/>
      <c r="N64" s="82"/>
      <c r="O64" s="82"/>
      <c r="P64" s="82"/>
      <c r="Q64" s="82"/>
      <c r="R64" s="82"/>
      <c r="S64" s="82"/>
      <c r="T64" s="82"/>
      <c r="U64" s="82"/>
      <c r="V64" s="82"/>
      <c r="W64" s="83"/>
      <c r="X64" s="61" t="s">
        <v>193</v>
      </c>
      <c r="Y64" s="61"/>
      <c r="Z64" s="61"/>
      <c r="AA64" s="61"/>
      <c r="AB64" s="61"/>
      <c r="AC64" s="61"/>
      <c r="AD64" s="61"/>
      <c r="AE64" s="61"/>
      <c r="AF64" s="61"/>
      <c r="AG64" s="61"/>
      <c r="AH64" s="61"/>
      <c r="AI64" s="61"/>
      <c r="AJ64" s="61"/>
      <c r="AK64" s="61"/>
      <c r="AL64" s="61"/>
      <c r="AM64" s="61"/>
      <c r="AN64" s="61"/>
      <c r="AO64" s="61"/>
      <c r="AP64" s="61" t="s">
        <v>195</v>
      </c>
      <c r="AQ64" s="61"/>
      <c r="AR64" s="61"/>
      <c r="AS64" s="61"/>
      <c r="AT64" s="61"/>
      <c r="AU64" s="61"/>
      <c r="AV64" s="61"/>
      <c r="AW64" s="61"/>
      <c r="AX64" s="61"/>
      <c r="AY64" s="61"/>
      <c r="AZ64" s="61"/>
      <c r="BA64" s="61"/>
      <c r="BB64" s="61"/>
      <c r="BC64" s="61"/>
      <c r="BD64" s="61"/>
      <c r="BE64" s="61"/>
      <c r="BF64" s="61"/>
      <c r="BG64" s="61"/>
      <c r="BH64" s="61" t="s">
        <v>200</v>
      </c>
      <c r="BI64" s="61"/>
      <c r="BJ64" s="61"/>
      <c r="BK64" s="61"/>
      <c r="BL64" s="61"/>
      <c r="BM64" s="61"/>
      <c r="BN64" s="61"/>
      <c r="BO64" s="61"/>
      <c r="BP64" s="61"/>
      <c r="BQ64" s="61"/>
      <c r="BR64" s="61"/>
      <c r="BS64" s="61"/>
      <c r="BT64" s="61"/>
      <c r="BU64" s="61"/>
      <c r="BV64" s="61"/>
      <c r="BW64" s="61"/>
      <c r="BX64" s="61"/>
      <c r="BY64" s="61"/>
    </row>
    <row r="65" spans="1:79" ht="48.75" customHeight="1" x14ac:dyDescent="0.25">
      <c r="A65" s="107"/>
      <c r="B65" s="108"/>
      <c r="C65" s="108"/>
      <c r="D65" s="109"/>
      <c r="E65" s="84"/>
      <c r="F65" s="85"/>
      <c r="G65" s="85"/>
      <c r="H65" s="85"/>
      <c r="I65" s="85"/>
      <c r="J65" s="85"/>
      <c r="K65" s="85"/>
      <c r="L65" s="85"/>
      <c r="M65" s="85"/>
      <c r="N65" s="85"/>
      <c r="O65" s="85"/>
      <c r="P65" s="85"/>
      <c r="Q65" s="85"/>
      <c r="R65" s="85"/>
      <c r="S65" s="85"/>
      <c r="T65" s="85"/>
      <c r="U65" s="85"/>
      <c r="V65" s="85"/>
      <c r="W65" s="86"/>
      <c r="X65" s="61" t="s">
        <v>4</v>
      </c>
      <c r="Y65" s="61"/>
      <c r="Z65" s="61"/>
      <c r="AA65" s="61"/>
      <c r="AB65" s="61"/>
      <c r="AC65" s="61" t="s">
        <v>3</v>
      </c>
      <c r="AD65" s="61"/>
      <c r="AE65" s="61"/>
      <c r="AF65" s="61"/>
      <c r="AG65" s="61"/>
      <c r="AH65" s="62" t="s">
        <v>116</v>
      </c>
      <c r="AI65" s="63"/>
      <c r="AJ65" s="64"/>
      <c r="AK65" s="61" t="s">
        <v>5</v>
      </c>
      <c r="AL65" s="61"/>
      <c r="AM65" s="61"/>
      <c r="AN65" s="61"/>
      <c r="AO65" s="61"/>
      <c r="AP65" s="61" t="s">
        <v>4</v>
      </c>
      <c r="AQ65" s="61"/>
      <c r="AR65" s="61"/>
      <c r="AS65" s="61"/>
      <c r="AT65" s="61"/>
      <c r="AU65" s="61" t="s">
        <v>3</v>
      </c>
      <c r="AV65" s="61"/>
      <c r="AW65" s="61"/>
      <c r="AX65" s="61"/>
      <c r="AY65" s="61"/>
      <c r="AZ65" s="62" t="s">
        <v>116</v>
      </c>
      <c r="BA65" s="63"/>
      <c r="BB65" s="64"/>
      <c r="BC65" s="61" t="s">
        <v>96</v>
      </c>
      <c r="BD65" s="61"/>
      <c r="BE65" s="61"/>
      <c r="BF65" s="61"/>
      <c r="BG65" s="61"/>
      <c r="BH65" s="61" t="s">
        <v>4</v>
      </c>
      <c r="BI65" s="61"/>
      <c r="BJ65" s="61"/>
      <c r="BK65" s="61"/>
      <c r="BL65" s="61"/>
      <c r="BM65" s="61" t="s">
        <v>3</v>
      </c>
      <c r="BN65" s="61"/>
      <c r="BO65" s="61"/>
      <c r="BP65" s="61"/>
      <c r="BQ65" s="61"/>
      <c r="BR65" s="62" t="s">
        <v>116</v>
      </c>
      <c r="BS65" s="63"/>
      <c r="BT65" s="64"/>
      <c r="BU65" s="61" t="s">
        <v>97</v>
      </c>
      <c r="BV65" s="61"/>
      <c r="BW65" s="61"/>
      <c r="BX65" s="61"/>
      <c r="BY65" s="61"/>
    </row>
    <row r="66" spans="1:79" ht="15" customHeight="1" x14ac:dyDescent="0.25">
      <c r="A66" s="77">
        <v>1</v>
      </c>
      <c r="B66" s="78"/>
      <c r="C66" s="78"/>
      <c r="D66" s="79"/>
      <c r="E66" s="77">
        <v>2</v>
      </c>
      <c r="F66" s="78"/>
      <c r="G66" s="78"/>
      <c r="H66" s="78"/>
      <c r="I66" s="78"/>
      <c r="J66" s="78"/>
      <c r="K66" s="78"/>
      <c r="L66" s="78"/>
      <c r="M66" s="78"/>
      <c r="N66" s="78"/>
      <c r="O66" s="78"/>
      <c r="P66" s="78"/>
      <c r="Q66" s="78"/>
      <c r="R66" s="78"/>
      <c r="S66" s="78"/>
      <c r="T66" s="78"/>
      <c r="U66" s="78"/>
      <c r="V66" s="78"/>
      <c r="W66" s="79"/>
      <c r="X66" s="61">
        <v>3</v>
      </c>
      <c r="Y66" s="61"/>
      <c r="Z66" s="61"/>
      <c r="AA66" s="61"/>
      <c r="AB66" s="61"/>
      <c r="AC66" s="61">
        <v>4</v>
      </c>
      <c r="AD66" s="61"/>
      <c r="AE66" s="61"/>
      <c r="AF66" s="61"/>
      <c r="AG66" s="61"/>
      <c r="AH66" s="77">
        <v>5</v>
      </c>
      <c r="AI66" s="78"/>
      <c r="AJ66" s="79"/>
      <c r="AK66" s="61">
        <v>6</v>
      </c>
      <c r="AL66" s="61"/>
      <c r="AM66" s="61"/>
      <c r="AN66" s="61"/>
      <c r="AO66" s="61"/>
      <c r="AP66" s="61">
        <v>7</v>
      </c>
      <c r="AQ66" s="61"/>
      <c r="AR66" s="61"/>
      <c r="AS66" s="61"/>
      <c r="AT66" s="61"/>
      <c r="AU66" s="61">
        <v>8</v>
      </c>
      <c r="AV66" s="61"/>
      <c r="AW66" s="61"/>
      <c r="AX66" s="61"/>
      <c r="AY66" s="61"/>
      <c r="AZ66" s="77">
        <v>9</v>
      </c>
      <c r="BA66" s="78"/>
      <c r="BB66" s="79"/>
      <c r="BC66" s="61">
        <v>10</v>
      </c>
      <c r="BD66" s="61"/>
      <c r="BE66" s="61"/>
      <c r="BF66" s="61"/>
      <c r="BG66" s="61"/>
      <c r="BH66" s="61">
        <v>11</v>
      </c>
      <c r="BI66" s="61"/>
      <c r="BJ66" s="61"/>
      <c r="BK66" s="61"/>
      <c r="BL66" s="61"/>
      <c r="BM66" s="61">
        <v>12</v>
      </c>
      <c r="BN66" s="61"/>
      <c r="BO66" s="61"/>
      <c r="BP66" s="61"/>
      <c r="BQ66" s="61"/>
      <c r="BR66" s="77">
        <v>13</v>
      </c>
      <c r="BS66" s="78"/>
      <c r="BT66" s="79"/>
      <c r="BU66" s="61">
        <v>14</v>
      </c>
      <c r="BV66" s="61"/>
      <c r="BW66" s="61"/>
      <c r="BX66" s="61"/>
      <c r="BY66" s="61"/>
    </row>
    <row r="67" spans="1:79" ht="12.75" hidden="1" customHeight="1" x14ac:dyDescent="0.25">
      <c r="A67" s="62" t="s">
        <v>64</v>
      </c>
      <c r="B67" s="63"/>
      <c r="C67" s="63"/>
      <c r="D67" s="64"/>
      <c r="E67" s="62" t="s">
        <v>57</v>
      </c>
      <c r="F67" s="63"/>
      <c r="G67" s="63"/>
      <c r="H67" s="63"/>
      <c r="I67" s="63"/>
      <c r="J67" s="63"/>
      <c r="K67" s="63"/>
      <c r="L67" s="63"/>
      <c r="M67" s="63"/>
      <c r="N67" s="63"/>
      <c r="O67" s="63"/>
      <c r="P67" s="63"/>
      <c r="Q67" s="63"/>
      <c r="R67" s="63"/>
      <c r="S67" s="63"/>
      <c r="T67" s="63"/>
      <c r="U67" s="63"/>
      <c r="V67" s="63"/>
      <c r="W67" s="64"/>
      <c r="X67" s="80" t="s">
        <v>65</v>
      </c>
      <c r="Y67" s="80"/>
      <c r="Z67" s="80"/>
      <c r="AA67" s="80"/>
      <c r="AB67" s="80"/>
      <c r="AC67" s="80" t="s">
        <v>66</v>
      </c>
      <c r="AD67" s="80"/>
      <c r="AE67" s="80"/>
      <c r="AF67" s="80"/>
      <c r="AG67" s="80"/>
      <c r="AH67" s="62" t="s">
        <v>91</v>
      </c>
      <c r="AI67" s="63"/>
      <c r="AJ67" s="64"/>
      <c r="AK67" s="91" t="s">
        <v>99</v>
      </c>
      <c r="AL67" s="91"/>
      <c r="AM67" s="91"/>
      <c r="AN67" s="91"/>
      <c r="AO67" s="91"/>
      <c r="AP67" s="80" t="s">
        <v>67</v>
      </c>
      <c r="AQ67" s="80"/>
      <c r="AR67" s="80"/>
      <c r="AS67" s="80"/>
      <c r="AT67" s="80"/>
      <c r="AU67" s="80" t="s">
        <v>68</v>
      </c>
      <c r="AV67" s="80"/>
      <c r="AW67" s="80"/>
      <c r="AX67" s="80"/>
      <c r="AY67" s="80"/>
      <c r="AZ67" s="62" t="s">
        <v>92</v>
      </c>
      <c r="BA67" s="63"/>
      <c r="BB67" s="64"/>
      <c r="BC67" s="91" t="s">
        <v>99</v>
      </c>
      <c r="BD67" s="91"/>
      <c r="BE67" s="91"/>
      <c r="BF67" s="91"/>
      <c r="BG67" s="91"/>
      <c r="BH67" s="80" t="s">
        <v>58</v>
      </c>
      <c r="BI67" s="80"/>
      <c r="BJ67" s="80"/>
      <c r="BK67" s="80"/>
      <c r="BL67" s="80"/>
      <c r="BM67" s="80" t="s">
        <v>59</v>
      </c>
      <c r="BN67" s="80"/>
      <c r="BO67" s="80"/>
      <c r="BP67" s="80"/>
      <c r="BQ67" s="80"/>
      <c r="BR67" s="62" t="s">
        <v>93</v>
      </c>
      <c r="BS67" s="63"/>
      <c r="BT67" s="64"/>
      <c r="BU67" s="91" t="s">
        <v>99</v>
      </c>
      <c r="BV67" s="91"/>
      <c r="BW67" s="91"/>
      <c r="BX67" s="91"/>
      <c r="BY67" s="91"/>
      <c r="CA67" s="1" t="s">
        <v>25</v>
      </c>
    </row>
    <row r="68" spans="1:79" s="8" customFormat="1" ht="13.2" customHeight="1" x14ac:dyDescent="0.25">
      <c r="A68" s="62">
        <v>2111</v>
      </c>
      <c r="B68" s="63"/>
      <c r="C68" s="63"/>
      <c r="D68" s="64"/>
      <c r="E68" s="92" t="s">
        <v>154</v>
      </c>
      <c r="F68" s="93"/>
      <c r="G68" s="93"/>
      <c r="H68" s="93"/>
      <c r="I68" s="93"/>
      <c r="J68" s="93"/>
      <c r="K68" s="93"/>
      <c r="L68" s="93"/>
      <c r="M68" s="93"/>
      <c r="N68" s="93"/>
      <c r="O68" s="93"/>
      <c r="P68" s="93"/>
      <c r="Q68" s="93"/>
      <c r="R68" s="93"/>
      <c r="S68" s="93"/>
      <c r="T68" s="93"/>
      <c r="U68" s="93"/>
      <c r="V68" s="93"/>
      <c r="W68" s="94"/>
      <c r="X68" s="87">
        <v>34052401</v>
      </c>
      <c r="Y68" s="87"/>
      <c r="Z68" s="87"/>
      <c r="AA68" s="87"/>
      <c r="AB68" s="87"/>
      <c r="AC68" s="87">
        <v>391430</v>
      </c>
      <c r="AD68" s="87"/>
      <c r="AE68" s="87"/>
      <c r="AF68" s="87"/>
      <c r="AG68" s="87"/>
      <c r="AH68" s="88">
        <v>0</v>
      </c>
      <c r="AI68" s="89"/>
      <c r="AJ68" s="90"/>
      <c r="AK68" s="87">
        <f t="shared" ref="AK68:AK86" si="5">IF(ISNUMBER(X68),X68,0)+IF(ISNUMBER(AC68),AC68,0)</f>
        <v>34443831</v>
      </c>
      <c r="AL68" s="87"/>
      <c r="AM68" s="87"/>
      <c r="AN68" s="87"/>
      <c r="AO68" s="87"/>
      <c r="AP68" s="87">
        <v>33230367</v>
      </c>
      <c r="AQ68" s="87"/>
      <c r="AR68" s="87"/>
      <c r="AS68" s="87"/>
      <c r="AT68" s="87"/>
      <c r="AU68" s="87">
        <v>390344</v>
      </c>
      <c r="AV68" s="87"/>
      <c r="AW68" s="87"/>
      <c r="AX68" s="87"/>
      <c r="AY68" s="87"/>
      <c r="AZ68" s="88">
        <v>0</v>
      </c>
      <c r="BA68" s="89"/>
      <c r="BB68" s="90"/>
      <c r="BC68" s="87">
        <f t="shared" ref="BC68:BC86" si="6">IF(ISNUMBER(AP68),AP68,0)+IF(ISNUMBER(AU68),AU68,0)</f>
        <v>33620711</v>
      </c>
      <c r="BD68" s="87"/>
      <c r="BE68" s="87"/>
      <c r="BF68" s="87"/>
      <c r="BG68" s="87"/>
      <c r="BH68" s="87">
        <v>7669900</v>
      </c>
      <c r="BI68" s="87"/>
      <c r="BJ68" s="87"/>
      <c r="BK68" s="87"/>
      <c r="BL68" s="87"/>
      <c r="BM68" s="87">
        <v>349700</v>
      </c>
      <c r="BN68" s="87"/>
      <c r="BO68" s="87"/>
      <c r="BP68" s="87"/>
      <c r="BQ68" s="87"/>
      <c r="BR68" s="88">
        <v>0</v>
      </c>
      <c r="BS68" s="89"/>
      <c r="BT68" s="90"/>
      <c r="BU68" s="87">
        <f t="shared" ref="BU68:BU86" si="7">IF(ISNUMBER(BH68),BH68,0)+IF(ISNUMBER(BM68),BM68,0)</f>
        <v>8019600</v>
      </c>
      <c r="BV68" s="87"/>
      <c r="BW68" s="87"/>
      <c r="BX68" s="87"/>
      <c r="BY68" s="87"/>
      <c r="CA68" s="8" t="s">
        <v>26</v>
      </c>
    </row>
    <row r="69" spans="1:79" s="8" customFormat="1" ht="13.2" customHeight="1" x14ac:dyDescent="0.25">
      <c r="A69" s="62">
        <v>2120</v>
      </c>
      <c r="B69" s="63"/>
      <c r="C69" s="63"/>
      <c r="D69" s="64"/>
      <c r="E69" s="92" t="s">
        <v>155</v>
      </c>
      <c r="F69" s="93"/>
      <c r="G69" s="93"/>
      <c r="H69" s="93"/>
      <c r="I69" s="93"/>
      <c r="J69" s="93"/>
      <c r="K69" s="93"/>
      <c r="L69" s="93"/>
      <c r="M69" s="93"/>
      <c r="N69" s="93"/>
      <c r="O69" s="93"/>
      <c r="P69" s="93"/>
      <c r="Q69" s="93"/>
      <c r="R69" s="93"/>
      <c r="S69" s="93"/>
      <c r="T69" s="93"/>
      <c r="U69" s="93"/>
      <c r="V69" s="93"/>
      <c r="W69" s="94"/>
      <c r="X69" s="87">
        <v>7350168</v>
      </c>
      <c r="Y69" s="87"/>
      <c r="Z69" s="87"/>
      <c r="AA69" s="87"/>
      <c r="AB69" s="87"/>
      <c r="AC69" s="87">
        <v>68634</v>
      </c>
      <c r="AD69" s="87"/>
      <c r="AE69" s="87"/>
      <c r="AF69" s="87"/>
      <c r="AG69" s="87"/>
      <c r="AH69" s="88">
        <v>0</v>
      </c>
      <c r="AI69" s="89"/>
      <c r="AJ69" s="90"/>
      <c r="AK69" s="87">
        <f t="shared" si="5"/>
        <v>7418802</v>
      </c>
      <c r="AL69" s="87"/>
      <c r="AM69" s="87"/>
      <c r="AN69" s="87"/>
      <c r="AO69" s="87"/>
      <c r="AP69" s="87">
        <v>7262140</v>
      </c>
      <c r="AQ69" s="87"/>
      <c r="AR69" s="87"/>
      <c r="AS69" s="87"/>
      <c r="AT69" s="87"/>
      <c r="AU69" s="87">
        <v>84604</v>
      </c>
      <c r="AV69" s="87"/>
      <c r="AW69" s="87"/>
      <c r="AX69" s="87"/>
      <c r="AY69" s="87"/>
      <c r="AZ69" s="88">
        <v>0</v>
      </c>
      <c r="BA69" s="89"/>
      <c r="BB69" s="90"/>
      <c r="BC69" s="87">
        <f t="shared" si="6"/>
        <v>7346744</v>
      </c>
      <c r="BD69" s="87"/>
      <c r="BE69" s="87"/>
      <c r="BF69" s="87"/>
      <c r="BG69" s="87"/>
      <c r="BH69" s="87">
        <v>1687700</v>
      </c>
      <c r="BI69" s="87"/>
      <c r="BJ69" s="87"/>
      <c r="BK69" s="87"/>
      <c r="BL69" s="87"/>
      <c r="BM69" s="87">
        <v>76900</v>
      </c>
      <c r="BN69" s="87"/>
      <c r="BO69" s="87"/>
      <c r="BP69" s="87"/>
      <c r="BQ69" s="87"/>
      <c r="BR69" s="88">
        <v>0</v>
      </c>
      <c r="BS69" s="89"/>
      <c r="BT69" s="90"/>
      <c r="BU69" s="87">
        <f t="shared" si="7"/>
        <v>1764600</v>
      </c>
      <c r="BV69" s="87"/>
      <c r="BW69" s="87"/>
      <c r="BX69" s="87"/>
      <c r="BY69" s="87"/>
    </row>
    <row r="70" spans="1:79" s="8" customFormat="1" ht="13.2" customHeight="1" x14ac:dyDescent="0.25">
      <c r="A70" s="62">
        <v>2210</v>
      </c>
      <c r="B70" s="63"/>
      <c r="C70" s="63"/>
      <c r="D70" s="64"/>
      <c r="E70" s="92" t="s">
        <v>156</v>
      </c>
      <c r="F70" s="93"/>
      <c r="G70" s="93"/>
      <c r="H70" s="93"/>
      <c r="I70" s="93"/>
      <c r="J70" s="93"/>
      <c r="K70" s="93"/>
      <c r="L70" s="93"/>
      <c r="M70" s="93"/>
      <c r="N70" s="93"/>
      <c r="O70" s="93"/>
      <c r="P70" s="93"/>
      <c r="Q70" s="93"/>
      <c r="R70" s="93"/>
      <c r="S70" s="93"/>
      <c r="T70" s="93"/>
      <c r="U70" s="93"/>
      <c r="V70" s="93"/>
      <c r="W70" s="94"/>
      <c r="X70" s="87">
        <v>0</v>
      </c>
      <c r="Y70" s="87"/>
      <c r="Z70" s="87"/>
      <c r="AA70" s="87"/>
      <c r="AB70" s="87"/>
      <c r="AC70" s="87">
        <v>498635</v>
      </c>
      <c r="AD70" s="87"/>
      <c r="AE70" s="87"/>
      <c r="AF70" s="87"/>
      <c r="AG70" s="87"/>
      <c r="AH70" s="88">
        <v>0</v>
      </c>
      <c r="AI70" s="89"/>
      <c r="AJ70" s="90"/>
      <c r="AK70" s="87">
        <f t="shared" si="5"/>
        <v>498635</v>
      </c>
      <c r="AL70" s="87"/>
      <c r="AM70" s="87"/>
      <c r="AN70" s="87"/>
      <c r="AO70" s="87"/>
      <c r="AP70" s="87">
        <v>168508</v>
      </c>
      <c r="AQ70" s="87"/>
      <c r="AR70" s="87"/>
      <c r="AS70" s="87"/>
      <c r="AT70" s="87"/>
      <c r="AU70" s="87">
        <v>469477</v>
      </c>
      <c r="AV70" s="87"/>
      <c r="AW70" s="87"/>
      <c r="AX70" s="87"/>
      <c r="AY70" s="87"/>
      <c r="AZ70" s="88">
        <v>0</v>
      </c>
      <c r="BA70" s="89"/>
      <c r="BB70" s="90"/>
      <c r="BC70" s="87">
        <f t="shared" si="6"/>
        <v>637985</v>
      </c>
      <c r="BD70" s="87"/>
      <c r="BE70" s="87"/>
      <c r="BF70" s="87"/>
      <c r="BG70" s="87"/>
      <c r="BH70" s="87">
        <v>0</v>
      </c>
      <c r="BI70" s="87"/>
      <c r="BJ70" s="87"/>
      <c r="BK70" s="87"/>
      <c r="BL70" s="87"/>
      <c r="BM70" s="87">
        <v>63200</v>
      </c>
      <c r="BN70" s="87"/>
      <c r="BO70" s="87"/>
      <c r="BP70" s="87"/>
      <c r="BQ70" s="87"/>
      <c r="BR70" s="88">
        <v>0</v>
      </c>
      <c r="BS70" s="89"/>
      <c r="BT70" s="90"/>
      <c r="BU70" s="87">
        <f t="shared" si="7"/>
        <v>63200</v>
      </c>
      <c r="BV70" s="87"/>
      <c r="BW70" s="87"/>
      <c r="BX70" s="87"/>
      <c r="BY70" s="87"/>
    </row>
    <row r="71" spans="1:79" s="8" customFormat="1" ht="13.2" customHeight="1" x14ac:dyDescent="0.25">
      <c r="A71" s="62">
        <v>2220</v>
      </c>
      <c r="B71" s="63"/>
      <c r="C71" s="63"/>
      <c r="D71" s="64"/>
      <c r="E71" s="92" t="s">
        <v>222</v>
      </c>
      <c r="F71" s="93"/>
      <c r="G71" s="93"/>
      <c r="H71" s="93"/>
      <c r="I71" s="93"/>
      <c r="J71" s="93"/>
      <c r="K71" s="93"/>
      <c r="L71" s="93"/>
      <c r="M71" s="93"/>
      <c r="N71" s="93"/>
      <c r="O71" s="93"/>
      <c r="P71" s="93"/>
      <c r="Q71" s="93"/>
      <c r="R71" s="93"/>
      <c r="S71" s="93"/>
      <c r="T71" s="93"/>
      <c r="U71" s="93"/>
      <c r="V71" s="93"/>
      <c r="W71" s="94"/>
      <c r="X71" s="87">
        <v>1594445</v>
      </c>
      <c r="Y71" s="87"/>
      <c r="Z71" s="87"/>
      <c r="AA71" s="87"/>
      <c r="AB71" s="87"/>
      <c r="AC71" s="87">
        <v>49373</v>
      </c>
      <c r="AD71" s="87"/>
      <c r="AE71" s="87"/>
      <c r="AF71" s="87"/>
      <c r="AG71" s="87"/>
      <c r="AH71" s="88">
        <v>0</v>
      </c>
      <c r="AI71" s="89"/>
      <c r="AJ71" s="90"/>
      <c r="AK71" s="87">
        <f t="shared" si="5"/>
        <v>1643818</v>
      </c>
      <c r="AL71" s="87"/>
      <c r="AM71" s="87"/>
      <c r="AN71" s="87"/>
      <c r="AO71" s="87"/>
      <c r="AP71" s="87">
        <v>406459</v>
      </c>
      <c r="AQ71" s="87"/>
      <c r="AR71" s="87"/>
      <c r="AS71" s="87"/>
      <c r="AT71" s="87"/>
      <c r="AU71" s="87">
        <v>81859</v>
      </c>
      <c r="AV71" s="87"/>
      <c r="AW71" s="87"/>
      <c r="AX71" s="87"/>
      <c r="AY71" s="87"/>
      <c r="AZ71" s="88">
        <v>0</v>
      </c>
      <c r="BA71" s="89"/>
      <c r="BB71" s="90"/>
      <c r="BC71" s="87">
        <f t="shared" si="6"/>
        <v>488318</v>
      </c>
      <c r="BD71" s="87"/>
      <c r="BE71" s="87"/>
      <c r="BF71" s="87"/>
      <c r="BG71" s="87"/>
      <c r="BH71" s="87">
        <v>0</v>
      </c>
      <c r="BI71" s="87"/>
      <c r="BJ71" s="87"/>
      <c r="BK71" s="87"/>
      <c r="BL71" s="87"/>
      <c r="BM71" s="87">
        <v>0</v>
      </c>
      <c r="BN71" s="87"/>
      <c r="BO71" s="87"/>
      <c r="BP71" s="87"/>
      <c r="BQ71" s="87"/>
      <c r="BR71" s="88">
        <v>0</v>
      </c>
      <c r="BS71" s="89"/>
      <c r="BT71" s="90"/>
      <c r="BU71" s="87">
        <f t="shared" si="7"/>
        <v>0</v>
      </c>
      <c r="BV71" s="87"/>
      <c r="BW71" s="87"/>
      <c r="BX71" s="87"/>
      <c r="BY71" s="87"/>
    </row>
    <row r="72" spans="1:79" s="8" customFormat="1" ht="13.2" customHeight="1" x14ac:dyDescent="0.25">
      <c r="A72" s="62">
        <v>2240</v>
      </c>
      <c r="B72" s="63"/>
      <c r="C72" s="63"/>
      <c r="D72" s="64"/>
      <c r="E72" s="92" t="s">
        <v>157</v>
      </c>
      <c r="F72" s="93"/>
      <c r="G72" s="93"/>
      <c r="H72" s="93"/>
      <c r="I72" s="93"/>
      <c r="J72" s="93"/>
      <c r="K72" s="93"/>
      <c r="L72" s="93"/>
      <c r="M72" s="93"/>
      <c r="N72" s="93"/>
      <c r="O72" s="93"/>
      <c r="P72" s="93"/>
      <c r="Q72" s="93"/>
      <c r="R72" s="93"/>
      <c r="S72" s="93"/>
      <c r="T72" s="93"/>
      <c r="U72" s="93"/>
      <c r="V72" s="93"/>
      <c r="W72" s="94"/>
      <c r="X72" s="87">
        <v>25310</v>
      </c>
      <c r="Y72" s="87"/>
      <c r="Z72" s="87"/>
      <c r="AA72" s="87"/>
      <c r="AB72" s="87"/>
      <c r="AC72" s="87">
        <v>410454</v>
      </c>
      <c r="AD72" s="87"/>
      <c r="AE72" s="87"/>
      <c r="AF72" s="87"/>
      <c r="AG72" s="87"/>
      <c r="AH72" s="88">
        <v>0</v>
      </c>
      <c r="AI72" s="89"/>
      <c r="AJ72" s="90"/>
      <c r="AK72" s="87">
        <f t="shared" si="5"/>
        <v>435764</v>
      </c>
      <c r="AL72" s="87"/>
      <c r="AM72" s="87"/>
      <c r="AN72" s="87"/>
      <c r="AO72" s="87"/>
      <c r="AP72" s="87">
        <v>493765</v>
      </c>
      <c r="AQ72" s="87"/>
      <c r="AR72" s="87"/>
      <c r="AS72" s="87"/>
      <c r="AT72" s="87"/>
      <c r="AU72" s="87">
        <v>408933</v>
      </c>
      <c r="AV72" s="87"/>
      <c r="AW72" s="87"/>
      <c r="AX72" s="87"/>
      <c r="AY72" s="87"/>
      <c r="AZ72" s="88">
        <v>0</v>
      </c>
      <c r="BA72" s="89"/>
      <c r="BB72" s="90"/>
      <c r="BC72" s="87">
        <f t="shared" si="6"/>
        <v>902698</v>
      </c>
      <c r="BD72" s="87"/>
      <c r="BE72" s="87"/>
      <c r="BF72" s="87"/>
      <c r="BG72" s="87"/>
      <c r="BH72" s="87">
        <v>0</v>
      </c>
      <c r="BI72" s="87"/>
      <c r="BJ72" s="87"/>
      <c r="BK72" s="87"/>
      <c r="BL72" s="87"/>
      <c r="BM72" s="87">
        <v>98800</v>
      </c>
      <c r="BN72" s="87"/>
      <c r="BO72" s="87"/>
      <c r="BP72" s="87"/>
      <c r="BQ72" s="87"/>
      <c r="BR72" s="88">
        <v>0</v>
      </c>
      <c r="BS72" s="89"/>
      <c r="BT72" s="90"/>
      <c r="BU72" s="87">
        <f t="shared" si="7"/>
        <v>98800</v>
      </c>
      <c r="BV72" s="87"/>
      <c r="BW72" s="87"/>
      <c r="BX72" s="87"/>
      <c r="BY72" s="87"/>
    </row>
    <row r="73" spans="1:79" s="8" customFormat="1" ht="13.2" customHeight="1" x14ac:dyDescent="0.25">
      <c r="A73" s="62">
        <v>2250</v>
      </c>
      <c r="B73" s="63"/>
      <c r="C73" s="63"/>
      <c r="D73" s="64"/>
      <c r="E73" s="92" t="s">
        <v>224</v>
      </c>
      <c r="F73" s="93"/>
      <c r="G73" s="93"/>
      <c r="H73" s="93"/>
      <c r="I73" s="93"/>
      <c r="J73" s="93"/>
      <c r="K73" s="93"/>
      <c r="L73" s="93"/>
      <c r="M73" s="93"/>
      <c r="N73" s="93"/>
      <c r="O73" s="93"/>
      <c r="P73" s="93"/>
      <c r="Q73" s="93"/>
      <c r="R73" s="93"/>
      <c r="S73" s="93"/>
      <c r="T73" s="93"/>
      <c r="U73" s="93"/>
      <c r="V73" s="93"/>
      <c r="W73" s="94"/>
      <c r="X73" s="87">
        <v>0</v>
      </c>
      <c r="Y73" s="87"/>
      <c r="Z73" s="87"/>
      <c r="AA73" s="87"/>
      <c r="AB73" s="87"/>
      <c r="AC73" s="87">
        <v>0</v>
      </c>
      <c r="AD73" s="87"/>
      <c r="AE73" s="87"/>
      <c r="AF73" s="87"/>
      <c r="AG73" s="87"/>
      <c r="AH73" s="88">
        <v>0</v>
      </c>
      <c r="AI73" s="89"/>
      <c r="AJ73" s="90"/>
      <c r="AK73" s="87">
        <f t="shared" si="5"/>
        <v>0</v>
      </c>
      <c r="AL73" s="87"/>
      <c r="AM73" s="87"/>
      <c r="AN73" s="87"/>
      <c r="AO73" s="87"/>
      <c r="AP73" s="87">
        <v>0</v>
      </c>
      <c r="AQ73" s="87"/>
      <c r="AR73" s="87"/>
      <c r="AS73" s="87"/>
      <c r="AT73" s="87"/>
      <c r="AU73" s="87">
        <v>0</v>
      </c>
      <c r="AV73" s="87"/>
      <c r="AW73" s="87"/>
      <c r="AX73" s="87"/>
      <c r="AY73" s="87"/>
      <c r="AZ73" s="88">
        <v>0</v>
      </c>
      <c r="BA73" s="89"/>
      <c r="BB73" s="90"/>
      <c r="BC73" s="87">
        <f t="shared" si="6"/>
        <v>0</v>
      </c>
      <c r="BD73" s="87"/>
      <c r="BE73" s="87"/>
      <c r="BF73" s="87"/>
      <c r="BG73" s="87"/>
      <c r="BH73" s="87">
        <v>0</v>
      </c>
      <c r="BI73" s="87"/>
      <c r="BJ73" s="87"/>
      <c r="BK73" s="87"/>
      <c r="BL73" s="87"/>
      <c r="BM73" s="87">
        <v>0</v>
      </c>
      <c r="BN73" s="87"/>
      <c r="BO73" s="87"/>
      <c r="BP73" s="87"/>
      <c r="BQ73" s="87"/>
      <c r="BR73" s="88">
        <v>0</v>
      </c>
      <c r="BS73" s="89"/>
      <c r="BT73" s="90"/>
      <c r="BU73" s="87">
        <f t="shared" si="7"/>
        <v>0</v>
      </c>
      <c r="BV73" s="87"/>
      <c r="BW73" s="87"/>
      <c r="BX73" s="87"/>
      <c r="BY73" s="87"/>
    </row>
    <row r="74" spans="1:79" s="8" customFormat="1" ht="13.2" customHeight="1" x14ac:dyDescent="0.25">
      <c r="A74" s="62">
        <v>2271</v>
      </c>
      <c r="B74" s="63"/>
      <c r="C74" s="63"/>
      <c r="D74" s="64"/>
      <c r="E74" s="92" t="s">
        <v>158</v>
      </c>
      <c r="F74" s="93"/>
      <c r="G74" s="93"/>
      <c r="H74" s="93"/>
      <c r="I74" s="93"/>
      <c r="J74" s="93"/>
      <c r="K74" s="93"/>
      <c r="L74" s="93"/>
      <c r="M74" s="93"/>
      <c r="N74" s="93"/>
      <c r="O74" s="93"/>
      <c r="P74" s="93"/>
      <c r="Q74" s="93"/>
      <c r="R74" s="93"/>
      <c r="S74" s="93"/>
      <c r="T74" s="93"/>
      <c r="U74" s="93"/>
      <c r="V74" s="93"/>
      <c r="W74" s="94"/>
      <c r="X74" s="87">
        <v>2988632</v>
      </c>
      <c r="Y74" s="87"/>
      <c r="Z74" s="87"/>
      <c r="AA74" s="87"/>
      <c r="AB74" s="87"/>
      <c r="AC74" s="87">
        <v>0</v>
      </c>
      <c r="AD74" s="87"/>
      <c r="AE74" s="87"/>
      <c r="AF74" s="87"/>
      <c r="AG74" s="87"/>
      <c r="AH74" s="88">
        <v>0</v>
      </c>
      <c r="AI74" s="89"/>
      <c r="AJ74" s="90"/>
      <c r="AK74" s="87">
        <f t="shared" si="5"/>
        <v>2988632</v>
      </c>
      <c r="AL74" s="87"/>
      <c r="AM74" s="87"/>
      <c r="AN74" s="87"/>
      <c r="AO74" s="87"/>
      <c r="AP74" s="87">
        <v>1755377</v>
      </c>
      <c r="AQ74" s="87"/>
      <c r="AR74" s="87"/>
      <c r="AS74" s="87"/>
      <c r="AT74" s="87"/>
      <c r="AU74" s="87">
        <v>0</v>
      </c>
      <c r="AV74" s="87"/>
      <c r="AW74" s="87"/>
      <c r="AX74" s="87"/>
      <c r="AY74" s="87"/>
      <c r="AZ74" s="88">
        <v>0</v>
      </c>
      <c r="BA74" s="89"/>
      <c r="BB74" s="90"/>
      <c r="BC74" s="87">
        <f t="shared" si="6"/>
        <v>1755377</v>
      </c>
      <c r="BD74" s="87"/>
      <c r="BE74" s="87"/>
      <c r="BF74" s="87"/>
      <c r="BG74" s="87"/>
      <c r="BH74" s="87">
        <v>2795772</v>
      </c>
      <c r="BI74" s="87"/>
      <c r="BJ74" s="87"/>
      <c r="BK74" s="87"/>
      <c r="BL74" s="87"/>
      <c r="BM74" s="87">
        <v>0</v>
      </c>
      <c r="BN74" s="87"/>
      <c r="BO74" s="87"/>
      <c r="BP74" s="87"/>
      <c r="BQ74" s="87"/>
      <c r="BR74" s="88">
        <v>0</v>
      </c>
      <c r="BS74" s="89"/>
      <c r="BT74" s="90"/>
      <c r="BU74" s="87">
        <f t="shared" si="7"/>
        <v>2795772</v>
      </c>
      <c r="BV74" s="87"/>
      <c r="BW74" s="87"/>
      <c r="BX74" s="87"/>
      <c r="BY74" s="87"/>
    </row>
    <row r="75" spans="1:79" s="8" customFormat="1" ht="13.2" customHeight="1" x14ac:dyDescent="0.25">
      <c r="A75" s="62">
        <v>2272</v>
      </c>
      <c r="B75" s="63"/>
      <c r="C75" s="63"/>
      <c r="D75" s="64"/>
      <c r="E75" s="92" t="s">
        <v>159</v>
      </c>
      <c r="F75" s="93"/>
      <c r="G75" s="93"/>
      <c r="H75" s="93"/>
      <c r="I75" s="93"/>
      <c r="J75" s="93"/>
      <c r="K75" s="93"/>
      <c r="L75" s="93"/>
      <c r="M75" s="93"/>
      <c r="N75" s="93"/>
      <c r="O75" s="93"/>
      <c r="P75" s="93"/>
      <c r="Q75" s="93"/>
      <c r="R75" s="93"/>
      <c r="S75" s="93"/>
      <c r="T75" s="93"/>
      <c r="U75" s="93"/>
      <c r="V75" s="93"/>
      <c r="W75" s="94"/>
      <c r="X75" s="87">
        <v>232471</v>
      </c>
      <c r="Y75" s="87"/>
      <c r="Z75" s="87"/>
      <c r="AA75" s="87"/>
      <c r="AB75" s="87"/>
      <c r="AC75" s="87">
        <v>0</v>
      </c>
      <c r="AD75" s="87"/>
      <c r="AE75" s="87"/>
      <c r="AF75" s="87"/>
      <c r="AG75" s="87"/>
      <c r="AH75" s="88">
        <v>0</v>
      </c>
      <c r="AI75" s="89"/>
      <c r="AJ75" s="90"/>
      <c r="AK75" s="87">
        <f t="shared" si="5"/>
        <v>232471</v>
      </c>
      <c r="AL75" s="87"/>
      <c r="AM75" s="87"/>
      <c r="AN75" s="87"/>
      <c r="AO75" s="87"/>
      <c r="AP75" s="87">
        <v>181753</v>
      </c>
      <c r="AQ75" s="87"/>
      <c r="AR75" s="87"/>
      <c r="AS75" s="87"/>
      <c r="AT75" s="87"/>
      <c r="AU75" s="87">
        <v>0</v>
      </c>
      <c r="AV75" s="87"/>
      <c r="AW75" s="87"/>
      <c r="AX75" s="87"/>
      <c r="AY75" s="87"/>
      <c r="AZ75" s="88">
        <v>0</v>
      </c>
      <c r="BA75" s="89"/>
      <c r="BB75" s="90"/>
      <c r="BC75" s="87">
        <f t="shared" si="6"/>
        <v>181753</v>
      </c>
      <c r="BD75" s="87"/>
      <c r="BE75" s="87"/>
      <c r="BF75" s="87"/>
      <c r="BG75" s="87"/>
      <c r="BH75" s="87">
        <v>300700</v>
      </c>
      <c r="BI75" s="87"/>
      <c r="BJ75" s="87"/>
      <c r="BK75" s="87"/>
      <c r="BL75" s="87"/>
      <c r="BM75" s="87">
        <v>0</v>
      </c>
      <c r="BN75" s="87"/>
      <c r="BO75" s="87"/>
      <c r="BP75" s="87"/>
      <c r="BQ75" s="87"/>
      <c r="BR75" s="88">
        <v>0</v>
      </c>
      <c r="BS75" s="89"/>
      <c r="BT75" s="90"/>
      <c r="BU75" s="87">
        <f t="shared" si="7"/>
        <v>300700</v>
      </c>
      <c r="BV75" s="87"/>
      <c r="BW75" s="87"/>
      <c r="BX75" s="87"/>
      <c r="BY75" s="87"/>
    </row>
    <row r="76" spans="1:79" s="8" customFormat="1" ht="13.2" customHeight="1" x14ac:dyDescent="0.25">
      <c r="A76" s="62">
        <v>2273</v>
      </c>
      <c r="B76" s="63"/>
      <c r="C76" s="63"/>
      <c r="D76" s="64"/>
      <c r="E76" s="92" t="s">
        <v>160</v>
      </c>
      <c r="F76" s="93"/>
      <c r="G76" s="93"/>
      <c r="H76" s="93"/>
      <c r="I76" s="93"/>
      <c r="J76" s="93"/>
      <c r="K76" s="93"/>
      <c r="L76" s="93"/>
      <c r="M76" s="93"/>
      <c r="N76" s="93"/>
      <c r="O76" s="93"/>
      <c r="P76" s="93"/>
      <c r="Q76" s="93"/>
      <c r="R76" s="93"/>
      <c r="S76" s="93"/>
      <c r="T76" s="93"/>
      <c r="U76" s="93"/>
      <c r="V76" s="93"/>
      <c r="W76" s="94"/>
      <c r="X76" s="87">
        <v>1110946</v>
      </c>
      <c r="Y76" s="87"/>
      <c r="Z76" s="87"/>
      <c r="AA76" s="87"/>
      <c r="AB76" s="87"/>
      <c r="AC76" s="87">
        <v>0</v>
      </c>
      <c r="AD76" s="87"/>
      <c r="AE76" s="87"/>
      <c r="AF76" s="87"/>
      <c r="AG76" s="87"/>
      <c r="AH76" s="88">
        <v>0</v>
      </c>
      <c r="AI76" s="89"/>
      <c r="AJ76" s="90"/>
      <c r="AK76" s="87">
        <f t="shared" si="5"/>
        <v>1110946</v>
      </c>
      <c r="AL76" s="87"/>
      <c r="AM76" s="87"/>
      <c r="AN76" s="87"/>
      <c r="AO76" s="87"/>
      <c r="AP76" s="87">
        <v>872009</v>
      </c>
      <c r="AQ76" s="87"/>
      <c r="AR76" s="87"/>
      <c r="AS76" s="87"/>
      <c r="AT76" s="87"/>
      <c r="AU76" s="87">
        <v>0</v>
      </c>
      <c r="AV76" s="87"/>
      <c r="AW76" s="87"/>
      <c r="AX76" s="87"/>
      <c r="AY76" s="87"/>
      <c r="AZ76" s="88">
        <v>0</v>
      </c>
      <c r="BA76" s="89"/>
      <c r="BB76" s="90"/>
      <c r="BC76" s="87">
        <f t="shared" si="6"/>
        <v>872009</v>
      </c>
      <c r="BD76" s="87"/>
      <c r="BE76" s="87"/>
      <c r="BF76" s="87"/>
      <c r="BG76" s="87"/>
      <c r="BH76" s="87">
        <v>1138400</v>
      </c>
      <c r="BI76" s="87"/>
      <c r="BJ76" s="87"/>
      <c r="BK76" s="87"/>
      <c r="BL76" s="87"/>
      <c r="BM76" s="87">
        <v>0</v>
      </c>
      <c r="BN76" s="87"/>
      <c r="BO76" s="87"/>
      <c r="BP76" s="87"/>
      <c r="BQ76" s="87"/>
      <c r="BR76" s="88">
        <v>0</v>
      </c>
      <c r="BS76" s="89"/>
      <c r="BT76" s="90"/>
      <c r="BU76" s="87">
        <f t="shared" si="7"/>
        <v>1138400</v>
      </c>
      <c r="BV76" s="87"/>
      <c r="BW76" s="87"/>
      <c r="BX76" s="87"/>
      <c r="BY76" s="87"/>
    </row>
    <row r="77" spans="1:79" s="8" customFormat="1" ht="13.2" customHeight="1" x14ac:dyDescent="0.25">
      <c r="A77" s="62">
        <v>2274</v>
      </c>
      <c r="B77" s="63"/>
      <c r="C77" s="63"/>
      <c r="D77" s="64"/>
      <c r="E77" s="92" t="s">
        <v>225</v>
      </c>
      <c r="F77" s="93"/>
      <c r="G77" s="93"/>
      <c r="H77" s="93"/>
      <c r="I77" s="93"/>
      <c r="J77" s="93"/>
      <c r="K77" s="93"/>
      <c r="L77" s="93"/>
      <c r="M77" s="93"/>
      <c r="N77" s="93"/>
      <c r="O77" s="93"/>
      <c r="P77" s="93"/>
      <c r="Q77" s="93"/>
      <c r="R77" s="93"/>
      <c r="S77" s="93"/>
      <c r="T77" s="93"/>
      <c r="U77" s="93"/>
      <c r="V77" s="93"/>
      <c r="W77" s="94"/>
      <c r="X77" s="87">
        <v>84222</v>
      </c>
      <c r="Y77" s="87"/>
      <c r="Z77" s="87"/>
      <c r="AA77" s="87"/>
      <c r="AB77" s="87"/>
      <c r="AC77" s="87">
        <v>2649</v>
      </c>
      <c r="AD77" s="87"/>
      <c r="AE77" s="87"/>
      <c r="AF77" s="87"/>
      <c r="AG77" s="87"/>
      <c r="AH77" s="88">
        <v>0</v>
      </c>
      <c r="AI77" s="89"/>
      <c r="AJ77" s="90"/>
      <c r="AK77" s="87">
        <f t="shared" si="5"/>
        <v>86871</v>
      </c>
      <c r="AL77" s="87"/>
      <c r="AM77" s="87"/>
      <c r="AN77" s="87"/>
      <c r="AO77" s="87"/>
      <c r="AP77" s="87">
        <v>122379</v>
      </c>
      <c r="AQ77" s="87"/>
      <c r="AR77" s="87"/>
      <c r="AS77" s="87"/>
      <c r="AT77" s="87"/>
      <c r="AU77" s="87">
        <v>0</v>
      </c>
      <c r="AV77" s="87"/>
      <c r="AW77" s="87"/>
      <c r="AX77" s="87"/>
      <c r="AY77" s="87"/>
      <c r="AZ77" s="88">
        <v>0</v>
      </c>
      <c r="BA77" s="89"/>
      <c r="BB77" s="90"/>
      <c r="BC77" s="87">
        <f t="shared" si="6"/>
        <v>122379</v>
      </c>
      <c r="BD77" s="87"/>
      <c r="BE77" s="87"/>
      <c r="BF77" s="87"/>
      <c r="BG77" s="87"/>
      <c r="BH77" s="87">
        <v>298300</v>
      </c>
      <c r="BI77" s="87"/>
      <c r="BJ77" s="87"/>
      <c r="BK77" s="87"/>
      <c r="BL77" s="87"/>
      <c r="BM77" s="87">
        <v>0</v>
      </c>
      <c r="BN77" s="87"/>
      <c r="BO77" s="87"/>
      <c r="BP77" s="87"/>
      <c r="BQ77" s="87"/>
      <c r="BR77" s="88">
        <v>0</v>
      </c>
      <c r="BS77" s="89"/>
      <c r="BT77" s="90"/>
      <c r="BU77" s="87">
        <f t="shared" si="7"/>
        <v>298300</v>
      </c>
      <c r="BV77" s="87"/>
      <c r="BW77" s="87"/>
      <c r="BX77" s="87"/>
      <c r="BY77" s="87"/>
    </row>
    <row r="78" spans="1:79" s="8" customFormat="1" ht="13.2" customHeight="1" x14ac:dyDescent="0.25">
      <c r="A78" s="62">
        <v>2275</v>
      </c>
      <c r="B78" s="63"/>
      <c r="C78" s="63"/>
      <c r="D78" s="64"/>
      <c r="E78" s="92" t="s">
        <v>226</v>
      </c>
      <c r="F78" s="93"/>
      <c r="G78" s="93"/>
      <c r="H78" s="93"/>
      <c r="I78" s="93"/>
      <c r="J78" s="93"/>
      <c r="K78" s="93"/>
      <c r="L78" s="93"/>
      <c r="M78" s="93"/>
      <c r="N78" s="93"/>
      <c r="O78" s="93"/>
      <c r="P78" s="93"/>
      <c r="Q78" s="93"/>
      <c r="R78" s="93"/>
      <c r="S78" s="93"/>
      <c r="T78" s="93"/>
      <c r="U78" s="93"/>
      <c r="V78" s="93"/>
      <c r="W78" s="94"/>
      <c r="X78" s="87">
        <v>0</v>
      </c>
      <c r="Y78" s="87"/>
      <c r="Z78" s="87"/>
      <c r="AA78" s="87"/>
      <c r="AB78" s="87"/>
      <c r="AC78" s="87">
        <v>0</v>
      </c>
      <c r="AD78" s="87"/>
      <c r="AE78" s="87"/>
      <c r="AF78" s="87"/>
      <c r="AG78" s="87"/>
      <c r="AH78" s="88">
        <v>0</v>
      </c>
      <c r="AI78" s="89"/>
      <c r="AJ78" s="90"/>
      <c r="AK78" s="87">
        <f t="shared" si="5"/>
        <v>0</v>
      </c>
      <c r="AL78" s="87"/>
      <c r="AM78" s="87"/>
      <c r="AN78" s="87"/>
      <c r="AO78" s="87"/>
      <c r="AP78" s="87">
        <v>0</v>
      </c>
      <c r="AQ78" s="87"/>
      <c r="AR78" s="87"/>
      <c r="AS78" s="87"/>
      <c r="AT78" s="87"/>
      <c r="AU78" s="87">
        <v>12175</v>
      </c>
      <c r="AV78" s="87"/>
      <c r="AW78" s="87"/>
      <c r="AX78" s="87"/>
      <c r="AY78" s="87"/>
      <c r="AZ78" s="88">
        <v>0</v>
      </c>
      <c r="BA78" s="89"/>
      <c r="BB78" s="90"/>
      <c r="BC78" s="87">
        <f t="shared" si="6"/>
        <v>12175</v>
      </c>
      <c r="BD78" s="87"/>
      <c r="BE78" s="87"/>
      <c r="BF78" s="87"/>
      <c r="BG78" s="87"/>
      <c r="BH78" s="87">
        <v>0</v>
      </c>
      <c r="BI78" s="87"/>
      <c r="BJ78" s="87"/>
      <c r="BK78" s="87"/>
      <c r="BL78" s="87"/>
      <c r="BM78" s="87">
        <v>6600</v>
      </c>
      <c r="BN78" s="87"/>
      <c r="BO78" s="87"/>
      <c r="BP78" s="87"/>
      <c r="BQ78" s="87"/>
      <c r="BR78" s="88">
        <v>0</v>
      </c>
      <c r="BS78" s="89"/>
      <c r="BT78" s="90"/>
      <c r="BU78" s="87">
        <f t="shared" si="7"/>
        <v>6600</v>
      </c>
      <c r="BV78" s="87"/>
      <c r="BW78" s="87"/>
      <c r="BX78" s="87"/>
      <c r="BY78" s="87"/>
    </row>
    <row r="79" spans="1:79" s="8" customFormat="1" ht="13.2" customHeight="1" x14ac:dyDescent="0.25">
      <c r="A79" s="62">
        <v>2276</v>
      </c>
      <c r="B79" s="63"/>
      <c r="C79" s="63"/>
      <c r="D79" s="64"/>
      <c r="E79" s="92" t="s">
        <v>288</v>
      </c>
      <c r="F79" s="93"/>
      <c r="G79" s="93"/>
      <c r="H79" s="93"/>
      <c r="I79" s="93"/>
      <c r="J79" s="93"/>
      <c r="K79" s="93"/>
      <c r="L79" s="93"/>
      <c r="M79" s="93"/>
      <c r="N79" s="93"/>
      <c r="O79" s="93"/>
      <c r="P79" s="93"/>
      <c r="Q79" s="93"/>
      <c r="R79" s="93"/>
      <c r="S79" s="93"/>
      <c r="T79" s="93"/>
      <c r="U79" s="93"/>
      <c r="V79" s="93"/>
      <c r="W79" s="94"/>
      <c r="X79" s="87">
        <v>0</v>
      </c>
      <c r="Y79" s="87"/>
      <c r="Z79" s="87"/>
      <c r="AA79" s="87"/>
      <c r="AB79" s="87"/>
      <c r="AC79" s="87">
        <v>0</v>
      </c>
      <c r="AD79" s="87"/>
      <c r="AE79" s="87"/>
      <c r="AF79" s="87"/>
      <c r="AG79" s="87"/>
      <c r="AH79" s="88">
        <v>0</v>
      </c>
      <c r="AI79" s="89"/>
      <c r="AJ79" s="90"/>
      <c r="AK79" s="87">
        <f t="shared" si="5"/>
        <v>0</v>
      </c>
      <c r="AL79" s="87"/>
      <c r="AM79" s="87"/>
      <c r="AN79" s="87"/>
      <c r="AO79" s="87"/>
      <c r="AP79" s="87">
        <v>0</v>
      </c>
      <c r="AQ79" s="87"/>
      <c r="AR79" s="87"/>
      <c r="AS79" s="87"/>
      <c r="AT79" s="87"/>
      <c r="AU79" s="87">
        <v>0</v>
      </c>
      <c r="AV79" s="87"/>
      <c r="AW79" s="87"/>
      <c r="AX79" s="87"/>
      <c r="AY79" s="87"/>
      <c r="AZ79" s="88">
        <v>0</v>
      </c>
      <c r="BA79" s="89"/>
      <c r="BB79" s="90"/>
      <c r="BC79" s="87">
        <f t="shared" si="6"/>
        <v>0</v>
      </c>
      <c r="BD79" s="87"/>
      <c r="BE79" s="87"/>
      <c r="BF79" s="87"/>
      <c r="BG79" s="87"/>
      <c r="BH79" s="87">
        <v>99228</v>
      </c>
      <c r="BI79" s="87"/>
      <c r="BJ79" s="87"/>
      <c r="BK79" s="87"/>
      <c r="BL79" s="87"/>
      <c r="BM79" s="87">
        <v>0</v>
      </c>
      <c r="BN79" s="87"/>
      <c r="BO79" s="87"/>
      <c r="BP79" s="87"/>
      <c r="BQ79" s="87"/>
      <c r="BR79" s="88">
        <v>0</v>
      </c>
      <c r="BS79" s="89"/>
      <c r="BT79" s="90"/>
      <c r="BU79" s="87">
        <f t="shared" si="7"/>
        <v>99228</v>
      </c>
      <c r="BV79" s="87"/>
      <c r="BW79" s="87"/>
      <c r="BX79" s="87"/>
      <c r="BY79" s="87"/>
    </row>
    <row r="80" spans="1:79" s="8" customFormat="1" ht="26.4" customHeight="1" x14ac:dyDescent="0.25">
      <c r="A80" s="62">
        <v>2282</v>
      </c>
      <c r="B80" s="63"/>
      <c r="C80" s="63"/>
      <c r="D80" s="64"/>
      <c r="E80" s="92" t="s">
        <v>227</v>
      </c>
      <c r="F80" s="93"/>
      <c r="G80" s="93"/>
      <c r="H80" s="93"/>
      <c r="I80" s="93"/>
      <c r="J80" s="93"/>
      <c r="K80" s="93"/>
      <c r="L80" s="93"/>
      <c r="M80" s="93"/>
      <c r="N80" s="93"/>
      <c r="O80" s="93"/>
      <c r="P80" s="93"/>
      <c r="Q80" s="93"/>
      <c r="R80" s="93"/>
      <c r="S80" s="93"/>
      <c r="T80" s="93"/>
      <c r="U80" s="93"/>
      <c r="V80" s="93"/>
      <c r="W80" s="94"/>
      <c r="X80" s="87">
        <v>0</v>
      </c>
      <c r="Y80" s="87"/>
      <c r="Z80" s="87"/>
      <c r="AA80" s="87"/>
      <c r="AB80" s="87"/>
      <c r="AC80" s="87">
        <v>7007</v>
      </c>
      <c r="AD80" s="87"/>
      <c r="AE80" s="87"/>
      <c r="AF80" s="87"/>
      <c r="AG80" s="87"/>
      <c r="AH80" s="88">
        <v>0</v>
      </c>
      <c r="AI80" s="89"/>
      <c r="AJ80" s="90"/>
      <c r="AK80" s="87">
        <f t="shared" si="5"/>
        <v>7007</v>
      </c>
      <c r="AL80" s="87"/>
      <c r="AM80" s="87"/>
      <c r="AN80" s="87"/>
      <c r="AO80" s="87"/>
      <c r="AP80" s="87">
        <v>109440</v>
      </c>
      <c r="AQ80" s="87"/>
      <c r="AR80" s="87"/>
      <c r="AS80" s="87"/>
      <c r="AT80" s="87"/>
      <c r="AU80" s="87">
        <v>2343</v>
      </c>
      <c r="AV80" s="87"/>
      <c r="AW80" s="87"/>
      <c r="AX80" s="87"/>
      <c r="AY80" s="87"/>
      <c r="AZ80" s="88">
        <v>0</v>
      </c>
      <c r="BA80" s="89"/>
      <c r="BB80" s="90"/>
      <c r="BC80" s="87">
        <f t="shared" si="6"/>
        <v>111783</v>
      </c>
      <c r="BD80" s="87"/>
      <c r="BE80" s="87"/>
      <c r="BF80" s="87"/>
      <c r="BG80" s="87"/>
      <c r="BH80" s="87">
        <v>0</v>
      </c>
      <c r="BI80" s="87"/>
      <c r="BJ80" s="87"/>
      <c r="BK80" s="87"/>
      <c r="BL80" s="87"/>
      <c r="BM80" s="87">
        <v>0</v>
      </c>
      <c r="BN80" s="87"/>
      <c r="BO80" s="87"/>
      <c r="BP80" s="87"/>
      <c r="BQ80" s="87"/>
      <c r="BR80" s="88">
        <v>0</v>
      </c>
      <c r="BS80" s="89"/>
      <c r="BT80" s="90"/>
      <c r="BU80" s="87">
        <f t="shared" si="7"/>
        <v>0</v>
      </c>
      <c r="BV80" s="87"/>
      <c r="BW80" s="87"/>
      <c r="BX80" s="87"/>
      <c r="BY80" s="87"/>
    </row>
    <row r="81" spans="1:79" s="8" customFormat="1" ht="13.2" customHeight="1" x14ac:dyDescent="0.25">
      <c r="A81" s="62">
        <v>2710</v>
      </c>
      <c r="B81" s="63"/>
      <c r="C81" s="63"/>
      <c r="D81" s="64"/>
      <c r="E81" s="92" t="s">
        <v>228</v>
      </c>
      <c r="F81" s="93"/>
      <c r="G81" s="93"/>
      <c r="H81" s="93"/>
      <c r="I81" s="93"/>
      <c r="J81" s="93"/>
      <c r="K81" s="93"/>
      <c r="L81" s="93"/>
      <c r="M81" s="93"/>
      <c r="N81" s="93"/>
      <c r="O81" s="93"/>
      <c r="P81" s="93"/>
      <c r="Q81" s="93"/>
      <c r="R81" s="93"/>
      <c r="S81" s="93"/>
      <c r="T81" s="93"/>
      <c r="U81" s="93"/>
      <c r="V81" s="93"/>
      <c r="W81" s="94"/>
      <c r="X81" s="87">
        <v>126400</v>
      </c>
      <c r="Y81" s="87"/>
      <c r="Z81" s="87"/>
      <c r="AA81" s="87"/>
      <c r="AB81" s="87"/>
      <c r="AC81" s="87">
        <v>11620</v>
      </c>
      <c r="AD81" s="87"/>
      <c r="AE81" s="87"/>
      <c r="AF81" s="87"/>
      <c r="AG81" s="87"/>
      <c r="AH81" s="88">
        <v>0</v>
      </c>
      <c r="AI81" s="89"/>
      <c r="AJ81" s="90"/>
      <c r="AK81" s="87">
        <f t="shared" si="5"/>
        <v>138020</v>
      </c>
      <c r="AL81" s="87"/>
      <c r="AM81" s="87"/>
      <c r="AN81" s="87"/>
      <c r="AO81" s="87"/>
      <c r="AP81" s="87">
        <v>27656</v>
      </c>
      <c r="AQ81" s="87"/>
      <c r="AR81" s="87"/>
      <c r="AS81" s="87"/>
      <c r="AT81" s="87"/>
      <c r="AU81" s="87">
        <v>36224</v>
      </c>
      <c r="AV81" s="87"/>
      <c r="AW81" s="87"/>
      <c r="AX81" s="87"/>
      <c r="AY81" s="87"/>
      <c r="AZ81" s="88">
        <v>0</v>
      </c>
      <c r="BA81" s="89"/>
      <c r="BB81" s="90"/>
      <c r="BC81" s="87">
        <f t="shared" si="6"/>
        <v>63880</v>
      </c>
      <c r="BD81" s="87"/>
      <c r="BE81" s="87"/>
      <c r="BF81" s="87"/>
      <c r="BG81" s="87"/>
      <c r="BH81" s="87">
        <v>0</v>
      </c>
      <c r="BI81" s="87"/>
      <c r="BJ81" s="87"/>
      <c r="BK81" s="87"/>
      <c r="BL81" s="87"/>
      <c r="BM81" s="87">
        <v>0</v>
      </c>
      <c r="BN81" s="87"/>
      <c r="BO81" s="87"/>
      <c r="BP81" s="87"/>
      <c r="BQ81" s="87"/>
      <c r="BR81" s="88">
        <v>0</v>
      </c>
      <c r="BS81" s="89"/>
      <c r="BT81" s="90"/>
      <c r="BU81" s="87">
        <f t="shared" si="7"/>
        <v>0</v>
      </c>
      <c r="BV81" s="87"/>
      <c r="BW81" s="87"/>
      <c r="BX81" s="87"/>
      <c r="BY81" s="87"/>
    </row>
    <row r="82" spans="1:79" s="8" customFormat="1" ht="13.2" customHeight="1" x14ac:dyDescent="0.25">
      <c r="A82" s="62">
        <v>2730</v>
      </c>
      <c r="B82" s="63"/>
      <c r="C82" s="63"/>
      <c r="D82" s="64"/>
      <c r="E82" s="92" t="s">
        <v>229</v>
      </c>
      <c r="F82" s="93"/>
      <c r="G82" s="93"/>
      <c r="H82" s="93"/>
      <c r="I82" s="93"/>
      <c r="J82" s="93"/>
      <c r="K82" s="93"/>
      <c r="L82" s="93"/>
      <c r="M82" s="93"/>
      <c r="N82" s="93"/>
      <c r="O82" s="93"/>
      <c r="P82" s="93"/>
      <c r="Q82" s="93"/>
      <c r="R82" s="93"/>
      <c r="S82" s="93"/>
      <c r="T82" s="93"/>
      <c r="U82" s="93"/>
      <c r="V82" s="93"/>
      <c r="W82" s="94"/>
      <c r="X82" s="87">
        <v>2364671</v>
      </c>
      <c r="Y82" s="87"/>
      <c r="Z82" s="87"/>
      <c r="AA82" s="87"/>
      <c r="AB82" s="87"/>
      <c r="AC82" s="87">
        <v>1539</v>
      </c>
      <c r="AD82" s="87"/>
      <c r="AE82" s="87"/>
      <c r="AF82" s="87"/>
      <c r="AG82" s="87"/>
      <c r="AH82" s="88">
        <v>0</v>
      </c>
      <c r="AI82" s="89"/>
      <c r="AJ82" s="90"/>
      <c r="AK82" s="87">
        <f t="shared" si="5"/>
        <v>2366210</v>
      </c>
      <c r="AL82" s="87"/>
      <c r="AM82" s="87"/>
      <c r="AN82" s="87"/>
      <c r="AO82" s="87"/>
      <c r="AP82" s="87">
        <v>1873637</v>
      </c>
      <c r="AQ82" s="87"/>
      <c r="AR82" s="87"/>
      <c r="AS82" s="87"/>
      <c r="AT82" s="87"/>
      <c r="AU82" s="87">
        <v>0</v>
      </c>
      <c r="AV82" s="87"/>
      <c r="AW82" s="87"/>
      <c r="AX82" s="87"/>
      <c r="AY82" s="87"/>
      <c r="AZ82" s="88">
        <v>0</v>
      </c>
      <c r="BA82" s="89"/>
      <c r="BB82" s="90"/>
      <c r="BC82" s="87">
        <f t="shared" si="6"/>
        <v>1873637</v>
      </c>
      <c r="BD82" s="87"/>
      <c r="BE82" s="87"/>
      <c r="BF82" s="87"/>
      <c r="BG82" s="87"/>
      <c r="BH82" s="87">
        <v>0</v>
      </c>
      <c r="BI82" s="87"/>
      <c r="BJ82" s="87"/>
      <c r="BK82" s="87"/>
      <c r="BL82" s="87"/>
      <c r="BM82" s="87">
        <v>0</v>
      </c>
      <c r="BN82" s="87"/>
      <c r="BO82" s="87"/>
      <c r="BP82" s="87"/>
      <c r="BQ82" s="87"/>
      <c r="BR82" s="88">
        <v>0</v>
      </c>
      <c r="BS82" s="89"/>
      <c r="BT82" s="90"/>
      <c r="BU82" s="87">
        <f t="shared" si="7"/>
        <v>0</v>
      </c>
      <c r="BV82" s="87"/>
      <c r="BW82" s="87"/>
      <c r="BX82" s="87"/>
      <c r="BY82" s="87"/>
    </row>
    <row r="83" spans="1:79" s="8" customFormat="1" ht="13.2" customHeight="1" x14ac:dyDescent="0.25">
      <c r="A83" s="62">
        <v>2800</v>
      </c>
      <c r="B83" s="63"/>
      <c r="C83" s="63"/>
      <c r="D83" s="64"/>
      <c r="E83" s="92" t="s">
        <v>230</v>
      </c>
      <c r="F83" s="93"/>
      <c r="G83" s="93"/>
      <c r="H83" s="93"/>
      <c r="I83" s="93"/>
      <c r="J83" s="93"/>
      <c r="K83" s="93"/>
      <c r="L83" s="93"/>
      <c r="M83" s="93"/>
      <c r="N83" s="93"/>
      <c r="O83" s="93"/>
      <c r="P83" s="93"/>
      <c r="Q83" s="93"/>
      <c r="R83" s="93"/>
      <c r="S83" s="93"/>
      <c r="T83" s="93"/>
      <c r="U83" s="93"/>
      <c r="V83" s="93"/>
      <c r="W83" s="94"/>
      <c r="X83" s="87">
        <v>0</v>
      </c>
      <c r="Y83" s="87"/>
      <c r="Z83" s="87"/>
      <c r="AA83" s="87"/>
      <c r="AB83" s="87"/>
      <c r="AC83" s="87">
        <v>8745</v>
      </c>
      <c r="AD83" s="87"/>
      <c r="AE83" s="87"/>
      <c r="AF83" s="87"/>
      <c r="AG83" s="87"/>
      <c r="AH83" s="88">
        <v>0</v>
      </c>
      <c r="AI83" s="89"/>
      <c r="AJ83" s="90"/>
      <c r="AK83" s="87">
        <f t="shared" si="5"/>
        <v>8745</v>
      </c>
      <c r="AL83" s="87"/>
      <c r="AM83" s="87"/>
      <c r="AN83" s="87"/>
      <c r="AO83" s="87"/>
      <c r="AP83" s="87">
        <v>0</v>
      </c>
      <c r="AQ83" s="87"/>
      <c r="AR83" s="87"/>
      <c r="AS83" s="87"/>
      <c r="AT83" s="87"/>
      <c r="AU83" s="87">
        <v>12919</v>
      </c>
      <c r="AV83" s="87"/>
      <c r="AW83" s="87"/>
      <c r="AX83" s="87"/>
      <c r="AY83" s="87"/>
      <c r="AZ83" s="88">
        <v>0</v>
      </c>
      <c r="BA83" s="89"/>
      <c r="BB83" s="90"/>
      <c r="BC83" s="87">
        <f t="shared" si="6"/>
        <v>12919</v>
      </c>
      <c r="BD83" s="87"/>
      <c r="BE83" s="87"/>
      <c r="BF83" s="87"/>
      <c r="BG83" s="87"/>
      <c r="BH83" s="87">
        <v>0</v>
      </c>
      <c r="BI83" s="87"/>
      <c r="BJ83" s="87"/>
      <c r="BK83" s="87"/>
      <c r="BL83" s="87"/>
      <c r="BM83" s="87">
        <v>0</v>
      </c>
      <c r="BN83" s="87"/>
      <c r="BO83" s="87"/>
      <c r="BP83" s="87"/>
      <c r="BQ83" s="87"/>
      <c r="BR83" s="88">
        <v>0</v>
      </c>
      <c r="BS83" s="89"/>
      <c r="BT83" s="90"/>
      <c r="BU83" s="87">
        <f t="shared" si="7"/>
        <v>0</v>
      </c>
      <c r="BV83" s="87"/>
      <c r="BW83" s="87"/>
      <c r="BX83" s="87"/>
      <c r="BY83" s="87"/>
    </row>
    <row r="84" spans="1:79" s="8" customFormat="1" ht="15.6" customHeight="1" x14ac:dyDescent="0.25">
      <c r="A84" s="62">
        <v>3110</v>
      </c>
      <c r="B84" s="63"/>
      <c r="C84" s="63"/>
      <c r="D84" s="64"/>
      <c r="E84" s="92" t="s">
        <v>231</v>
      </c>
      <c r="F84" s="93"/>
      <c r="G84" s="93"/>
      <c r="H84" s="93"/>
      <c r="I84" s="93"/>
      <c r="J84" s="93"/>
      <c r="K84" s="93"/>
      <c r="L84" s="93"/>
      <c r="M84" s="93"/>
      <c r="N84" s="93"/>
      <c r="O84" s="93"/>
      <c r="P84" s="93"/>
      <c r="Q84" s="93"/>
      <c r="R84" s="93"/>
      <c r="S84" s="93"/>
      <c r="T84" s="93"/>
      <c r="U84" s="93"/>
      <c r="V84" s="93"/>
      <c r="W84" s="94"/>
      <c r="X84" s="87">
        <v>0</v>
      </c>
      <c r="Y84" s="87"/>
      <c r="Z84" s="87"/>
      <c r="AA84" s="87"/>
      <c r="AB84" s="87"/>
      <c r="AC84" s="87">
        <v>1625569</v>
      </c>
      <c r="AD84" s="87"/>
      <c r="AE84" s="87"/>
      <c r="AF84" s="87"/>
      <c r="AG84" s="87"/>
      <c r="AH84" s="88">
        <v>1550004</v>
      </c>
      <c r="AI84" s="89"/>
      <c r="AJ84" s="90"/>
      <c r="AK84" s="87">
        <f t="shared" si="5"/>
        <v>1625569</v>
      </c>
      <c r="AL84" s="87"/>
      <c r="AM84" s="87"/>
      <c r="AN84" s="87"/>
      <c r="AO84" s="87"/>
      <c r="AP84" s="87">
        <v>0</v>
      </c>
      <c r="AQ84" s="87"/>
      <c r="AR84" s="87"/>
      <c r="AS84" s="87"/>
      <c r="AT84" s="87"/>
      <c r="AU84" s="87">
        <v>1260362</v>
      </c>
      <c r="AV84" s="87"/>
      <c r="AW84" s="87"/>
      <c r="AX84" s="87"/>
      <c r="AY84" s="87"/>
      <c r="AZ84" s="88">
        <v>1260362</v>
      </c>
      <c r="BA84" s="89"/>
      <c r="BB84" s="90"/>
      <c r="BC84" s="87">
        <f t="shared" si="6"/>
        <v>1260362</v>
      </c>
      <c r="BD84" s="87"/>
      <c r="BE84" s="87"/>
      <c r="BF84" s="87"/>
      <c r="BG84" s="87"/>
      <c r="BH84" s="87">
        <v>0</v>
      </c>
      <c r="BI84" s="87"/>
      <c r="BJ84" s="87"/>
      <c r="BK84" s="87"/>
      <c r="BL84" s="87"/>
      <c r="BM84" s="87">
        <v>0</v>
      </c>
      <c r="BN84" s="87"/>
      <c r="BO84" s="87"/>
      <c r="BP84" s="87"/>
      <c r="BQ84" s="87"/>
      <c r="BR84" s="88">
        <v>0</v>
      </c>
      <c r="BS84" s="89"/>
      <c r="BT84" s="90"/>
      <c r="BU84" s="87">
        <f t="shared" si="7"/>
        <v>0</v>
      </c>
      <c r="BV84" s="87"/>
      <c r="BW84" s="87"/>
      <c r="BX84" s="87"/>
      <c r="BY84" s="87"/>
    </row>
    <row r="85" spans="1:79" s="8" customFormat="1" ht="13.2" customHeight="1" x14ac:dyDescent="0.25">
      <c r="A85" s="62">
        <v>3132</v>
      </c>
      <c r="B85" s="63"/>
      <c r="C85" s="63"/>
      <c r="D85" s="64"/>
      <c r="E85" s="92" t="s">
        <v>232</v>
      </c>
      <c r="F85" s="93"/>
      <c r="G85" s="93"/>
      <c r="H85" s="93"/>
      <c r="I85" s="93"/>
      <c r="J85" s="93"/>
      <c r="K85" s="93"/>
      <c r="L85" s="93"/>
      <c r="M85" s="93"/>
      <c r="N85" s="93"/>
      <c r="O85" s="93"/>
      <c r="P85" s="93"/>
      <c r="Q85" s="93"/>
      <c r="R85" s="93"/>
      <c r="S85" s="93"/>
      <c r="T85" s="93"/>
      <c r="U85" s="93"/>
      <c r="V85" s="93"/>
      <c r="W85" s="94"/>
      <c r="X85" s="87">
        <v>0</v>
      </c>
      <c r="Y85" s="87"/>
      <c r="Z85" s="87"/>
      <c r="AA85" s="87"/>
      <c r="AB85" s="87"/>
      <c r="AC85" s="87">
        <v>634864</v>
      </c>
      <c r="AD85" s="87"/>
      <c r="AE85" s="87"/>
      <c r="AF85" s="87"/>
      <c r="AG85" s="87"/>
      <c r="AH85" s="88">
        <v>634864</v>
      </c>
      <c r="AI85" s="89"/>
      <c r="AJ85" s="90"/>
      <c r="AK85" s="87">
        <f t="shared" si="5"/>
        <v>634864</v>
      </c>
      <c r="AL85" s="87"/>
      <c r="AM85" s="87"/>
      <c r="AN85" s="87"/>
      <c r="AO85" s="87"/>
      <c r="AP85" s="87">
        <v>0</v>
      </c>
      <c r="AQ85" s="87"/>
      <c r="AR85" s="87"/>
      <c r="AS85" s="87"/>
      <c r="AT85" s="87"/>
      <c r="AU85" s="87">
        <v>268365</v>
      </c>
      <c r="AV85" s="87"/>
      <c r="AW85" s="87"/>
      <c r="AX85" s="87"/>
      <c r="AY85" s="87"/>
      <c r="AZ85" s="88">
        <v>268365</v>
      </c>
      <c r="BA85" s="89"/>
      <c r="BB85" s="90"/>
      <c r="BC85" s="87">
        <f t="shared" si="6"/>
        <v>268365</v>
      </c>
      <c r="BD85" s="87"/>
      <c r="BE85" s="87"/>
      <c r="BF85" s="87"/>
      <c r="BG85" s="87"/>
      <c r="BH85" s="87">
        <v>0</v>
      </c>
      <c r="BI85" s="87"/>
      <c r="BJ85" s="87"/>
      <c r="BK85" s="87"/>
      <c r="BL85" s="87"/>
      <c r="BM85" s="87">
        <v>0</v>
      </c>
      <c r="BN85" s="87"/>
      <c r="BO85" s="87"/>
      <c r="BP85" s="87"/>
      <c r="BQ85" s="87"/>
      <c r="BR85" s="88">
        <v>0</v>
      </c>
      <c r="BS85" s="89"/>
      <c r="BT85" s="90"/>
      <c r="BU85" s="87">
        <f t="shared" si="7"/>
        <v>0</v>
      </c>
      <c r="BV85" s="87"/>
      <c r="BW85" s="87"/>
      <c r="BX85" s="87"/>
      <c r="BY85" s="87"/>
    </row>
    <row r="86" spans="1:79" s="9" customFormat="1" ht="12.75" customHeight="1" x14ac:dyDescent="0.25">
      <c r="A86" s="98"/>
      <c r="B86" s="99"/>
      <c r="C86" s="99"/>
      <c r="D86" s="100"/>
      <c r="E86" s="159" t="s">
        <v>145</v>
      </c>
      <c r="F86" s="156"/>
      <c r="G86" s="156"/>
      <c r="H86" s="156"/>
      <c r="I86" s="156"/>
      <c r="J86" s="156"/>
      <c r="K86" s="156"/>
      <c r="L86" s="156"/>
      <c r="M86" s="156"/>
      <c r="N86" s="156"/>
      <c r="O86" s="156"/>
      <c r="P86" s="156"/>
      <c r="Q86" s="156"/>
      <c r="R86" s="156"/>
      <c r="S86" s="156"/>
      <c r="T86" s="156"/>
      <c r="U86" s="156"/>
      <c r="V86" s="156"/>
      <c r="W86" s="157"/>
      <c r="X86" s="120">
        <v>49929666</v>
      </c>
      <c r="Y86" s="120"/>
      <c r="Z86" s="120"/>
      <c r="AA86" s="120"/>
      <c r="AB86" s="120"/>
      <c r="AC86" s="120">
        <v>3710519</v>
      </c>
      <c r="AD86" s="120"/>
      <c r="AE86" s="120"/>
      <c r="AF86" s="120"/>
      <c r="AG86" s="120"/>
      <c r="AH86" s="95">
        <v>2184868</v>
      </c>
      <c r="AI86" s="96"/>
      <c r="AJ86" s="97"/>
      <c r="AK86" s="120">
        <f t="shared" si="5"/>
        <v>53640185</v>
      </c>
      <c r="AL86" s="120"/>
      <c r="AM86" s="120"/>
      <c r="AN86" s="120"/>
      <c r="AO86" s="120"/>
      <c r="AP86" s="120">
        <v>46503490</v>
      </c>
      <c r="AQ86" s="120"/>
      <c r="AR86" s="120"/>
      <c r="AS86" s="120"/>
      <c r="AT86" s="120"/>
      <c r="AU86" s="120">
        <v>3027605</v>
      </c>
      <c r="AV86" s="120"/>
      <c r="AW86" s="120"/>
      <c r="AX86" s="120"/>
      <c r="AY86" s="120"/>
      <c r="AZ86" s="95">
        <v>1528727</v>
      </c>
      <c r="BA86" s="96"/>
      <c r="BB86" s="97"/>
      <c r="BC86" s="120">
        <f t="shared" si="6"/>
        <v>49531095</v>
      </c>
      <c r="BD86" s="120"/>
      <c r="BE86" s="120"/>
      <c r="BF86" s="120"/>
      <c r="BG86" s="120"/>
      <c r="BH86" s="120">
        <v>13990000</v>
      </c>
      <c r="BI86" s="120"/>
      <c r="BJ86" s="120"/>
      <c r="BK86" s="120"/>
      <c r="BL86" s="120"/>
      <c r="BM86" s="120">
        <v>595200</v>
      </c>
      <c r="BN86" s="120"/>
      <c r="BO86" s="120"/>
      <c r="BP86" s="120"/>
      <c r="BQ86" s="120"/>
      <c r="BR86" s="95">
        <v>0</v>
      </c>
      <c r="BS86" s="96"/>
      <c r="BT86" s="97"/>
      <c r="BU86" s="120">
        <f t="shared" si="7"/>
        <v>14585200</v>
      </c>
      <c r="BV86" s="120"/>
      <c r="BW86" s="120"/>
      <c r="BX86" s="120"/>
      <c r="BY86" s="120"/>
    </row>
    <row r="87" spans="1:79" ht="9" customHeight="1" x14ac:dyDescent="0.25"/>
    <row r="88" spans="1:79" ht="14.25" customHeight="1" x14ac:dyDescent="0.25">
      <c r="A88" s="51" t="s">
        <v>411</v>
      </c>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row>
    <row r="89" spans="1:79" ht="15" customHeight="1" x14ac:dyDescent="0.25">
      <c r="A89" s="59" t="s">
        <v>192</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row>
    <row r="90" spans="1:79" ht="7.95" customHeight="1" x14ac:dyDescent="0.25"/>
    <row r="91" spans="1:79" ht="18" customHeight="1" x14ac:dyDescent="0.25">
      <c r="A91" s="104" t="s">
        <v>118</v>
      </c>
      <c r="B91" s="105"/>
      <c r="C91" s="105"/>
      <c r="D91" s="105"/>
      <c r="E91" s="106"/>
      <c r="F91" s="81" t="s">
        <v>19</v>
      </c>
      <c r="G91" s="82"/>
      <c r="H91" s="82"/>
      <c r="I91" s="82"/>
      <c r="J91" s="82"/>
      <c r="K91" s="82"/>
      <c r="L91" s="82"/>
      <c r="M91" s="82"/>
      <c r="N91" s="82"/>
      <c r="O91" s="82"/>
      <c r="P91" s="82"/>
      <c r="Q91" s="82"/>
      <c r="R91" s="82"/>
      <c r="S91" s="82"/>
      <c r="T91" s="82"/>
      <c r="U91" s="82"/>
      <c r="V91" s="82"/>
      <c r="W91" s="83"/>
      <c r="X91" s="61" t="s">
        <v>193</v>
      </c>
      <c r="Y91" s="61"/>
      <c r="Z91" s="61"/>
      <c r="AA91" s="61"/>
      <c r="AB91" s="61"/>
      <c r="AC91" s="61"/>
      <c r="AD91" s="61"/>
      <c r="AE91" s="61"/>
      <c r="AF91" s="61"/>
      <c r="AG91" s="61"/>
      <c r="AH91" s="61"/>
      <c r="AI91" s="61"/>
      <c r="AJ91" s="61"/>
      <c r="AK91" s="61"/>
      <c r="AL91" s="61"/>
      <c r="AM91" s="61"/>
      <c r="AN91" s="61"/>
      <c r="AO91" s="61"/>
      <c r="AP91" s="61" t="s">
        <v>195</v>
      </c>
      <c r="AQ91" s="61"/>
      <c r="AR91" s="61"/>
      <c r="AS91" s="61"/>
      <c r="AT91" s="61"/>
      <c r="AU91" s="61"/>
      <c r="AV91" s="61"/>
      <c r="AW91" s="61"/>
      <c r="AX91" s="61"/>
      <c r="AY91" s="61"/>
      <c r="AZ91" s="61"/>
      <c r="BA91" s="61"/>
      <c r="BB91" s="61"/>
      <c r="BC91" s="61"/>
      <c r="BD91" s="61"/>
      <c r="BE91" s="61"/>
      <c r="BF91" s="61"/>
      <c r="BG91" s="61"/>
      <c r="BH91" s="61" t="s">
        <v>200</v>
      </c>
      <c r="BI91" s="61"/>
      <c r="BJ91" s="61"/>
      <c r="BK91" s="61"/>
      <c r="BL91" s="61"/>
      <c r="BM91" s="61"/>
      <c r="BN91" s="61"/>
      <c r="BO91" s="61"/>
      <c r="BP91" s="61"/>
      <c r="BQ91" s="61"/>
      <c r="BR91" s="61"/>
      <c r="BS91" s="61"/>
      <c r="BT91" s="61"/>
      <c r="BU91" s="61"/>
      <c r="BV91" s="61"/>
      <c r="BW91" s="61"/>
      <c r="BX91" s="61"/>
      <c r="BY91" s="61"/>
    </row>
    <row r="92" spans="1:79" ht="51.75" customHeight="1" x14ac:dyDescent="0.25">
      <c r="A92" s="107"/>
      <c r="B92" s="108"/>
      <c r="C92" s="108"/>
      <c r="D92" s="108"/>
      <c r="E92" s="109"/>
      <c r="F92" s="84"/>
      <c r="G92" s="85"/>
      <c r="H92" s="85"/>
      <c r="I92" s="85"/>
      <c r="J92" s="85"/>
      <c r="K92" s="85"/>
      <c r="L92" s="85"/>
      <c r="M92" s="85"/>
      <c r="N92" s="85"/>
      <c r="O92" s="85"/>
      <c r="P92" s="85"/>
      <c r="Q92" s="85"/>
      <c r="R92" s="85"/>
      <c r="S92" s="85"/>
      <c r="T92" s="85"/>
      <c r="U92" s="85"/>
      <c r="V92" s="85"/>
      <c r="W92" s="86"/>
      <c r="X92" s="61" t="s">
        <v>4</v>
      </c>
      <c r="Y92" s="61"/>
      <c r="Z92" s="61"/>
      <c r="AA92" s="61"/>
      <c r="AB92" s="61"/>
      <c r="AC92" s="61" t="s">
        <v>3</v>
      </c>
      <c r="AD92" s="61"/>
      <c r="AE92" s="61"/>
      <c r="AF92" s="61"/>
      <c r="AG92" s="61"/>
      <c r="AH92" s="62" t="s">
        <v>116</v>
      </c>
      <c r="AI92" s="63"/>
      <c r="AJ92" s="64"/>
      <c r="AK92" s="61" t="s">
        <v>5</v>
      </c>
      <c r="AL92" s="61"/>
      <c r="AM92" s="61"/>
      <c r="AN92" s="61"/>
      <c r="AO92" s="61"/>
      <c r="AP92" s="61" t="s">
        <v>4</v>
      </c>
      <c r="AQ92" s="61"/>
      <c r="AR92" s="61"/>
      <c r="AS92" s="61"/>
      <c r="AT92" s="61"/>
      <c r="AU92" s="61" t="s">
        <v>3</v>
      </c>
      <c r="AV92" s="61"/>
      <c r="AW92" s="61"/>
      <c r="AX92" s="61"/>
      <c r="AY92" s="61"/>
      <c r="AZ92" s="62" t="s">
        <v>116</v>
      </c>
      <c r="BA92" s="63"/>
      <c r="BB92" s="64"/>
      <c r="BC92" s="61" t="s">
        <v>96</v>
      </c>
      <c r="BD92" s="61"/>
      <c r="BE92" s="61"/>
      <c r="BF92" s="61"/>
      <c r="BG92" s="61"/>
      <c r="BH92" s="61" t="s">
        <v>4</v>
      </c>
      <c r="BI92" s="61"/>
      <c r="BJ92" s="61"/>
      <c r="BK92" s="61"/>
      <c r="BL92" s="61"/>
      <c r="BM92" s="61" t="s">
        <v>3</v>
      </c>
      <c r="BN92" s="61"/>
      <c r="BO92" s="61"/>
      <c r="BP92" s="61"/>
      <c r="BQ92" s="61"/>
      <c r="BR92" s="62" t="s">
        <v>116</v>
      </c>
      <c r="BS92" s="63"/>
      <c r="BT92" s="64"/>
      <c r="BU92" s="61" t="s">
        <v>97</v>
      </c>
      <c r="BV92" s="61"/>
      <c r="BW92" s="61"/>
      <c r="BX92" s="61"/>
      <c r="BY92" s="61"/>
    </row>
    <row r="93" spans="1:79" ht="15" customHeight="1" x14ac:dyDescent="0.25">
      <c r="A93" s="77">
        <v>1</v>
      </c>
      <c r="B93" s="78"/>
      <c r="C93" s="78"/>
      <c r="D93" s="78"/>
      <c r="E93" s="79"/>
      <c r="F93" s="77">
        <v>2</v>
      </c>
      <c r="G93" s="78"/>
      <c r="H93" s="78"/>
      <c r="I93" s="78"/>
      <c r="J93" s="78"/>
      <c r="K93" s="78"/>
      <c r="L93" s="78"/>
      <c r="M93" s="78"/>
      <c r="N93" s="78"/>
      <c r="O93" s="78"/>
      <c r="P93" s="78"/>
      <c r="Q93" s="78"/>
      <c r="R93" s="78"/>
      <c r="S93" s="78"/>
      <c r="T93" s="78"/>
      <c r="U93" s="78"/>
      <c r="V93" s="78"/>
      <c r="W93" s="79"/>
      <c r="X93" s="61">
        <v>3</v>
      </c>
      <c r="Y93" s="61"/>
      <c r="Z93" s="61"/>
      <c r="AA93" s="61"/>
      <c r="AB93" s="61"/>
      <c r="AC93" s="61">
        <v>4</v>
      </c>
      <c r="AD93" s="61"/>
      <c r="AE93" s="61"/>
      <c r="AF93" s="61"/>
      <c r="AG93" s="61"/>
      <c r="AH93" s="77">
        <v>5</v>
      </c>
      <c r="AI93" s="78"/>
      <c r="AJ93" s="79"/>
      <c r="AK93" s="61">
        <v>6</v>
      </c>
      <c r="AL93" s="61"/>
      <c r="AM93" s="61"/>
      <c r="AN93" s="61"/>
      <c r="AO93" s="61"/>
      <c r="AP93" s="61">
        <v>7</v>
      </c>
      <c r="AQ93" s="61"/>
      <c r="AR93" s="61"/>
      <c r="AS93" s="61"/>
      <c r="AT93" s="61"/>
      <c r="AU93" s="61">
        <v>8</v>
      </c>
      <c r="AV93" s="61"/>
      <c r="AW93" s="61"/>
      <c r="AX93" s="61"/>
      <c r="AY93" s="61"/>
      <c r="AZ93" s="77">
        <v>9</v>
      </c>
      <c r="BA93" s="78"/>
      <c r="BB93" s="79"/>
      <c r="BC93" s="61">
        <v>10</v>
      </c>
      <c r="BD93" s="61"/>
      <c r="BE93" s="61"/>
      <c r="BF93" s="61"/>
      <c r="BG93" s="61"/>
      <c r="BH93" s="61">
        <v>11</v>
      </c>
      <c r="BI93" s="61"/>
      <c r="BJ93" s="61"/>
      <c r="BK93" s="61"/>
      <c r="BL93" s="61"/>
      <c r="BM93" s="61">
        <v>12</v>
      </c>
      <c r="BN93" s="61"/>
      <c r="BO93" s="61"/>
      <c r="BP93" s="61"/>
      <c r="BQ93" s="61"/>
      <c r="BR93" s="77">
        <v>13</v>
      </c>
      <c r="BS93" s="78"/>
      <c r="BT93" s="79"/>
      <c r="BU93" s="61">
        <v>14</v>
      </c>
      <c r="BV93" s="61"/>
      <c r="BW93" s="61"/>
      <c r="BX93" s="61"/>
      <c r="BY93" s="61"/>
    </row>
    <row r="94" spans="1:79" ht="13.5" hidden="1" customHeight="1" x14ac:dyDescent="0.25">
      <c r="A94" s="62" t="s">
        <v>64</v>
      </c>
      <c r="B94" s="63"/>
      <c r="C94" s="63"/>
      <c r="D94" s="63"/>
      <c r="E94" s="64"/>
      <c r="F94" s="62" t="s">
        <v>57</v>
      </c>
      <c r="G94" s="63"/>
      <c r="H94" s="63"/>
      <c r="I94" s="63"/>
      <c r="J94" s="63"/>
      <c r="K94" s="63"/>
      <c r="L94" s="63"/>
      <c r="M94" s="63"/>
      <c r="N94" s="63"/>
      <c r="O94" s="63"/>
      <c r="P94" s="63"/>
      <c r="Q94" s="63"/>
      <c r="R94" s="63"/>
      <c r="S94" s="63"/>
      <c r="T94" s="63"/>
      <c r="U94" s="63"/>
      <c r="V94" s="63"/>
      <c r="W94" s="64"/>
      <c r="X94" s="80" t="s">
        <v>65</v>
      </c>
      <c r="Y94" s="80"/>
      <c r="Z94" s="80"/>
      <c r="AA94" s="80"/>
      <c r="AB94" s="80"/>
      <c r="AC94" s="80" t="s">
        <v>66</v>
      </c>
      <c r="AD94" s="80"/>
      <c r="AE94" s="80"/>
      <c r="AF94" s="80"/>
      <c r="AG94" s="80"/>
      <c r="AH94" s="62" t="s">
        <v>91</v>
      </c>
      <c r="AI94" s="63"/>
      <c r="AJ94" s="64"/>
      <c r="AK94" s="91" t="s">
        <v>99</v>
      </c>
      <c r="AL94" s="91"/>
      <c r="AM94" s="91"/>
      <c r="AN94" s="91"/>
      <c r="AO94" s="91"/>
      <c r="AP94" s="80" t="s">
        <v>67</v>
      </c>
      <c r="AQ94" s="80"/>
      <c r="AR94" s="80"/>
      <c r="AS94" s="80"/>
      <c r="AT94" s="80"/>
      <c r="AU94" s="80" t="s">
        <v>68</v>
      </c>
      <c r="AV94" s="80"/>
      <c r="AW94" s="80"/>
      <c r="AX94" s="80"/>
      <c r="AY94" s="80"/>
      <c r="AZ94" s="62" t="s">
        <v>92</v>
      </c>
      <c r="BA94" s="63"/>
      <c r="BB94" s="64"/>
      <c r="BC94" s="91" t="s">
        <v>99</v>
      </c>
      <c r="BD94" s="91"/>
      <c r="BE94" s="91"/>
      <c r="BF94" s="91"/>
      <c r="BG94" s="91"/>
      <c r="BH94" s="80" t="s">
        <v>58</v>
      </c>
      <c r="BI94" s="80"/>
      <c r="BJ94" s="80"/>
      <c r="BK94" s="80"/>
      <c r="BL94" s="80"/>
      <c r="BM94" s="80" t="s">
        <v>59</v>
      </c>
      <c r="BN94" s="80"/>
      <c r="BO94" s="80"/>
      <c r="BP94" s="80"/>
      <c r="BQ94" s="80"/>
      <c r="BR94" s="62" t="s">
        <v>93</v>
      </c>
      <c r="BS94" s="63"/>
      <c r="BT94" s="64"/>
      <c r="BU94" s="91" t="s">
        <v>99</v>
      </c>
      <c r="BV94" s="91"/>
      <c r="BW94" s="91"/>
      <c r="BX94" s="91"/>
      <c r="BY94" s="91"/>
      <c r="CA94" s="1" t="s">
        <v>27</v>
      </c>
    </row>
    <row r="95" spans="1:79" s="9" customFormat="1" ht="12.75" customHeight="1" x14ac:dyDescent="0.25">
      <c r="A95" s="98"/>
      <c r="B95" s="99"/>
      <c r="C95" s="99"/>
      <c r="D95" s="99"/>
      <c r="E95" s="100"/>
      <c r="F95" s="98" t="s">
        <v>145</v>
      </c>
      <c r="G95" s="99"/>
      <c r="H95" s="99"/>
      <c r="I95" s="99"/>
      <c r="J95" s="99"/>
      <c r="K95" s="99"/>
      <c r="L95" s="99"/>
      <c r="M95" s="99"/>
      <c r="N95" s="99"/>
      <c r="O95" s="99"/>
      <c r="P95" s="99"/>
      <c r="Q95" s="99"/>
      <c r="R95" s="99"/>
      <c r="S95" s="99"/>
      <c r="T95" s="99"/>
      <c r="U95" s="99"/>
      <c r="V95" s="99"/>
      <c r="W95" s="100"/>
      <c r="X95" s="113"/>
      <c r="Y95" s="113"/>
      <c r="Z95" s="113"/>
      <c r="AA95" s="113"/>
      <c r="AB95" s="113"/>
      <c r="AC95" s="113"/>
      <c r="AD95" s="113"/>
      <c r="AE95" s="113"/>
      <c r="AF95" s="113"/>
      <c r="AG95" s="113"/>
      <c r="AH95" s="110"/>
      <c r="AI95" s="111"/>
      <c r="AJ95" s="112"/>
      <c r="AK95" s="113">
        <f>IF(ISNUMBER(X95),X95,0)+IF(ISNUMBER(AC95),AC95,0)</f>
        <v>0</v>
      </c>
      <c r="AL95" s="113"/>
      <c r="AM95" s="113"/>
      <c r="AN95" s="113"/>
      <c r="AO95" s="113"/>
      <c r="AP95" s="113"/>
      <c r="AQ95" s="113"/>
      <c r="AR95" s="113"/>
      <c r="AS95" s="113"/>
      <c r="AT95" s="113"/>
      <c r="AU95" s="113"/>
      <c r="AV95" s="113"/>
      <c r="AW95" s="113"/>
      <c r="AX95" s="113"/>
      <c r="AY95" s="113"/>
      <c r="AZ95" s="110"/>
      <c r="BA95" s="111"/>
      <c r="BB95" s="112"/>
      <c r="BC95" s="113">
        <f>IF(ISNUMBER(AP95),AP95,0)+IF(ISNUMBER(AU95),AU95,0)</f>
        <v>0</v>
      </c>
      <c r="BD95" s="113"/>
      <c r="BE95" s="113"/>
      <c r="BF95" s="113"/>
      <c r="BG95" s="113"/>
      <c r="BH95" s="113"/>
      <c r="BI95" s="113"/>
      <c r="BJ95" s="113"/>
      <c r="BK95" s="113"/>
      <c r="BL95" s="113"/>
      <c r="BM95" s="113"/>
      <c r="BN95" s="113"/>
      <c r="BO95" s="113"/>
      <c r="BP95" s="113"/>
      <c r="BQ95" s="113"/>
      <c r="BR95" s="110"/>
      <c r="BS95" s="111"/>
      <c r="BT95" s="112"/>
      <c r="BU95" s="113">
        <f>IF(ISNUMBER(BH95),BH95,0)+IF(ISNUMBER(BM95),BM95,0)</f>
        <v>0</v>
      </c>
      <c r="BV95" s="113"/>
      <c r="BW95" s="113"/>
      <c r="BX95" s="113"/>
      <c r="BY95" s="113"/>
      <c r="CA95" s="9" t="s">
        <v>28</v>
      </c>
    </row>
    <row r="97" spans="1:79" ht="14.25" customHeight="1" x14ac:dyDescent="0.25">
      <c r="A97" s="51" t="s">
        <v>412</v>
      </c>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row>
    <row r="98" spans="1:79" ht="15" customHeight="1" x14ac:dyDescent="0.25">
      <c r="A98" s="59" t="s">
        <v>192</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row>
    <row r="99" spans="1:79" ht="4.95" customHeight="1" x14ac:dyDescent="0.25"/>
    <row r="100" spans="1:79" ht="16.95" customHeight="1" x14ac:dyDescent="0.25">
      <c r="A100" s="104" t="s">
        <v>117</v>
      </c>
      <c r="B100" s="105"/>
      <c r="C100" s="105"/>
      <c r="D100" s="106"/>
      <c r="E100" s="81" t="s">
        <v>19</v>
      </c>
      <c r="F100" s="82"/>
      <c r="G100" s="82"/>
      <c r="H100" s="82"/>
      <c r="I100" s="82"/>
      <c r="J100" s="82"/>
      <c r="K100" s="82"/>
      <c r="L100" s="82"/>
      <c r="M100" s="82"/>
      <c r="N100" s="82"/>
      <c r="O100" s="82"/>
      <c r="P100" s="82"/>
      <c r="Q100" s="82"/>
      <c r="R100" s="82"/>
      <c r="S100" s="82"/>
      <c r="T100" s="82"/>
      <c r="U100" s="82"/>
      <c r="V100" s="82"/>
      <c r="W100" s="83"/>
      <c r="X100" s="77" t="s">
        <v>204</v>
      </c>
      <c r="Y100" s="78"/>
      <c r="Z100" s="78"/>
      <c r="AA100" s="78"/>
      <c r="AB100" s="78"/>
      <c r="AC100" s="78"/>
      <c r="AD100" s="78"/>
      <c r="AE100" s="78"/>
      <c r="AF100" s="78"/>
      <c r="AG100" s="78"/>
      <c r="AH100" s="78"/>
      <c r="AI100" s="78"/>
      <c r="AJ100" s="78"/>
      <c r="AK100" s="78"/>
      <c r="AL100" s="78"/>
      <c r="AM100" s="78"/>
      <c r="AN100" s="78"/>
      <c r="AO100" s="79"/>
      <c r="AP100" s="77" t="s">
        <v>208</v>
      </c>
      <c r="AQ100" s="78"/>
      <c r="AR100" s="78"/>
      <c r="AS100" s="78"/>
      <c r="AT100" s="78"/>
      <c r="AU100" s="78"/>
      <c r="AV100" s="78"/>
      <c r="AW100" s="78"/>
      <c r="AX100" s="78"/>
      <c r="AY100" s="78"/>
      <c r="AZ100" s="78"/>
      <c r="BA100" s="78"/>
      <c r="BB100" s="78"/>
      <c r="BC100" s="78"/>
      <c r="BD100" s="78"/>
      <c r="BE100" s="78"/>
      <c r="BF100" s="78"/>
      <c r="BG100" s="79"/>
    </row>
    <row r="101" spans="1:79" ht="48.75" customHeight="1" x14ac:dyDescent="0.25">
      <c r="A101" s="107"/>
      <c r="B101" s="108"/>
      <c r="C101" s="108"/>
      <c r="D101" s="109"/>
      <c r="E101" s="84"/>
      <c r="F101" s="85"/>
      <c r="G101" s="85"/>
      <c r="H101" s="85"/>
      <c r="I101" s="85"/>
      <c r="J101" s="85"/>
      <c r="K101" s="85"/>
      <c r="L101" s="85"/>
      <c r="M101" s="85"/>
      <c r="N101" s="85"/>
      <c r="O101" s="85"/>
      <c r="P101" s="85"/>
      <c r="Q101" s="85"/>
      <c r="R101" s="85"/>
      <c r="S101" s="85"/>
      <c r="T101" s="85"/>
      <c r="U101" s="85"/>
      <c r="V101" s="85"/>
      <c r="W101" s="86"/>
      <c r="X101" s="77" t="s">
        <v>4</v>
      </c>
      <c r="Y101" s="78"/>
      <c r="Z101" s="78"/>
      <c r="AA101" s="78"/>
      <c r="AB101" s="79"/>
      <c r="AC101" s="77" t="s">
        <v>3</v>
      </c>
      <c r="AD101" s="78"/>
      <c r="AE101" s="78"/>
      <c r="AF101" s="78"/>
      <c r="AG101" s="79"/>
      <c r="AH101" s="62" t="s">
        <v>116</v>
      </c>
      <c r="AI101" s="63"/>
      <c r="AJ101" s="64"/>
      <c r="AK101" s="77" t="s">
        <v>5</v>
      </c>
      <c r="AL101" s="78"/>
      <c r="AM101" s="78"/>
      <c r="AN101" s="78"/>
      <c r="AO101" s="79"/>
      <c r="AP101" s="77" t="s">
        <v>4</v>
      </c>
      <c r="AQ101" s="78"/>
      <c r="AR101" s="78"/>
      <c r="AS101" s="78"/>
      <c r="AT101" s="79"/>
      <c r="AU101" s="77" t="s">
        <v>3</v>
      </c>
      <c r="AV101" s="78"/>
      <c r="AW101" s="78"/>
      <c r="AX101" s="78"/>
      <c r="AY101" s="79"/>
      <c r="AZ101" s="62" t="s">
        <v>116</v>
      </c>
      <c r="BA101" s="63"/>
      <c r="BB101" s="64"/>
      <c r="BC101" s="77" t="s">
        <v>96</v>
      </c>
      <c r="BD101" s="78"/>
      <c r="BE101" s="78"/>
      <c r="BF101" s="78"/>
      <c r="BG101" s="79"/>
    </row>
    <row r="102" spans="1:79" ht="12.75" customHeight="1" x14ac:dyDescent="0.25">
      <c r="A102" s="77">
        <v>1</v>
      </c>
      <c r="B102" s="78"/>
      <c r="C102" s="78"/>
      <c r="D102" s="79"/>
      <c r="E102" s="77">
        <v>2</v>
      </c>
      <c r="F102" s="78"/>
      <c r="G102" s="78"/>
      <c r="H102" s="78"/>
      <c r="I102" s="78"/>
      <c r="J102" s="78"/>
      <c r="K102" s="78"/>
      <c r="L102" s="78"/>
      <c r="M102" s="78"/>
      <c r="N102" s="78"/>
      <c r="O102" s="78"/>
      <c r="P102" s="78"/>
      <c r="Q102" s="78"/>
      <c r="R102" s="78"/>
      <c r="S102" s="78"/>
      <c r="T102" s="78"/>
      <c r="U102" s="78"/>
      <c r="V102" s="78"/>
      <c r="W102" s="79"/>
      <c r="X102" s="77">
        <v>3</v>
      </c>
      <c r="Y102" s="78"/>
      <c r="Z102" s="78"/>
      <c r="AA102" s="78"/>
      <c r="AB102" s="79"/>
      <c r="AC102" s="77">
        <v>4</v>
      </c>
      <c r="AD102" s="78"/>
      <c r="AE102" s="78"/>
      <c r="AF102" s="78"/>
      <c r="AG102" s="79"/>
      <c r="AH102" s="77">
        <v>5</v>
      </c>
      <c r="AI102" s="78"/>
      <c r="AJ102" s="79"/>
      <c r="AK102" s="77">
        <v>6</v>
      </c>
      <c r="AL102" s="78"/>
      <c r="AM102" s="78"/>
      <c r="AN102" s="78"/>
      <c r="AO102" s="79"/>
      <c r="AP102" s="77">
        <v>7</v>
      </c>
      <c r="AQ102" s="78"/>
      <c r="AR102" s="78"/>
      <c r="AS102" s="78"/>
      <c r="AT102" s="79"/>
      <c r="AU102" s="77">
        <v>8</v>
      </c>
      <c r="AV102" s="78"/>
      <c r="AW102" s="78"/>
      <c r="AX102" s="78"/>
      <c r="AY102" s="79"/>
      <c r="AZ102" s="77">
        <v>9</v>
      </c>
      <c r="BA102" s="78"/>
      <c r="BB102" s="79"/>
      <c r="BC102" s="77">
        <v>10</v>
      </c>
      <c r="BD102" s="78"/>
      <c r="BE102" s="78"/>
      <c r="BF102" s="78"/>
      <c r="BG102" s="79"/>
    </row>
    <row r="103" spans="1:79" ht="12.75" hidden="1" customHeight="1" x14ac:dyDescent="0.25">
      <c r="A103" s="62" t="s">
        <v>64</v>
      </c>
      <c r="B103" s="63"/>
      <c r="C103" s="63"/>
      <c r="D103" s="64"/>
      <c r="E103" s="62" t="s">
        <v>57</v>
      </c>
      <c r="F103" s="63"/>
      <c r="G103" s="63"/>
      <c r="H103" s="63"/>
      <c r="I103" s="63"/>
      <c r="J103" s="63"/>
      <c r="K103" s="63"/>
      <c r="L103" s="63"/>
      <c r="M103" s="63"/>
      <c r="N103" s="63"/>
      <c r="O103" s="63"/>
      <c r="P103" s="63"/>
      <c r="Q103" s="63"/>
      <c r="R103" s="63"/>
      <c r="S103" s="63"/>
      <c r="T103" s="63"/>
      <c r="U103" s="63"/>
      <c r="V103" s="63"/>
      <c r="W103" s="64"/>
      <c r="X103" s="62" t="s">
        <v>60</v>
      </c>
      <c r="Y103" s="63"/>
      <c r="Z103" s="63"/>
      <c r="AA103" s="63"/>
      <c r="AB103" s="64"/>
      <c r="AC103" s="62" t="s">
        <v>61</v>
      </c>
      <c r="AD103" s="63"/>
      <c r="AE103" s="63"/>
      <c r="AF103" s="63"/>
      <c r="AG103" s="64"/>
      <c r="AH103" s="62" t="s">
        <v>94</v>
      </c>
      <c r="AI103" s="63"/>
      <c r="AJ103" s="64"/>
      <c r="AK103" s="114" t="s">
        <v>99</v>
      </c>
      <c r="AL103" s="115"/>
      <c r="AM103" s="115"/>
      <c r="AN103" s="115"/>
      <c r="AO103" s="116"/>
      <c r="AP103" s="62" t="s">
        <v>62</v>
      </c>
      <c r="AQ103" s="63"/>
      <c r="AR103" s="63"/>
      <c r="AS103" s="63"/>
      <c r="AT103" s="64"/>
      <c r="AU103" s="62" t="s">
        <v>63</v>
      </c>
      <c r="AV103" s="63"/>
      <c r="AW103" s="63"/>
      <c r="AX103" s="63"/>
      <c r="AY103" s="64"/>
      <c r="AZ103" s="62" t="s">
        <v>95</v>
      </c>
      <c r="BA103" s="63"/>
      <c r="BB103" s="64"/>
      <c r="BC103" s="114" t="s">
        <v>99</v>
      </c>
      <c r="BD103" s="115"/>
      <c r="BE103" s="115"/>
      <c r="BF103" s="115"/>
      <c r="BG103" s="116"/>
      <c r="CA103" s="1" t="s">
        <v>29</v>
      </c>
    </row>
    <row r="104" spans="1:79" s="8" customFormat="1" ht="13.2" customHeight="1" x14ac:dyDescent="0.25">
      <c r="A104" s="62">
        <v>2111</v>
      </c>
      <c r="B104" s="63"/>
      <c r="C104" s="63"/>
      <c r="D104" s="64"/>
      <c r="E104" s="92" t="s">
        <v>154</v>
      </c>
      <c r="F104" s="93"/>
      <c r="G104" s="93"/>
      <c r="H104" s="93"/>
      <c r="I104" s="93"/>
      <c r="J104" s="93"/>
      <c r="K104" s="93"/>
      <c r="L104" s="93"/>
      <c r="M104" s="93"/>
      <c r="N104" s="93"/>
      <c r="O104" s="93"/>
      <c r="P104" s="93"/>
      <c r="Q104" s="93"/>
      <c r="R104" s="93"/>
      <c r="S104" s="93"/>
      <c r="T104" s="93"/>
      <c r="U104" s="93"/>
      <c r="V104" s="93"/>
      <c r="W104" s="94"/>
      <c r="X104" s="88"/>
      <c r="Y104" s="89"/>
      <c r="Z104" s="89"/>
      <c r="AA104" s="89"/>
      <c r="AB104" s="90"/>
      <c r="AC104" s="88">
        <v>369633</v>
      </c>
      <c r="AD104" s="89"/>
      <c r="AE104" s="89"/>
      <c r="AF104" s="89"/>
      <c r="AG104" s="90"/>
      <c r="AH104" s="88">
        <v>0</v>
      </c>
      <c r="AI104" s="89"/>
      <c r="AJ104" s="90"/>
      <c r="AK104" s="88">
        <f t="shared" ref="AK104:AK122" si="8">IF(ISNUMBER(X104),X104,0)+IF(ISNUMBER(AC104),AC104,0)</f>
        <v>369633</v>
      </c>
      <c r="AL104" s="89"/>
      <c r="AM104" s="89"/>
      <c r="AN104" s="89"/>
      <c r="AO104" s="90"/>
      <c r="AP104" s="88"/>
      <c r="AQ104" s="89"/>
      <c r="AR104" s="89"/>
      <c r="AS104" s="89"/>
      <c r="AT104" s="90"/>
      <c r="AU104" s="88">
        <v>389224</v>
      </c>
      <c r="AV104" s="89"/>
      <c r="AW104" s="89"/>
      <c r="AX104" s="89"/>
      <c r="AY104" s="90"/>
      <c r="AZ104" s="88">
        <v>0</v>
      </c>
      <c r="BA104" s="89"/>
      <c r="BB104" s="90"/>
      <c r="BC104" s="88">
        <f t="shared" ref="BC104:BC122" si="9">IF(ISNUMBER(AP104),AP104,0)+IF(ISNUMBER(AU104),AU104,0)</f>
        <v>389224</v>
      </c>
      <c r="BD104" s="89"/>
      <c r="BE104" s="89"/>
      <c r="BF104" s="89"/>
      <c r="BG104" s="90"/>
      <c r="CA104" s="8" t="s">
        <v>30</v>
      </c>
    </row>
    <row r="105" spans="1:79" s="8" customFormat="1" ht="13.2" customHeight="1" x14ac:dyDescent="0.25">
      <c r="A105" s="62">
        <v>2120</v>
      </c>
      <c r="B105" s="63"/>
      <c r="C105" s="63"/>
      <c r="D105" s="64"/>
      <c r="E105" s="92" t="s">
        <v>155</v>
      </c>
      <c r="F105" s="93"/>
      <c r="G105" s="93"/>
      <c r="H105" s="93"/>
      <c r="I105" s="93"/>
      <c r="J105" s="93"/>
      <c r="K105" s="93"/>
      <c r="L105" s="93"/>
      <c r="M105" s="93"/>
      <c r="N105" s="93"/>
      <c r="O105" s="93"/>
      <c r="P105" s="93"/>
      <c r="Q105" s="93"/>
      <c r="R105" s="93"/>
      <c r="S105" s="93"/>
      <c r="T105" s="93"/>
      <c r="U105" s="93"/>
      <c r="V105" s="93"/>
      <c r="W105" s="94"/>
      <c r="X105" s="88"/>
      <c r="Y105" s="89"/>
      <c r="Z105" s="89"/>
      <c r="AA105" s="89"/>
      <c r="AB105" s="90"/>
      <c r="AC105" s="88">
        <v>81283</v>
      </c>
      <c r="AD105" s="89"/>
      <c r="AE105" s="89"/>
      <c r="AF105" s="89"/>
      <c r="AG105" s="90"/>
      <c r="AH105" s="88">
        <v>0</v>
      </c>
      <c r="AI105" s="89"/>
      <c r="AJ105" s="90"/>
      <c r="AK105" s="88">
        <f t="shared" si="8"/>
        <v>81283</v>
      </c>
      <c r="AL105" s="89"/>
      <c r="AM105" s="89"/>
      <c r="AN105" s="89"/>
      <c r="AO105" s="90"/>
      <c r="AP105" s="88"/>
      <c r="AQ105" s="89"/>
      <c r="AR105" s="89"/>
      <c r="AS105" s="89"/>
      <c r="AT105" s="90"/>
      <c r="AU105" s="88">
        <v>85591</v>
      </c>
      <c r="AV105" s="89"/>
      <c r="AW105" s="89"/>
      <c r="AX105" s="89"/>
      <c r="AY105" s="90"/>
      <c r="AZ105" s="88">
        <v>0</v>
      </c>
      <c r="BA105" s="89"/>
      <c r="BB105" s="90"/>
      <c r="BC105" s="88">
        <f t="shared" si="9"/>
        <v>85591</v>
      </c>
      <c r="BD105" s="89"/>
      <c r="BE105" s="89"/>
      <c r="BF105" s="89"/>
      <c r="BG105" s="90"/>
    </row>
    <row r="106" spans="1:79" s="8" customFormat="1" ht="13.2" customHeight="1" x14ac:dyDescent="0.25">
      <c r="A106" s="62">
        <v>2210</v>
      </c>
      <c r="B106" s="63"/>
      <c r="C106" s="63"/>
      <c r="D106" s="64"/>
      <c r="E106" s="92" t="s">
        <v>156</v>
      </c>
      <c r="F106" s="93"/>
      <c r="G106" s="93"/>
      <c r="H106" s="93"/>
      <c r="I106" s="93"/>
      <c r="J106" s="93"/>
      <c r="K106" s="93"/>
      <c r="L106" s="93"/>
      <c r="M106" s="93"/>
      <c r="N106" s="93"/>
      <c r="O106" s="93"/>
      <c r="P106" s="93"/>
      <c r="Q106" s="93"/>
      <c r="R106" s="93"/>
      <c r="S106" s="93"/>
      <c r="T106" s="93"/>
      <c r="U106" s="93"/>
      <c r="V106" s="93"/>
      <c r="W106" s="94"/>
      <c r="X106" s="88">
        <v>0</v>
      </c>
      <c r="Y106" s="89"/>
      <c r="Z106" s="89"/>
      <c r="AA106" s="89"/>
      <c r="AB106" s="90"/>
      <c r="AC106" s="88">
        <v>66802</v>
      </c>
      <c r="AD106" s="89"/>
      <c r="AE106" s="89"/>
      <c r="AF106" s="89"/>
      <c r="AG106" s="90"/>
      <c r="AH106" s="88">
        <v>0</v>
      </c>
      <c r="AI106" s="89"/>
      <c r="AJ106" s="90"/>
      <c r="AK106" s="88">
        <f t="shared" si="8"/>
        <v>66802</v>
      </c>
      <c r="AL106" s="89"/>
      <c r="AM106" s="89"/>
      <c r="AN106" s="89"/>
      <c r="AO106" s="90"/>
      <c r="AP106" s="88">
        <v>0</v>
      </c>
      <c r="AQ106" s="89"/>
      <c r="AR106" s="89"/>
      <c r="AS106" s="89"/>
      <c r="AT106" s="90"/>
      <c r="AU106" s="88">
        <v>70343</v>
      </c>
      <c r="AV106" s="89"/>
      <c r="AW106" s="89"/>
      <c r="AX106" s="89"/>
      <c r="AY106" s="90"/>
      <c r="AZ106" s="88">
        <v>0</v>
      </c>
      <c r="BA106" s="89"/>
      <c r="BB106" s="90"/>
      <c r="BC106" s="88">
        <f t="shared" si="9"/>
        <v>70343</v>
      </c>
      <c r="BD106" s="89"/>
      <c r="BE106" s="89"/>
      <c r="BF106" s="89"/>
      <c r="BG106" s="90"/>
    </row>
    <row r="107" spans="1:79" s="8" customFormat="1" ht="13.2" customHeight="1" x14ac:dyDescent="0.25">
      <c r="A107" s="62">
        <v>2220</v>
      </c>
      <c r="B107" s="63"/>
      <c r="C107" s="63"/>
      <c r="D107" s="64"/>
      <c r="E107" s="92" t="s">
        <v>222</v>
      </c>
      <c r="F107" s="93"/>
      <c r="G107" s="93"/>
      <c r="H107" s="93"/>
      <c r="I107" s="93"/>
      <c r="J107" s="93"/>
      <c r="K107" s="93"/>
      <c r="L107" s="93"/>
      <c r="M107" s="93"/>
      <c r="N107" s="93"/>
      <c r="O107" s="93"/>
      <c r="P107" s="93"/>
      <c r="Q107" s="93"/>
      <c r="R107" s="93"/>
      <c r="S107" s="93"/>
      <c r="T107" s="93"/>
      <c r="U107" s="93"/>
      <c r="V107" s="93"/>
      <c r="W107" s="94"/>
      <c r="X107" s="88">
        <v>0</v>
      </c>
      <c r="Y107" s="89"/>
      <c r="Z107" s="89"/>
      <c r="AA107" s="89"/>
      <c r="AB107" s="90"/>
      <c r="AC107" s="88">
        <v>0</v>
      </c>
      <c r="AD107" s="89"/>
      <c r="AE107" s="89"/>
      <c r="AF107" s="89"/>
      <c r="AG107" s="90"/>
      <c r="AH107" s="88">
        <v>0</v>
      </c>
      <c r="AI107" s="89"/>
      <c r="AJ107" s="90"/>
      <c r="AK107" s="88">
        <f t="shared" si="8"/>
        <v>0</v>
      </c>
      <c r="AL107" s="89"/>
      <c r="AM107" s="89"/>
      <c r="AN107" s="89"/>
      <c r="AO107" s="90"/>
      <c r="AP107" s="88">
        <v>0</v>
      </c>
      <c r="AQ107" s="89"/>
      <c r="AR107" s="89"/>
      <c r="AS107" s="89"/>
      <c r="AT107" s="90"/>
      <c r="AU107" s="88">
        <v>0</v>
      </c>
      <c r="AV107" s="89"/>
      <c r="AW107" s="89"/>
      <c r="AX107" s="89"/>
      <c r="AY107" s="90"/>
      <c r="AZ107" s="88">
        <v>0</v>
      </c>
      <c r="BA107" s="89"/>
      <c r="BB107" s="90"/>
      <c r="BC107" s="88">
        <f t="shared" si="9"/>
        <v>0</v>
      </c>
      <c r="BD107" s="89"/>
      <c r="BE107" s="89"/>
      <c r="BF107" s="89"/>
      <c r="BG107" s="90"/>
    </row>
    <row r="108" spans="1:79" s="8" customFormat="1" ht="13.2" customHeight="1" x14ac:dyDescent="0.25">
      <c r="A108" s="62">
        <v>2240</v>
      </c>
      <c r="B108" s="63"/>
      <c r="C108" s="63"/>
      <c r="D108" s="64"/>
      <c r="E108" s="92" t="s">
        <v>157</v>
      </c>
      <c r="F108" s="93"/>
      <c r="G108" s="93"/>
      <c r="H108" s="93"/>
      <c r="I108" s="93"/>
      <c r="J108" s="93"/>
      <c r="K108" s="93"/>
      <c r="L108" s="93"/>
      <c r="M108" s="93"/>
      <c r="N108" s="93"/>
      <c r="O108" s="93"/>
      <c r="P108" s="93"/>
      <c r="Q108" s="93"/>
      <c r="R108" s="93"/>
      <c r="S108" s="93"/>
      <c r="T108" s="93"/>
      <c r="U108" s="93"/>
      <c r="V108" s="93"/>
      <c r="W108" s="94"/>
      <c r="X108" s="88">
        <v>0</v>
      </c>
      <c r="Y108" s="89"/>
      <c r="Z108" s="89"/>
      <c r="AA108" s="89"/>
      <c r="AB108" s="90"/>
      <c r="AC108" s="88">
        <v>104432</v>
      </c>
      <c r="AD108" s="89"/>
      <c r="AE108" s="89"/>
      <c r="AF108" s="89"/>
      <c r="AG108" s="90"/>
      <c r="AH108" s="88">
        <v>0</v>
      </c>
      <c r="AI108" s="89"/>
      <c r="AJ108" s="90"/>
      <c r="AK108" s="88">
        <f t="shared" si="8"/>
        <v>104432</v>
      </c>
      <c r="AL108" s="89"/>
      <c r="AM108" s="89"/>
      <c r="AN108" s="89"/>
      <c r="AO108" s="90"/>
      <c r="AP108" s="88">
        <v>0</v>
      </c>
      <c r="AQ108" s="89"/>
      <c r="AR108" s="89"/>
      <c r="AS108" s="89"/>
      <c r="AT108" s="90"/>
      <c r="AU108" s="88">
        <v>109967</v>
      </c>
      <c r="AV108" s="89"/>
      <c r="AW108" s="89"/>
      <c r="AX108" s="89"/>
      <c r="AY108" s="90"/>
      <c r="AZ108" s="88">
        <v>0</v>
      </c>
      <c r="BA108" s="89"/>
      <c r="BB108" s="90"/>
      <c r="BC108" s="88">
        <f t="shared" si="9"/>
        <v>109967</v>
      </c>
      <c r="BD108" s="89"/>
      <c r="BE108" s="89"/>
      <c r="BF108" s="89"/>
      <c r="BG108" s="90"/>
    </row>
    <row r="109" spans="1:79" s="8" customFormat="1" ht="13.2" customHeight="1" x14ac:dyDescent="0.25">
      <c r="A109" s="62">
        <v>2250</v>
      </c>
      <c r="B109" s="63"/>
      <c r="C109" s="63"/>
      <c r="D109" s="64"/>
      <c r="E109" s="92" t="s">
        <v>224</v>
      </c>
      <c r="F109" s="93"/>
      <c r="G109" s="93"/>
      <c r="H109" s="93"/>
      <c r="I109" s="93"/>
      <c r="J109" s="93"/>
      <c r="K109" s="93"/>
      <c r="L109" s="93"/>
      <c r="M109" s="93"/>
      <c r="N109" s="93"/>
      <c r="O109" s="93"/>
      <c r="P109" s="93"/>
      <c r="Q109" s="93"/>
      <c r="R109" s="93"/>
      <c r="S109" s="93"/>
      <c r="T109" s="93"/>
      <c r="U109" s="93"/>
      <c r="V109" s="93"/>
      <c r="W109" s="94"/>
      <c r="X109" s="88">
        <v>0</v>
      </c>
      <c r="Y109" s="89"/>
      <c r="Z109" s="89"/>
      <c r="AA109" s="89"/>
      <c r="AB109" s="90"/>
      <c r="AC109" s="88">
        <v>0</v>
      </c>
      <c r="AD109" s="89"/>
      <c r="AE109" s="89"/>
      <c r="AF109" s="89"/>
      <c r="AG109" s="90"/>
      <c r="AH109" s="88">
        <v>0</v>
      </c>
      <c r="AI109" s="89"/>
      <c r="AJ109" s="90"/>
      <c r="AK109" s="88">
        <f t="shared" si="8"/>
        <v>0</v>
      </c>
      <c r="AL109" s="89"/>
      <c r="AM109" s="89"/>
      <c r="AN109" s="89"/>
      <c r="AO109" s="90"/>
      <c r="AP109" s="88">
        <v>0</v>
      </c>
      <c r="AQ109" s="89"/>
      <c r="AR109" s="89"/>
      <c r="AS109" s="89"/>
      <c r="AT109" s="90"/>
      <c r="AU109" s="88">
        <v>0</v>
      </c>
      <c r="AV109" s="89"/>
      <c r="AW109" s="89"/>
      <c r="AX109" s="89"/>
      <c r="AY109" s="90"/>
      <c r="AZ109" s="88">
        <v>0</v>
      </c>
      <c r="BA109" s="89"/>
      <c r="BB109" s="90"/>
      <c r="BC109" s="88">
        <f t="shared" si="9"/>
        <v>0</v>
      </c>
      <c r="BD109" s="89"/>
      <c r="BE109" s="89"/>
      <c r="BF109" s="89"/>
      <c r="BG109" s="90"/>
    </row>
    <row r="110" spans="1:79" s="8" customFormat="1" ht="13.2" customHeight="1" x14ac:dyDescent="0.25">
      <c r="A110" s="62">
        <v>2271</v>
      </c>
      <c r="B110" s="63"/>
      <c r="C110" s="63"/>
      <c r="D110" s="64"/>
      <c r="E110" s="92" t="s">
        <v>158</v>
      </c>
      <c r="F110" s="93"/>
      <c r="G110" s="93"/>
      <c r="H110" s="93"/>
      <c r="I110" s="93"/>
      <c r="J110" s="93"/>
      <c r="K110" s="93"/>
      <c r="L110" s="93"/>
      <c r="M110" s="93"/>
      <c r="N110" s="93"/>
      <c r="O110" s="93"/>
      <c r="P110" s="93"/>
      <c r="Q110" s="93"/>
      <c r="R110" s="93"/>
      <c r="S110" s="93"/>
      <c r="T110" s="93"/>
      <c r="U110" s="93"/>
      <c r="V110" s="93"/>
      <c r="W110" s="94"/>
      <c r="X110" s="88">
        <v>2955131</v>
      </c>
      <c r="Y110" s="89"/>
      <c r="Z110" s="89"/>
      <c r="AA110" s="89"/>
      <c r="AB110" s="90"/>
      <c r="AC110" s="88">
        <v>0</v>
      </c>
      <c r="AD110" s="89"/>
      <c r="AE110" s="89"/>
      <c r="AF110" s="89"/>
      <c r="AG110" s="90"/>
      <c r="AH110" s="88">
        <v>0</v>
      </c>
      <c r="AI110" s="89"/>
      <c r="AJ110" s="90"/>
      <c r="AK110" s="88">
        <f t="shared" si="8"/>
        <v>2955131</v>
      </c>
      <c r="AL110" s="89"/>
      <c r="AM110" s="89"/>
      <c r="AN110" s="89"/>
      <c r="AO110" s="90"/>
      <c r="AP110" s="88">
        <v>3111753</v>
      </c>
      <c r="AQ110" s="89"/>
      <c r="AR110" s="89"/>
      <c r="AS110" s="89"/>
      <c r="AT110" s="90"/>
      <c r="AU110" s="88">
        <v>0</v>
      </c>
      <c r="AV110" s="89"/>
      <c r="AW110" s="89"/>
      <c r="AX110" s="89"/>
      <c r="AY110" s="90"/>
      <c r="AZ110" s="88">
        <v>0</v>
      </c>
      <c r="BA110" s="89"/>
      <c r="BB110" s="90"/>
      <c r="BC110" s="88">
        <f t="shared" si="9"/>
        <v>3111753</v>
      </c>
      <c r="BD110" s="89"/>
      <c r="BE110" s="89"/>
      <c r="BF110" s="89"/>
      <c r="BG110" s="90"/>
    </row>
    <row r="111" spans="1:79" s="8" customFormat="1" ht="13.2" customHeight="1" x14ac:dyDescent="0.25">
      <c r="A111" s="62">
        <v>2272</v>
      </c>
      <c r="B111" s="63"/>
      <c r="C111" s="63"/>
      <c r="D111" s="64"/>
      <c r="E111" s="92" t="s">
        <v>159</v>
      </c>
      <c r="F111" s="93"/>
      <c r="G111" s="93"/>
      <c r="H111" s="93"/>
      <c r="I111" s="93"/>
      <c r="J111" s="93"/>
      <c r="K111" s="93"/>
      <c r="L111" s="93"/>
      <c r="M111" s="93"/>
      <c r="N111" s="93"/>
      <c r="O111" s="93"/>
      <c r="P111" s="93"/>
      <c r="Q111" s="93"/>
      <c r="R111" s="93"/>
      <c r="S111" s="93"/>
      <c r="T111" s="93"/>
      <c r="U111" s="93"/>
      <c r="V111" s="93"/>
      <c r="W111" s="94"/>
      <c r="X111" s="88">
        <v>317840</v>
      </c>
      <c r="Y111" s="89"/>
      <c r="Z111" s="89"/>
      <c r="AA111" s="89"/>
      <c r="AB111" s="90"/>
      <c r="AC111" s="88">
        <v>0</v>
      </c>
      <c r="AD111" s="89"/>
      <c r="AE111" s="89"/>
      <c r="AF111" s="89"/>
      <c r="AG111" s="90"/>
      <c r="AH111" s="88">
        <v>0</v>
      </c>
      <c r="AI111" s="89"/>
      <c r="AJ111" s="90"/>
      <c r="AK111" s="88">
        <f t="shared" si="8"/>
        <v>317840</v>
      </c>
      <c r="AL111" s="89"/>
      <c r="AM111" s="89"/>
      <c r="AN111" s="89"/>
      <c r="AO111" s="90"/>
      <c r="AP111" s="88">
        <v>334686</v>
      </c>
      <c r="AQ111" s="89"/>
      <c r="AR111" s="89"/>
      <c r="AS111" s="89"/>
      <c r="AT111" s="90"/>
      <c r="AU111" s="88">
        <v>0</v>
      </c>
      <c r="AV111" s="89"/>
      <c r="AW111" s="89"/>
      <c r="AX111" s="89"/>
      <c r="AY111" s="90"/>
      <c r="AZ111" s="88">
        <v>0</v>
      </c>
      <c r="BA111" s="89"/>
      <c r="BB111" s="90"/>
      <c r="BC111" s="88">
        <f t="shared" si="9"/>
        <v>334686</v>
      </c>
      <c r="BD111" s="89"/>
      <c r="BE111" s="89"/>
      <c r="BF111" s="89"/>
      <c r="BG111" s="90"/>
    </row>
    <row r="112" spans="1:79" s="8" customFormat="1" ht="13.2" customHeight="1" x14ac:dyDescent="0.25">
      <c r="A112" s="62">
        <v>2273</v>
      </c>
      <c r="B112" s="63"/>
      <c r="C112" s="63"/>
      <c r="D112" s="64"/>
      <c r="E112" s="92" t="s">
        <v>160</v>
      </c>
      <c r="F112" s="93"/>
      <c r="G112" s="93"/>
      <c r="H112" s="93"/>
      <c r="I112" s="93"/>
      <c r="J112" s="93"/>
      <c r="K112" s="93"/>
      <c r="L112" s="93"/>
      <c r="M112" s="93"/>
      <c r="N112" s="93"/>
      <c r="O112" s="93"/>
      <c r="P112" s="93"/>
      <c r="Q112" s="93"/>
      <c r="R112" s="93"/>
      <c r="S112" s="93"/>
      <c r="T112" s="93"/>
      <c r="U112" s="93"/>
      <c r="V112" s="93"/>
      <c r="W112" s="94"/>
      <c r="X112" s="88">
        <v>1203289</v>
      </c>
      <c r="Y112" s="89"/>
      <c r="Z112" s="89"/>
      <c r="AA112" s="89"/>
      <c r="AB112" s="90"/>
      <c r="AC112" s="88">
        <v>0</v>
      </c>
      <c r="AD112" s="89"/>
      <c r="AE112" s="89"/>
      <c r="AF112" s="89"/>
      <c r="AG112" s="90"/>
      <c r="AH112" s="88">
        <v>0</v>
      </c>
      <c r="AI112" s="89"/>
      <c r="AJ112" s="90"/>
      <c r="AK112" s="88">
        <f t="shared" si="8"/>
        <v>1203289</v>
      </c>
      <c r="AL112" s="89"/>
      <c r="AM112" s="89"/>
      <c r="AN112" s="89"/>
      <c r="AO112" s="90"/>
      <c r="AP112" s="88">
        <v>1267063</v>
      </c>
      <c r="AQ112" s="89"/>
      <c r="AR112" s="89"/>
      <c r="AS112" s="89"/>
      <c r="AT112" s="90"/>
      <c r="AU112" s="88">
        <v>0</v>
      </c>
      <c r="AV112" s="89"/>
      <c r="AW112" s="89"/>
      <c r="AX112" s="89"/>
      <c r="AY112" s="90"/>
      <c r="AZ112" s="88">
        <v>0</v>
      </c>
      <c r="BA112" s="89"/>
      <c r="BB112" s="90"/>
      <c r="BC112" s="88">
        <f t="shared" si="9"/>
        <v>1267063</v>
      </c>
      <c r="BD112" s="89"/>
      <c r="BE112" s="89"/>
      <c r="BF112" s="89"/>
      <c r="BG112" s="90"/>
    </row>
    <row r="113" spans="1:64" s="8" customFormat="1" ht="13.2" customHeight="1" x14ac:dyDescent="0.25">
      <c r="A113" s="62">
        <v>2274</v>
      </c>
      <c r="B113" s="63"/>
      <c r="C113" s="63"/>
      <c r="D113" s="64"/>
      <c r="E113" s="92" t="s">
        <v>225</v>
      </c>
      <c r="F113" s="93"/>
      <c r="G113" s="93"/>
      <c r="H113" s="93"/>
      <c r="I113" s="93"/>
      <c r="J113" s="93"/>
      <c r="K113" s="93"/>
      <c r="L113" s="93"/>
      <c r="M113" s="93"/>
      <c r="N113" s="93"/>
      <c r="O113" s="93"/>
      <c r="P113" s="93"/>
      <c r="Q113" s="93"/>
      <c r="R113" s="93"/>
      <c r="S113" s="93"/>
      <c r="T113" s="93"/>
      <c r="U113" s="93"/>
      <c r="V113" s="93"/>
      <c r="W113" s="94"/>
      <c r="X113" s="88">
        <v>315303</v>
      </c>
      <c r="Y113" s="89"/>
      <c r="Z113" s="89"/>
      <c r="AA113" s="89"/>
      <c r="AB113" s="90"/>
      <c r="AC113" s="88">
        <v>0</v>
      </c>
      <c r="AD113" s="89"/>
      <c r="AE113" s="89"/>
      <c r="AF113" s="89"/>
      <c r="AG113" s="90"/>
      <c r="AH113" s="88">
        <v>0</v>
      </c>
      <c r="AI113" s="89"/>
      <c r="AJ113" s="90"/>
      <c r="AK113" s="88">
        <f t="shared" si="8"/>
        <v>315303</v>
      </c>
      <c r="AL113" s="89"/>
      <c r="AM113" s="89"/>
      <c r="AN113" s="89"/>
      <c r="AO113" s="90"/>
      <c r="AP113" s="88">
        <v>332014</v>
      </c>
      <c r="AQ113" s="89"/>
      <c r="AR113" s="89"/>
      <c r="AS113" s="89"/>
      <c r="AT113" s="90"/>
      <c r="AU113" s="88">
        <v>0</v>
      </c>
      <c r="AV113" s="89"/>
      <c r="AW113" s="89"/>
      <c r="AX113" s="89"/>
      <c r="AY113" s="90"/>
      <c r="AZ113" s="88">
        <v>0</v>
      </c>
      <c r="BA113" s="89"/>
      <c r="BB113" s="90"/>
      <c r="BC113" s="88">
        <f t="shared" si="9"/>
        <v>332014</v>
      </c>
      <c r="BD113" s="89"/>
      <c r="BE113" s="89"/>
      <c r="BF113" s="89"/>
      <c r="BG113" s="90"/>
    </row>
    <row r="114" spans="1:64" s="8" customFormat="1" ht="13.2" customHeight="1" x14ac:dyDescent="0.25">
      <c r="A114" s="62">
        <v>2275</v>
      </c>
      <c r="B114" s="63"/>
      <c r="C114" s="63"/>
      <c r="D114" s="64"/>
      <c r="E114" s="92" t="s">
        <v>226</v>
      </c>
      <c r="F114" s="93"/>
      <c r="G114" s="93"/>
      <c r="H114" s="93"/>
      <c r="I114" s="93"/>
      <c r="J114" s="93"/>
      <c r="K114" s="93"/>
      <c r="L114" s="93"/>
      <c r="M114" s="93"/>
      <c r="N114" s="93"/>
      <c r="O114" s="93"/>
      <c r="P114" s="93"/>
      <c r="Q114" s="93"/>
      <c r="R114" s="93"/>
      <c r="S114" s="93"/>
      <c r="T114" s="93"/>
      <c r="U114" s="93"/>
      <c r="V114" s="93"/>
      <c r="W114" s="94"/>
      <c r="X114" s="88">
        <v>0</v>
      </c>
      <c r="Y114" s="89"/>
      <c r="Z114" s="89"/>
      <c r="AA114" s="89"/>
      <c r="AB114" s="90"/>
      <c r="AC114" s="88">
        <v>6976</v>
      </c>
      <c r="AD114" s="89"/>
      <c r="AE114" s="89"/>
      <c r="AF114" s="89"/>
      <c r="AG114" s="90"/>
      <c r="AH114" s="88">
        <v>0</v>
      </c>
      <c r="AI114" s="89"/>
      <c r="AJ114" s="90"/>
      <c r="AK114" s="88">
        <f t="shared" si="8"/>
        <v>6976</v>
      </c>
      <c r="AL114" s="89"/>
      <c r="AM114" s="89"/>
      <c r="AN114" s="89"/>
      <c r="AO114" s="90"/>
      <c r="AP114" s="88">
        <v>0</v>
      </c>
      <c r="AQ114" s="89"/>
      <c r="AR114" s="89"/>
      <c r="AS114" s="89"/>
      <c r="AT114" s="90"/>
      <c r="AU114" s="88">
        <v>7345</v>
      </c>
      <c r="AV114" s="89"/>
      <c r="AW114" s="89"/>
      <c r="AX114" s="89"/>
      <c r="AY114" s="90"/>
      <c r="AZ114" s="88">
        <v>0</v>
      </c>
      <c r="BA114" s="89"/>
      <c r="BB114" s="90"/>
      <c r="BC114" s="88">
        <f t="shared" si="9"/>
        <v>7345</v>
      </c>
      <c r="BD114" s="89"/>
      <c r="BE114" s="89"/>
      <c r="BF114" s="89"/>
      <c r="BG114" s="90"/>
    </row>
    <row r="115" spans="1:64" s="8" customFormat="1" ht="13.2" customHeight="1" x14ac:dyDescent="0.25">
      <c r="A115" s="62">
        <v>2276</v>
      </c>
      <c r="B115" s="63"/>
      <c r="C115" s="63"/>
      <c r="D115" s="64"/>
      <c r="E115" s="92" t="s">
        <v>288</v>
      </c>
      <c r="F115" s="93"/>
      <c r="G115" s="93"/>
      <c r="H115" s="93"/>
      <c r="I115" s="93"/>
      <c r="J115" s="93"/>
      <c r="K115" s="93"/>
      <c r="L115" s="93"/>
      <c r="M115" s="93"/>
      <c r="N115" s="93"/>
      <c r="O115" s="93"/>
      <c r="P115" s="93"/>
      <c r="Q115" s="93"/>
      <c r="R115" s="93"/>
      <c r="S115" s="93"/>
      <c r="T115" s="93"/>
      <c r="U115" s="93"/>
      <c r="V115" s="93"/>
      <c r="W115" s="94"/>
      <c r="X115" s="88">
        <v>99228</v>
      </c>
      <c r="Y115" s="89"/>
      <c r="Z115" s="89"/>
      <c r="AA115" s="89"/>
      <c r="AB115" s="90"/>
      <c r="AC115" s="88">
        <v>0</v>
      </c>
      <c r="AD115" s="89"/>
      <c r="AE115" s="89"/>
      <c r="AF115" s="89"/>
      <c r="AG115" s="90"/>
      <c r="AH115" s="88">
        <v>0</v>
      </c>
      <c r="AI115" s="89"/>
      <c r="AJ115" s="90"/>
      <c r="AK115" s="88">
        <f t="shared" si="8"/>
        <v>99228</v>
      </c>
      <c r="AL115" s="89"/>
      <c r="AM115" s="89"/>
      <c r="AN115" s="89"/>
      <c r="AO115" s="90"/>
      <c r="AP115" s="88">
        <v>99228</v>
      </c>
      <c r="AQ115" s="89"/>
      <c r="AR115" s="89"/>
      <c r="AS115" s="89"/>
      <c r="AT115" s="90"/>
      <c r="AU115" s="88">
        <v>0</v>
      </c>
      <c r="AV115" s="89"/>
      <c r="AW115" s="89"/>
      <c r="AX115" s="89"/>
      <c r="AY115" s="90"/>
      <c r="AZ115" s="88">
        <v>0</v>
      </c>
      <c r="BA115" s="89"/>
      <c r="BB115" s="90"/>
      <c r="BC115" s="88">
        <f t="shared" si="9"/>
        <v>99228</v>
      </c>
      <c r="BD115" s="89"/>
      <c r="BE115" s="89"/>
      <c r="BF115" s="89"/>
      <c r="BG115" s="90"/>
    </row>
    <row r="116" spans="1:64" s="8" customFormat="1" ht="26.4" customHeight="1" x14ac:dyDescent="0.25">
      <c r="A116" s="62">
        <v>2282</v>
      </c>
      <c r="B116" s="63"/>
      <c r="C116" s="63"/>
      <c r="D116" s="64"/>
      <c r="E116" s="92" t="s">
        <v>227</v>
      </c>
      <c r="F116" s="93"/>
      <c r="G116" s="93"/>
      <c r="H116" s="93"/>
      <c r="I116" s="93"/>
      <c r="J116" s="93"/>
      <c r="K116" s="93"/>
      <c r="L116" s="93"/>
      <c r="M116" s="93"/>
      <c r="N116" s="93"/>
      <c r="O116" s="93"/>
      <c r="P116" s="93"/>
      <c r="Q116" s="93"/>
      <c r="R116" s="93"/>
      <c r="S116" s="93"/>
      <c r="T116" s="93"/>
      <c r="U116" s="93"/>
      <c r="V116" s="93"/>
      <c r="W116" s="94"/>
      <c r="X116" s="88">
        <v>0</v>
      </c>
      <c r="Y116" s="89"/>
      <c r="Z116" s="89"/>
      <c r="AA116" s="89"/>
      <c r="AB116" s="90"/>
      <c r="AC116" s="88">
        <v>0</v>
      </c>
      <c r="AD116" s="89"/>
      <c r="AE116" s="89"/>
      <c r="AF116" s="89"/>
      <c r="AG116" s="90"/>
      <c r="AH116" s="88">
        <v>0</v>
      </c>
      <c r="AI116" s="89"/>
      <c r="AJ116" s="90"/>
      <c r="AK116" s="88">
        <f t="shared" si="8"/>
        <v>0</v>
      </c>
      <c r="AL116" s="89"/>
      <c r="AM116" s="89"/>
      <c r="AN116" s="89"/>
      <c r="AO116" s="90"/>
      <c r="AP116" s="88">
        <v>0</v>
      </c>
      <c r="AQ116" s="89"/>
      <c r="AR116" s="89"/>
      <c r="AS116" s="89"/>
      <c r="AT116" s="90"/>
      <c r="AU116" s="88">
        <v>0</v>
      </c>
      <c r="AV116" s="89"/>
      <c r="AW116" s="89"/>
      <c r="AX116" s="89"/>
      <c r="AY116" s="90"/>
      <c r="AZ116" s="88">
        <v>0</v>
      </c>
      <c r="BA116" s="89"/>
      <c r="BB116" s="90"/>
      <c r="BC116" s="88">
        <f t="shared" si="9"/>
        <v>0</v>
      </c>
      <c r="BD116" s="89"/>
      <c r="BE116" s="89"/>
      <c r="BF116" s="89"/>
      <c r="BG116" s="90"/>
    </row>
    <row r="117" spans="1:64" s="8" customFormat="1" ht="13.2" customHeight="1" x14ac:dyDescent="0.25">
      <c r="A117" s="62">
        <v>2710</v>
      </c>
      <c r="B117" s="63"/>
      <c r="C117" s="63"/>
      <c r="D117" s="64"/>
      <c r="E117" s="92" t="s">
        <v>228</v>
      </c>
      <c r="F117" s="93"/>
      <c r="G117" s="93"/>
      <c r="H117" s="93"/>
      <c r="I117" s="93"/>
      <c r="J117" s="93"/>
      <c r="K117" s="93"/>
      <c r="L117" s="93"/>
      <c r="M117" s="93"/>
      <c r="N117" s="93"/>
      <c r="O117" s="93"/>
      <c r="P117" s="93"/>
      <c r="Q117" s="93"/>
      <c r="R117" s="93"/>
      <c r="S117" s="93"/>
      <c r="T117" s="93"/>
      <c r="U117" s="93"/>
      <c r="V117" s="93"/>
      <c r="W117" s="94"/>
      <c r="X117" s="88">
        <v>0</v>
      </c>
      <c r="Y117" s="89"/>
      <c r="Z117" s="89"/>
      <c r="AA117" s="89"/>
      <c r="AB117" s="90"/>
      <c r="AC117" s="88">
        <v>0</v>
      </c>
      <c r="AD117" s="89"/>
      <c r="AE117" s="89"/>
      <c r="AF117" s="89"/>
      <c r="AG117" s="90"/>
      <c r="AH117" s="88">
        <v>0</v>
      </c>
      <c r="AI117" s="89"/>
      <c r="AJ117" s="90"/>
      <c r="AK117" s="88">
        <f t="shared" si="8"/>
        <v>0</v>
      </c>
      <c r="AL117" s="89"/>
      <c r="AM117" s="89"/>
      <c r="AN117" s="89"/>
      <c r="AO117" s="90"/>
      <c r="AP117" s="88">
        <v>0</v>
      </c>
      <c r="AQ117" s="89"/>
      <c r="AR117" s="89"/>
      <c r="AS117" s="89"/>
      <c r="AT117" s="90"/>
      <c r="AU117" s="88">
        <v>0</v>
      </c>
      <c r="AV117" s="89"/>
      <c r="AW117" s="89"/>
      <c r="AX117" s="89"/>
      <c r="AY117" s="90"/>
      <c r="AZ117" s="88">
        <v>0</v>
      </c>
      <c r="BA117" s="89"/>
      <c r="BB117" s="90"/>
      <c r="BC117" s="88">
        <f t="shared" si="9"/>
        <v>0</v>
      </c>
      <c r="BD117" s="89"/>
      <c r="BE117" s="89"/>
      <c r="BF117" s="89"/>
      <c r="BG117" s="90"/>
    </row>
    <row r="118" spans="1:64" s="8" customFormat="1" ht="13.2" customHeight="1" x14ac:dyDescent="0.25">
      <c r="A118" s="62">
        <v>2730</v>
      </c>
      <c r="B118" s="63"/>
      <c r="C118" s="63"/>
      <c r="D118" s="64"/>
      <c r="E118" s="92" t="s">
        <v>229</v>
      </c>
      <c r="F118" s="93"/>
      <c r="G118" s="93"/>
      <c r="H118" s="93"/>
      <c r="I118" s="93"/>
      <c r="J118" s="93"/>
      <c r="K118" s="93"/>
      <c r="L118" s="93"/>
      <c r="M118" s="93"/>
      <c r="N118" s="93"/>
      <c r="O118" s="93"/>
      <c r="P118" s="93"/>
      <c r="Q118" s="93"/>
      <c r="R118" s="93"/>
      <c r="S118" s="93"/>
      <c r="T118" s="93"/>
      <c r="U118" s="93"/>
      <c r="V118" s="93"/>
      <c r="W118" s="94"/>
      <c r="X118" s="88">
        <v>0</v>
      </c>
      <c r="Y118" s="89"/>
      <c r="Z118" s="89"/>
      <c r="AA118" s="89"/>
      <c r="AB118" s="90"/>
      <c r="AC118" s="88">
        <v>0</v>
      </c>
      <c r="AD118" s="89"/>
      <c r="AE118" s="89"/>
      <c r="AF118" s="89"/>
      <c r="AG118" s="90"/>
      <c r="AH118" s="88">
        <v>0</v>
      </c>
      <c r="AI118" s="89"/>
      <c r="AJ118" s="90"/>
      <c r="AK118" s="88">
        <f t="shared" si="8"/>
        <v>0</v>
      </c>
      <c r="AL118" s="89"/>
      <c r="AM118" s="89"/>
      <c r="AN118" s="89"/>
      <c r="AO118" s="90"/>
      <c r="AP118" s="88">
        <v>0</v>
      </c>
      <c r="AQ118" s="89"/>
      <c r="AR118" s="89"/>
      <c r="AS118" s="89"/>
      <c r="AT118" s="90"/>
      <c r="AU118" s="88">
        <v>0</v>
      </c>
      <c r="AV118" s="89"/>
      <c r="AW118" s="89"/>
      <c r="AX118" s="89"/>
      <c r="AY118" s="90"/>
      <c r="AZ118" s="88">
        <v>0</v>
      </c>
      <c r="BA118" s="89"/>
      <c r="BB118" s="90"/>
      <c r="BC118" s="88">
        <f t="shared" si="9"/>
        <v>0</v>
      </c>
      <c r="BD118" s="89"/>
      <c r="BE118" s="89"/>
      <c r="BF118" s="89"/>
      <c r="BG118" s="90"/>
    </row>
    <row r="119" spans="1:64" s="8" customFormat="1" ht="13.2" customHeight="1" x14ac:dyDescent="0.25">
      <c r="A119" s="62">
        <v>2800</v>
      </c>
      <c r="B119" s="63"/>
      <c r="C119" s="63"/>
      <c r="D119" s="64"/>
      <c r="E119" s="92" t="s">
        <v>230</v>
      </c>
      <c r="F119" s="93"/>
      <c r="G119" s="93"/>
      <c r="H119" s="93"/>
      <c r="I119" s="93"/>
      <c r="J119" s="93"/>
      <c r="K119" s="93"/>
      <c r="L119" s="93"/>
      <c r="M119" s="93"/>
      <c r="N119" s="93"/>
      <c r="O119" s="93"/>
      <c r="P119" s="93"/>
      <c r="Q119" s="93"/>
      <c r="R119" s="93"/>
      <c r="S119" s="93"/>
      <c r="T119" s="93"/>
      <c r="U119" s="93"/>
      <c r="V119" s="93"/>
      <c r="W119" s="94"/>
      <c r="X119" s="88">
        <v>0</v>
      </c>
      <c r="Y119" s="89"/>
      <c r="Z119" s="89"/>
      <c r="AA119" s="89"/>
      <c r="AB119" s="90"/>
      <c r="AC119" s="88">
        <v>0</v>
      </c>
      <c r="AD119" s="89"/>
      <c r="AE119" s="89"/>
      <c r="AF119" s="89"/>
      <c r="AG119" s="90"/>
      <c r="AH119" s="88">
        <v>0</v>
      </c>
      <c r="AI119" s="89"/>
      <c r="AJ119" s="90"/>
      <c r="AK119" s="88">
        <f t="shared" si="8"/>
        <v>0</v>
      </c>
      <c r="AL119" s="89"/>
      <c r="AM119" s="89"/>
      <c r="AN119" s="89"/>
      <c r="AO119" s="90"/>
      <c r="AP119" s="88">
        <v>0</v>
      </c>
      <c r="AQ119" s="89"/>
      <c r="AR119" s="89"/>
      <c r="AS119" s="89"/>
      <c r="AT119" s="90"/>
      <c r="AU119" s="88">
        <v>0</v>
      </c>
      <c r="AV119" s="89"/>
      <c r="AW119" s="89"/>
      <c r="AX119" s="89"/>
      <c r="AY119" s="90"/>
      <c r="AZ119" s="88">
        <v>0</v>
      </c>
      <c r="BA119" s="89"/>
      <c r="BB119" s="90"/>
      <c r="BC119" s="88">
        <f t="shared" si="9"/>
        <v>0</v>
      </c>
      <c r="BD119" s="89"/>
      <c r="BE119" s="89"/>
      <c r="BF119" s="89"/>
      <c r="BG119" s="90"/>
    </row>
    <row r="120" spans="1:64" s="8" customFormat="1" ht="15.6" customHeight="1" x14ac:dyDescent="0.25">
      <c r="A120" s="62">
        <v>3110</v>
      </c>
      <c r="B120" s="63"/>
      <c r="C120" s="63"/>
      <c r="D120" s="64"/>
      <c r="E120" s="92" t="s">
        <v>231</v>
      </c>
      <c r="F120" s="93"/>
      <c r="G120" s="93"/>
      <c r="H120" s="93"/>
      <c r="I120" s="93"/>
      <c r="J120" s="93"/>
      <c r="K120" s="93"/>
      <c r="L120" s="93"/>
      <c r="M120" s="93"/>
      <c r="N120" s="93"/>
      <c r="O120" s="93"/>
      <c r="P120" s="93"/>
      <c r="Q120" s="93"/>
      <c r="R120" s="93"/>
      <c r="S120" s="93"/>
      <c r="T120" s="93"/>
      <c r="U120" s="93"/>
      <c r="V120" s="93"/>
      <c r="W120" s="94"/>
      <c r="X120" s="88">
        <v>0</v>
      </c>
      <c r="Y120" s="89"/>
      <c r="Z120" s="89"/>
      <c r="AA120" s="89"/>
      <c r="AB120" s="90"/>
      <c r="AC120" s="88">
        <v>0</v>
      </c>
      <c r="AD120" s="89"/>
      <c r="AE120" s="89"/>
      <c r="AF120" s="89"/>
      <c r="AG120" s="90"/>
      <c r="AH120" s="88">
        <v>0</v>
      </c>
      <c r="AI120" s="89"/>
      <c r="AJ120" s="90"/>
      <c r="AK120" s="88">
        <f t="shared" si="8"/>
        <v>0</v>
      </c>
      <c r="AL120" s="89"/>
      <c r="AM120" s="89"/>
      <c r="AN120" s="89"/>
      <c r="AO120" s="90"/>
      <c r="AP120" s="88">
        <v>0</v>
      </c>
      <c r="AQ120" s="89"/>
      <c r="AR120" s="89"/>
      <c r="AS120" s="89"/>
      <c r="AT120" s="90"/>
      <c r="AU120" s="88">
        <v>0</v>
      </c>
      <c r="AV120" s="89"/>
      <c r="AW120" s="89"/>
      <c r="AX120" s="89"/>
      <c r="AY120" s="90"/>
      <c r="AZ120" s="88">
        <v>0</v>
      </c>
      <c r="BA120" s="89"/>
      <c r="BB120" s="90"/>
      <c r="BC120" s="88">
        <f t="shared" si="9"/>
        <v>0</v>
      </c>
      <c r="BD120" s="89"/>
      <c r="BE120" s="89"/>
      <c r="BF120" s="89"/>
      <c r="BG120" s="90"/>
    </row>
    <row r="121" spans="1:64" s="8" customFormat="1" ht="13.2" customHeight="1" x14ac:dyDescent="0.25">
      <c r="A121" s="62">
        <v>3132</v>
      </c>
      <c r="B121" s="63"/>
      <c r="C121" s="63"/>
      <c r="D121" s="64"/>
      <c r="E121" s="92" t="s">
        <v>232</v>
      </c>
      <c r="F121" s="93"/>
      <c r="G121" s="93"/>
      <c r="H121" s="93"/>
      <c r="I121" s="93"/>
      <c r="J121" s="93"/>
      <c r="K121" s="93"/>
      <c r="L121" s="93"/>
      <c r="M121" s="93"/>
      <c r="N121" s="93"/>
      <c r="O121" s="93"/>
      <c r="P121" s="93"/>
      <c r="Q121" s="93"/>
      <c r="R121" s="93"/>
      <c r="S121" s="93"/>
      <c r="T121" s="93"/>
      <c r="U121" s="93"/>
      <c r="V121" s="93"/>
      <c r="W121" s="94"/>
      <c r="X121" s="88">
        <v>0</v>
      </c>
      <c r="Y121" s="89"/>
      <c r="Z121" s="89"/>
      <c r="AA121" s="89"/>
      <c r="AB121" s="90"/>
      <c r="AC121" s="88">
        <v>0</v>
      </c>
      <c r="AD121" s="89"/>
      <c r="AE121" s="89"/>
      <c r="AF121" s="89"/>
      <c r="AG121" s="90"/>
      <c r="AH121" s="88">
        <v>0</v>
      </c>
      <c r="AI121" s="89"/>
      <c r="AJ121" s="90"/>
      <c r="AK121" s="88">
        <f t="shared" si="8"/>
        <v>0</v>
      </c>
      <c r="AL121" s="89"/>
      <c r="AM121" s="89"/>
      <c r="AN121" s="89"/>
      <c r="AO121" s="90"/>
      <c r="AP121" s="88">
        <v>0</v>
      </c>
      <c r="AQ121" s="89"/>
      <c r="AR121" s="89"/>
      <c r="AS121" s="89"/>
      <c r="AT121" s="90"/>
      <c r="AU121" s="88">
        <v>0</v>
      </c>
      <c r="AV121" s="89"/>
      <c r="AW121" s="89"/>
      <c r="AX121" s="89"/>
      <c r="AY121" s="90"/>
      <c r="AZ121" s="88">
        <v>0</v>
      </c>
      <c r="BA121" s="89"/>
      <c r="BB121" s="90"/>
      <c r="BC121" s="88">
        <f t="shared" si="9"/>
        <v>0</v>
      </c>
      <c r="BD121" s="89"/>
      <c r="BE121" s="89"/>
      <c r="BF121" s="89"/>
      <c r="BG121" s="90"/>
    </row>
    <row r="122" spans="1:64" s="9" customFormat="1" ht="12.75" customHeight="1" x14ac:dyDescent="0.25">
      <c r="A122" s="98"/>
      <c r="B122" s="99"/>
      <c r="C122" s="99"/>
      <c r="D122" s="100"/>
      <c r="E122" s="159" t="s">
        <v>145</v>
      </c>
      <c r="F122" s="156"/>
      <c r="G122" s="156"/>
      <c r="H122" s="156"/>
      <c r="I122" s="156"/>
      <c r="J122" s="156"/>
      <c r="K122" s="156"/>
      <c r="L122" s="156"/>
      <c r="M122" s="156"/>
      <c r="N122" s="156"/>
      <c r="O122" s="156"/>
      <c r="P122" s="156"/>
      <c r="Q122" s="156"/>
      <c r="R122" s="156"/>
      <c r="S122" s="156"/>
      <c r="T122" s="156"/>
      <c r="U122" s="156"/>
      <c r="V122" s="156"/>
      <c r="W122" s="157"/>
      <c r="X122" s="95">
        <f>X104+X105+X106+X107+X108+X109+X110+X111+X112+X113+X114+X115+X116+X117+X118+X119+X120+X121</f>
        <v>4890791</v>
      </c>
      <c r="Y122" s="96"/>
      <c r="Z122" s="96"/>
      <c r="AA122" s="96"/>
      <c r="AB122" s="97"/>
      <c r="AC122" s="95">
        <v>629126</v>
      </c>
      <c r="AD122" s="96"/>
      <c r="AE122" s="96"/>
      <c r="AF122" s="96"/>
      <c r="AG122" s="97"/>
      <c r="AH122" s="95">
        <v>0</v>
      </c>
      <c r="AI122" s="96"/>
      <c r="AJ122" s="97"/>
      <c r="AK122" s="95">
        <f t="shared" si="8"/>
        <v>5519917</v>
      </c>
      <c r="AL122" s="96"/>
      <c r="AM122" s="96"/>
      <c r="AN122" s="96"/>
      <c r="AO122" s="97"/>
      <c r="AP122" s="95">
        <f>AP104+AP105+AP106+AP107+AP108+AP109+AP110+AP111+AP112+AP113+AP114+AP115+AP116+AP117+AP118+AP119+AP120+AP121</f>
        <v>5144744</v>
      </c>
      <c r="AQ122" s="96"/>
      <c r="AR122" s="96"/>
      <c r="AS122" s="96"/>
      <c r="AT122" s="97"/>
      <c r="AU122" s="95">
        <v>662470</v>
      </c>
      <c r="AV122" s="96"/>
      <c r="AW122" s="96"/>
      <c r="AX122" s="96"/>
      <c r="AY122" s="97"/>
      <c r="AZ122" s="95">
        <v>0</v>
      </c>
      <c r="BA122" s="96"/>
      <c r="BB122" s="97"/>
      <c r="BC122" s="95">
        <f t="shared" si="9"/>
        <v>5807214</v>
      </c>
      <c r="BD122" s="96"/>
      <c r="BE122" s="96"/>
      <c r="BF122" s="96"/>
      <c r="BG122" s="97"/>
    </row>
    <row r="123" spans="1:64" ht="9" customHeight="1" x14ac:dyDescent="0.25"/>
    <row r="124" spans="1:64" ht="14.25" customHeight="1" x14ac:dyDescent="0.25">
      <c r="A124" s="51" t="s">
        <v>413</v>
      </c>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row>
    <row r="125" spans="1:64" ht="15" customHeight="1" x14ac:dyDescent="0.25">
      <c r="A125" s="59" t="s">
        <v>192</v>
      </c>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row>
    <row r="127" spans="1:64" ht="14.4" customHeight="1" x14ac:dyDescent="0.25">
      <c r="A127" s="104" t="s">
        <v>118</v>
      </c>
      <c r="B127" s="105"/>
      <c r="C127" s="105"/>
      <c r="D127" s="105"/>
      <c r="E127" s="106"/>
      <c r="F127" s="81" t="s">
        <v>19</v>
      </c>
      <c r="G127" s="82"/>
      <c r="H127" s="82"/>
      <c r="I127" s="82"/>
      <c r="J127" s="82"/>
      <c r="K127" s="82"/>
      <c r="L127" s="82"/>
      <c r="M127" s="82"/>
      <c r="N127" s="82"/>
      <c r="O127" s="82"/>
      <c r="P127" s="82"/>
      <c r="Q127" s="82"/>
      <c r="R127" s="82"/>
      <c r="S127" s="82"/>
      <c r="T127" s="82"/>
      <c r="U127" s="82"/>
      <c r="V127" s="82"/>
      <c r="W127" s="83"/>
      <c r="X127" s="77" t="s">
        <v>204</v>
      </c>
      <c r="Y127" s="78"/>
      <c r="Z127" s="78"/>
      <c r="AA127" s="78"/>
      <c r="AB127" s="78"/>
      <c r="AC127" s="78"/>
      <c r="AD127" s="78"/>
      <c r="AE127" s="78"/>
      <c r="AF127" s="78"/>
      <c r="AG127" s="78"/>
      <c r="AH127" s="78"/>
      <c r="AI127" s="78"/>
      <c r="AJ127" s="78"/>
      <c r="AK127" s="78"/>
      <c r="AL127" s="78"/>
      <c r="AM127" s="78"/>
      <c r="AN127" s="78"/>
      <c r="AO127" s="79"/>
      <c r="AP127" s="77" t="s">
        <v>208</v>
      </c>
      <c r="AQ127" s="78"/>
      <c r="AR127" s="78"/>
      <c r="AS127" s="78"/>
      <c r="AT127" s="78"/>
      <c r="AU127" s="78"/>
      <c r="AV127" s="78"/>
      <c r="AW127" s="78"/>
      <c r="AX127" s="78"/>
      <c r="AY127" s="78"/>
      <c r="AZ127" s="78"/>
      <c r="BA127" s="78"/>
      <c r="BB127" s="78"/>
      <c r="BC127" s="78"/>
      <c r="BD127" s="78"/>
      <c r="BE127" s="78"/>
      <c r="BF127" s="78"/>
      <c r="BG127" s="79"/>
    </row>
    <row r="128" spans="1:64" ht="53.25" customHeight="1" x14ac:dyDescent="0.25">
      <c r="A128" s="107"/>
      <c r="B128" s="108"/>
      <c r="C128" s="108"/>
      <c r="D128" s="108"/>
      <c r="E128" s="109"/>
      <c r="F128" s="84"/>
      <c r="G128" s="85"/>
      <c r="H128" s="85"/>
      <c r="I128" s="85"/>
      <c r="J128" s="85"/>
      <c r="K128" s="85"/>
      <c r="L128" s="85"/>
      <c r="M128" s="85"/>
      <c r="N128" s="85"/>
      <c r="O128" s="85"/>
      <c r="P128" s="85"/>
      <c r="Q128" s="85"/>
      <c r="R128" s="85"/>
      <c r="S128" s="85"/>
      <c r="T128" s="85"/>
      <c r="U128" s="85"/>
      <c r="V128" s="85"/>
      <c r="W128" s="86"/>
      <c r="X128" s="77" t="s">
        <v>4</v>
      </c>
      <c r="Y128" s="78"/>
      <c r="Z128" s="78"/>
      <c r="AA128" s="78"/>
      <c r="AB128" s="79"/>
      <c r="AC128" s="77" t="s">
        <v>3</v>
      </c>
      <c r="AD128" s="78"/>
      <c r="AE128" s="78"/>
      <c r="AF128" s="78"/>
      <c r="AG128" s="79"/>
      <c r="AH128" s="62" t="s">
        <v>116</v>
      </c>
      <c r="AI128" s="63"/>
      <c r="AJ128" s="64"/>
      <c r="AK128" s="77" t="s">
        <v>5</v>
      </c>
      <c r="AL128" s="78"/>
      <c r="AM128" s="78"/>
      <c r="AN128" s="78"/>
      <c r="AO128" s="79"/>
      <c r="AP128" s="77" t="s">
        <v>4</v>
      </c>
      <c r="AQ128" s="78"/>
      <c r="AR128" s="78"/>
      <c r="AS128" s="78"/>
      <c r="AT128" s="79"/>
      <c r="AU128" s="77" t="s">
        <v>3</v>
      </c>
      <c r="AV128" s="78"/>
      <c r="AW128" s="78"/>
      <c r="AX128" s="78"/>
      <c r="AY128" s="79"/>
      <c r="AZ128" s="62" t="s">
        <v>116</v>
      </c>
      <c r="BA128" s="63"/>
      <c r="BB128" s="64"/>
      <c r="BC128" s="77" t="s">
        <v>96</v>
      </c>
      <c r="BD128" s="78"/>
      <c r="BE128" s="78"/>
      <c r="BF128" s="78"/>
      <c r="BG128" s="79"/>
    </row>
    <row r="129" spans="1:79" ht="15" customHeight="1" x14ac:dyDescent="0.25">
      <c r="A129" s="77">
        <v>1</v>
      </c>
      <c r="B129" s="78"/>
      <c r="C129" s="78"/>
      <c r="D129" s="78"/>
      <c r="E129" s="79"/>
      <c r="F129" s="77">
        <v>2</v>
      </c>
      <c r="G129" s="78"/>
      <c r="H129" s="78"/>
      <c r="I129" s="78"/>
      <c r="J129" s="78"/>
      <c r="K129" s="78"/>
      <c r="L129" s="78"/>
      <c r="M129" s="78"/>
      <c r="N129" s="78"/>
      <c r="O129" s="78"/>
      <c r="P129" s="78"/>
      <c r="Q129" s="78"/>
      <c r="R129" s="78"/>
      <c r="S129" s="78"/>
      <c r="T129" s="78"/>
      <c r="U129" s="78"/>
      <c r="V129" s="78"/>
      <c r="W129" s="79"/>
      <c r="X129" s="77">
        <v>3</v>
      </c>
      <c r="Y129" s="78"/>
      <c r="Z129" s="78"/>
      <c r="AA129" s="78"/>
      <c r="AB129" s="79"/>
      <c r="AC129" s="77">
        <v>4</v>
      </c>
      <c r="AD129" s="78"/>
      <c r="AE129" s="78"/>
      <c r="AF129" s="78"/>
      <c r="AG129" s="79"/>
      <c r="AH129" s="77">
        <v>5</v>
      </c>
      <c r="AI129" s="78"/>
      <c r="AJ129" s="79"/>
      <c r="AK129" s="77">
        <v>6</v>
      </c>
      <c r="AL129" s="78"/>
      <c r="AM129" s="78"/>
      <c r="AN129" s="78"/>
      <c r="AO129" s="79"/>
      <c r="AP129" s="77">
        <v>7</v>
      </c>
      <c r="AQ129" s="78"/>
      <c r="AR129" s="78"/>
      <c r="AS129" s="78"/>
      <c r="AT129" s="79"/>
      <c r="AU129" s="77">
        <v>8</v>
      </c>
      <c r="AV129" s="78"/>
      <c r="AW129" s="78"/>
      <c r="AX129" s="78"/>
      <c r="AY129" s="79"/>
      <c r="AZ129" s="77">
        <v>9</v>
      </c>
      <c r="BA129" s="78"/>
      <c r="BB129" s="79"/>
      <c r="BC129" s="77">
        <v>10</v>
      </c>
      <c r="BD129" s="78"/>
      <c r="BE129" s="78"/>
      <c r="BF129" s="78"/>
      <c r="BG129" s="79"/>
    </row>
    <row r="130" spans="1:79" ht="15" hidden="1" customHeight="1" x14ac:dyDescent="0.25">
      <c r="A130" s="62" t="s">
        <v>64</v>
      </c>
      <c r="B130" s="63"/>
      <c r="C130" s="63"/>
      <c r="D130" s="63"/>
      <c r="E130" s="64"/>
      <c r="F130" s="62" t="s">
        <v>57</v>
      </c>
      <c r="G130" s="63"/>
      <c r="H130" s="63"/>
      <c r="I130" s="63"/>
      <c r="J130" s="63"/>
      <c r="K130" s="63"/>
      <c r="L130" s="63"/>
      <c r="M130" s="63"/>
      <c r="N130" s="63"/>
      <c r="O130" s="63"/>
      <c r="P130" s="63"/>
      <c r="Q130" s="63"/>
      <c r="R130" s="63"/>
      <c r="S130" s="63"/>
      <c r="T130" s="63"/>
      <c r="U130" s="63"/>
      <c r="V130" s="63"/>
      <c r="W130" s="64"/>
      <c r="X130" s="62" t="s">
        <v>60</v>
      </c>
      <c r="Y130" s="63"/>
      <c r="Z130" s="63"/>
      <c r="AA130" s="63"/>
      <c r="AB130" s="64"/>
      <c r="AC130" s="62" t="s">
        <v>61</v>
      </c>
      <c r="AD130" s="63"/>
      <c r="AE130" s="63"/>
      <c r="AF130" s="63"/>
      <c r="AG130" s="64"/>
      <c r="AH130" s="62" t="s">
        <v>94</v>
      </c>
      <c r="AI130" s="63"/>
      <c r="AJ130" s="64"/>
      <c r="AK130" s="114" t="s">
        <v>99</v>
      </c>
      <c r="AL130" s="115"/>
      <c r="AM130" s="115"/>
      <c r="AN130" s="115"/>
      <c r="AO130" s="116"/>
      <c r="AP130" s="62" t="s">
        <v>62</v>
      </c>
      <c r="AQ130" s="63"/>
      <c r="AR130" s="63"/>
      <c r="AS130" s="63"/>
      <c r="AT130" s="64"/>
      <c r="AU130" s="62" t="s">
        <v>63</v>
      </c>
      <c r="AV130" s="63"/>
      <c r="AW130" s="63"/>
      <c r="AX130" s="63"/>
      <c r="AY130" s="64"/>
      <c r="AZ130" s="62" t="s">
        <v>95</v>
      </c>
      <c r="BA130" s="63"/>
      <c r="BB130" s="64"/>
      <c r="BC130" s="114" t="s">
        <v>99</v>
      </c>
      <c r="BD130" s="115"/>
      <c r="BE130" s="115"/>
      <c r="BF130" s="115"/>
      <c r="BG130" s="116"/>
      <c r="CA130" s="1" t="s">
        <v>31</v>
      </c>
    </row>
    <row r="131" spans="1:79" s="9" customFormat="1" ht="12.75" customHeight="1" x14ac:dyDescent="0.25">
      <c r="A131" s="98"/>
      <c r="B131" s="99"/>
      <c r="C131" s="99"/>
      <c r="D131" s="99"/>
      <c r="E131" s="100"/>
      <c r="F131" s="98" t="s">
        <v>145</v>
      </c>
      <c r="G131" s="99"/>
      <c r="H131" s="99"/>
      <c r="I131" s="99"/>
      <c r="J131" s="99"/>
      <c r="K131" s="99"/>
      <c r="L131" s="99"/>
      <c r="M131" s="99"/>
      <c r="N131" s="99"/>
      <c r="O131" s="99"/>
      <c r="P131" s="99"/>
      <c r="Q131" s="99"/>
      <c r="R131" s="99"/>
      <c r="S131" s="99"/>
      <c r="T131" s="99"/>
      <c r="U131" s="99"/>
      <c r="V131" s="99"/>
      <c r="W131" s="100"/>
      <c r="X131" s="110"/>
      <c r="Y131" s="111"/>
      <c r="Z131" s="111"/>
      <c r="AA131" s="111"/>
      <c r="AB131" s="112"/>
      <c r="AC131" s="110"/>
      <c r="AD131" s="111"/>
      <c r="AE131" s="111"/>
      <c r="AF131" s="111"/>
      <c r="AG131" s="112"/>
      <c r="AH131" s="110"/>
      <c r="AI131" s="111"/>
      <c r="AJ131" s="112"/>
      <c r="AK131" s="110">
        <f>IF(ISNUMBER(X131),X131,0)+IF(ISNUMBER(AC131),AC131,0)</f>
        <v>0</v>
      </c>
      <c r="AL131" s="111"/>
      <c r="AM131" s="111"/>
      <c r="AN131" s="111"/>
      <c r="AO131" s="112"/>
      <c r="AP131" s="110"/>
      <c r="AQ131" s="111"/>
      <c r="AR131" s="111"/>
      <c r="AS131" s="111"/>
      <c r="AT131" s="112"/>
      <c r="AU131" s="110"/>
      <c r="AV131" s="111"/>
      <c r="AW131" s="111"/>
      <c r="AX131" s="111"/>
      <c r="AY131" s="112"/>
      <c r="AZ131" s="110"/>
      <c r="BA131" s="111"/>
      <c r="BB131" s="112"/>
      <c r="BC131" s="110">
        <f>IF(ISNUMBER(AP131),AP131,0)+IF(ISNUMBER(AU131),AU131,0)</f>
        <v>0</v>
      </c>
      <c r="BD131" s="111"/>
      <c r="BE131" s="111"/>
      <c r="BF131" s="111"/>
      <c r="BG131" s="112"/>
      <c r="CA131" s="9" t="s">
        <v>32</v>
      </c>
    </row>
    <row r="133" spans="1:79" ht="14.25" customHeight="1" x14ac:dyDescent="0.25">
      <c r="A133" s="51" t="s">
        <v>404</v>
      </c>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row>
    <row r="135" spans="1:79" ht="14.25" customHeight="1" x14ac:dyDescent="0.25">
      <c r="A135" s="51" t="s">
        <v>414</v>
      </c>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row>
    <row r="136" spans="1:79" ht="15" customHeight="1" x14ac:dyDescent="0.25">
      <c r="A136" s="59" t="s">
        <v>192</v>
      </c>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row>
    <row r="138" spans="1:79" ht="19.95" customHeight="1" x14ac:dyDescent="0.25">
      <c r="A138" s="81" t="s">
        <v>6</v>
      </c>
      <c r="B138" s="82"/>
      <c r="C138" s="82"/>
      <c r="D138" s="81" t="s">
        <v>119</v>
      </c>
      <c r="E138" s="82"/>
      <c r="F138" s="82"/>
      <c r="G138" s="82"/>
      <c r="H138" s="82"/>
      <c r="I138" s="82"/>
      <c r="J138" s="82"/>
      <c r="K138" s="82"/>
      <c r="L138" s="82"/>
      <c r="M138" s="82"/>
      <c r="N138" s="82"/>
      <c r="O138" s="82"/>
      <c r="P138" s="82"/>
      <c r="Q138" s="82"/>
      <c r="R138" s="82"/>
      <c r="S138" s="83"/>
      <c r="T138" s="61" t="s">
        <v>193</v>
      </c>
      <c r="U138" s="61"/>
      <c r="V138" s="61"/>
      <c r="W138" s="61"/>
      <c r="X138" s="61"/>
      <c r="Y138" s="61"/>
      <c r="Z138" s="61"/>
      <c r="AA138" s="61"/>
      <c r="AB138" s="61"/>
      <c r="AC138" s="61"/>
      <c r="AD138" s="61"/>
      <c r="AE138" s="61"/>
      <c r="AF138" s="61"/>
      <c r="AG138" s="61"/>
      <c r="AH138" s="61"/>
      <c r="AI138" s="61"/>
      <c r="AJ138" s="61"/>
      <c r="AK138" s="61"/>
      <c r="AL138" s="61" t="s">
        <v>195</v>
      </c>
      <c r="AM138" s="61"/>
      <c r="AN138" s="61"/>
      <c r="AO138" s="61"/>
      <c r="AP138" s="61"/>
      <c r="AQ138" s="61"/>
      <c r="AR138" s="61"/>
      <c r="AS138" s="61"/>
      <c r="AT138" s="61"/>
      <c r="AU138" s="61"/>
      <c r="AV138" s="61"/>
      <c r="AW138" s="61"/>
      <c r="AX138" s="61"/>
      <c r="AY138" s="61"/>
      <c r="AZ138" s="61"/>
      <c r="BA138" s="61"/>
      <c r="BB138" s="61"/>
      <c r="BC138" s="61"/>
      <c r="BD138" s="61" t="s">
        <v>200</v>
      </c>
      <c r="BE138" s="61"/>
      <c r="BF138" s="61"/>
      <c r="BG138" s="61"/>
      <c r="BH138" s="61"/>
      <c r="BI138" s="61"/>
      <c r="BJ138" s="61"/>
      <c r="BK138" s="61"/>
      <c r="BL138" s="61"/>
      <c r="BM138" s="61"/>
      <c r="BN138" s="61"/>
      <c r="BO138" s="61"/>
      <c r="BP138" s="61"/>
      <c r="BQ138" s="61"/>
      <c r="BR138" s="61"/>
      <c r="BS138" s="61"/>
      <c r="BT138" s="61"/>
      <c r="BU138" s="61"/>
    </row>
    <row r="139" spans="1:79" ht="52.5" customHeight="1" x14ac:dyDescent="0.25">
      <c r="A139" s="84"/>
      <c r="B139" s="85"/>
      <c r="C139" s="85"/>
      <c r="D139" s="84"/>
      <c r="E139" s="85"/>
      <c r="F139" s="85"/>
      <c r="G139" s="85"/>
      <c r="H139" s="85"/>
      <c r="I139" s="85"/>
      <c r="J139" s="85"/>
      <c r="K139" s="85"/>
      <c r="L139" s="85"/>
      <c r="M139" s="85"/>
      <c r="N139" s="85"/>
      <c r="O139" s="85"/>
      <c r="P139" s="85"/>
      <c r="Q139" s="85"/>
      <c r="R139" s="85"/>
      <c r="S139" s="86"/>
      <c r="T139" s="61" t="s">
        <v>4</v>
      </c>
      <c r="U139" s="61"/>
      <c r="V139" s="61"/>
      <c r="W139" s="61"/>
      <c r="X139" s="61"/>
      <c r="Y139" s="61" t="s">
        <v>3</v>
      </c>
      <c r="Z139" s="61"/>
      <c r="AA139" s="61"/>
      <c r="AB139" s="61"/>
      <c r="AC139" s="61"/>
      <c r="AD139" s="62" t="s">
        <v>116</v>
      </c>
      <c r="AE139" s="63"/>
      <c r="AF139" s="64"/>
      <c r="AG139" s="61" t="s">
        <v>5</v>
      </c>
      <c r="AH139" s="61"/>
      <c r="AI139" s="61"/>
      <c r="AJ139" s="61"/>
      <c r="AK139" s="61"/>
      <c r="AL139" s="61" t="s">
        <v>4</v>
      </c>
      <c r="AM139" s="61"/>
      <c r="AN139" s="61"/>
      <c r="AO139" s="61"/>
      <c r="AP139" s="61"/>
      <c r="AQ139" s="61" t="s">
        <v>3</v>
      </c>
      <c r="AR139" s="61"/>
      <c r="AS139" s="61"/>
      <c r="AT139" s="61"/>
      <c r="AU139" s="61"/>
      <c r="AV139" s="62" t="s">
        <v>116</v>
      </c>
      <c r="AW139" s="63"/>
      <c r="AX139" s="64"/>
      <c r="AY139" s="61" t="s">
        <v>96</v>
      </c>
      <c r="AZ139" s="61"/>
      <c r="BA139" s="61"/>
      <c r="BB139" s="61"/>
      <c r="BC139" s="61"/>
      <c r="BD139" s="61" t="s">
        <v>4</v>
      </c>
      <c r="BE139" s="61"/>
      <c r="BF139" s="61"/>
      <c r="BG139" s="61"/>
      <c r="BH139" s="61"/>
      <c r="BI139" s="61" t="s">
        <v>3</v>
      </c>
      <c r="BJ139" s="61"/>
      <c r="BK139" s="61"/>
      <c r="BL139" s="61"/>
      <c r="BM139" s="61"/>
      <c r="BN139" s="62" t="s">
        <v>116</v>
      </c>
      <c r="BO139" s="63"/>
      <c r="BP139" s="64"/>
      <c r="BQ139" s="61" t="s">
        <v>97</v>
      </c>
      <c r="BR139" s="61"/>
      <c r="BS139" s="61"/>
      <c r="BT139" s="61"/>
      <c r="BU139" s="61"/>
    </row>
    <row r="140" spans="1:79" ht="15" customHeight="1" x14ac:dyDescent="0.25">
      <c r="A140" s="77">
        <v>1</v>
      </c>
      <c r="B140" s="78"/>
      <c r="C140" s="78"/>
      <c r="D140" s="77">
        <v>2</v>
      </c>
      <c r="E140" s="78"/>
      <c r="F140" s="78"/>
      <c r="G140" s="78"/>
      <c r="H140" s="78"/>
      <c r="I140" s="78"/>
      <c r="J140" s="78"/>
      <c r="K140" s="78"/>
      <c r="L140" s="78"/>
      <c r="M140" s="78"/>
      <c r="N140" s="78"/>
      <c r="O140" s="78"/>
      <c r="P140" s="78"/>
      <c r="Q140" s="78"/>
      <c r="R140" s="78"/>
      <c r="S140" s="79"/>
      <c r="T140" s="61">
        <v>3</v>
      </c>
      <c r="U140" s="61"/>
      <c r="V140" s="61"/>
      <c r="W140" s="61"/>
      <c r="X140" s="61"/>
      <c r="Y140" s="61">
        <v>4</v>
      </c>
      <c r="Z140" s="61"/>
      <c r="AA140" s="61"/>
      <c r="AB140" s="61"/>
      <c r="AC140" s="61"/>
      <c r="AD140" s="77">
        <v>5</v>
      </c>
      <c r="AE140" s="78"/>
      <c r="AF140" s="79"/>
      <c r="AG140" s="61">
        <v>6</v>
      </c>
      <c r="AH140" s="61"/>
      <c r="AI140" s="61"/>
      <c r="AJ140" s="61"/>
      <c r="AK140" s="61"/>
      <c r="AL140" s="61">
        <v>7</v>
      </c>
      <c r="AM140" s="61"/>
      <c r="AN140" s="61"/>
      <c r="AO140" s="61"/>
      <c r="AP140" s="61"/>
      <c r="AQ140" s="61">
        <v>8</v>
      </c>
      <c r="AR140" s="61"/>
      <c r="AS140" s="61"/>
      <c r="AT140" s="61"/>
      <c r="AU140" s="61"/>
      <c r="AV140" s="77">
        <v>9</v>
      </c>
      <c r="AW140" s="78"/>
      <c r="AX140" s="79"/>
      <c r="AY140" s="61">
        <v>10</v>
      </c>
      <c r="AZ140" s="61"/>
      <c r="BA140" s="61"/>
      <c r="BB140" s="61"/>
      <c r="BC140" s="61"/>
      <c r="BD140" s="61">
        <v>11</v>
      </c>
      <c r="BE140" s="61"/>
      <c r="BF140" s="61"/>
      <c r="BG140" s="61"/>
      <c r="BH140" s="61"/>
      <c r="BI140" s="61">
        <v>12</v>
      </c>
      <c r="BJ140" s="61"/>
      <c r="BK140" s="61"/>
      <c r="BL140" s="61"/>
      <c r="BM140" s="61"/>
      <c r="BN140" s="77">
        <v>13</v>
      </c>
      <c r="BO140" s="78"/>
      <c r="BP140" s="79"/>
      <c r="BQ140" s="61">
        <v>14</v>
      </c>
      <c r="BR140" s="61"/>
      <c r="BS140" s="61"/>
      <c r="BT140" s="61"/>
      <c r="BU140" s="61"/>
    </row>
    <row r="141" spans="1:79" ht="14.25" hidden="1" customHeight="1" x14ac:dyDescent="0.25">
      <c r="A141" s="62" t="s">
        <v>69</v>
      </c>
      <c r="B141" s="63"/>
      <c r="C141" s="63"/>
      <c r="D141" s="62" t="s">
        <v>57</v>
      </c>
      <c r="E141" s="63"/>
      <c r="F141" s="63"/>
      <c r="G141" s="63"/>
      <c r="H141" s="63"/>
      <c r="I141" s="63"/>
      <c r="J141" s="63"/>
      <c r="K141" s="63"/>
      <c r="L141" s="63"/>
      <c r="M141" s="63"/>
      <c r="N141" s="63"/>
      <c r="O141" s="63"/>
      <c r="P141" s="63"/>
      <c r="Q141" s="63"/>
      <c r="R141" s="63"/>
      <c r="S141" s="64"/>
      <c r="T141" s="80" t="s">
        <v>65</v>
      </c>
      <c r="U141" s="80"/>
      <c r="V141" s="80"/>
      <c r="W141" s="80"/>
      <c r="X141" s="80"/>
      <c r="Y141" s="80" t="s">
        <v>66</v>
      </c>
      <c r="Z141" s="80"/>
      <c r="AA141" s="80"/>
      <c r="AB141" s="80"/>
      <c r="AC141" s="80"/>
      <c r="AD141" s="62" t="s">
        <v>91</v>
      </c>
      <c r="AE141" s="63"/>
      <c r="AF141" s="64"/>
      <c r="AG141" s="91" t="s">
        <v>99</v>
      </c>
      <c r="AH141" s="91"/>
      <c r="AI141" s="91"/>
      <c r="AJ141" s="91"/>
      <c r="AK141" s="91"/>
      <c r="AL141" s="80" t="s">
        <v>67</v>
      </c>
      <c r="AM141" s="80"/>
      <c r="AN141" s="80"/>
      <c r="AO141" s="80"/>
      <c r="AP141" s="80"/>
      <c r="AQ141" s="80" t="s">
        <v>68</v>
      </c>
      <c r="AR141" s="80"/>
      <c r="AS141" s="80"/>
      <c r="AT141" s="80"/>
      <c r="AU141" s="80"/>
      <c r="AV141" s="62" t="s">
        <v>92</v>
      </c>
      <c r="AW141" s="63"/>
      <c r="AX141" s="64"/>
      <c r="AY141" s="91" t="s">
        <v>99</v>
      </c>
      <c r="AZ141" s="91"/>
      <c r="BA141" s="91"/>
      <c r="BB141" s="91"/>
      <c r="BC141" s="91"/>
      <c r="BD141" s="80" t="s">
        <v>58</v>
      </c>
      <c r="BE141" s="80"/>
      <c r="BF141" s="80"/>
      <c r="BG141" s="80"/>
      <c r="BH141" s="80"/>
      <c r="BI141" s="80" t="s">
        <v>59</v>
      </c>
      <c r="BJ141" s="80"/>
      <c r="BK141" s="80"/>
      <c r="BL141" s="80"/>
      <c r="BM141" s="80"/>
      <c r="BN141" s="62" t="s">
        <v>93</v>
      </c>
      <c r="BO141" s="63"/>
      <c r="BP141" s="64"/>
      <c r="BQ141" s="91" t="s">
        <v>99</v>
      </c>
      <c r="BR141" s="91"/>
      <c r="BS141" s="91"/>
      <c r="BT141" s="91"/>
      <c r="BU141" s="91"/>
      <c r="CA141" s="1" t="s">
        <v>33</v>
      </c>
    </row>
    <row r="142" spans="1:79" s="8" customFormat="1" ht="39.6" customHeight="1" x14ac:dyDescent="0.25">
      <c r="A142" s="62">
        <v>1</v>
      </c>
      <c r="B142" s="63"/>
      <c r="C142" s="63"/>
      <c r="D142" s="92" t="s">
        <v>318</v>
      </c>
      <c r="E142" s="93"/>
      <c r="F142" s="93"/>
      <c r="G142" s="93"/>
      <c r="H142" s="93"/>
      <c r="I142" s="93"/>
      <c r="J142" s="93"/>
      <c r="K142" s="93"/>
      <c r="L142" s="93"/>
      <c r="M142" s="93"/>
      <c r="N142" s="93"/>
      <c r="O142" s="93"/>
      <c r="P142" s="93"/>
      <c r="Q142" s="93"/>
      <c r="R142" s="93"/>
      <c r="S142" s="94"/>
      <c r="T142" s="87">
        <v>85200</v>
      </c>
      <c r="U142" s="87"/>
      <c r="V142" s="87"/>
      <c r="W142" s="87"/>
      <c r="X142" s="87"/>
      <c r="Y142" s="87">
        <v>0</v>
      </c>
      <c r="Z142" s="87"/>
      <c r="AA142" s="87"/>
      <c r="AB142" s="87"/>
      <c r="AC142" s="87"/>
      <c r="AD142" s="88">
        <v>0</v>
      </c>
      <c r="AE142" s="89"/>
      <c r="AF142" s="90"/>
      <c r="AG142" s="87">
        <f t="shared" ref="AG142:AG148" si="10">IF(ISNUMBER(T142),T142,0)+IF(ISNUMBER(Y142),Y142,0)</f>
        <v>85200</v>
      </c>
      <c r="AH142" s="87"/>
      <c r="AI142" s="87"/>
      <c r="AJ142" s="87"/>
      <c r="AK142" s="87"/>
      <c r="AL142" s="87">
        <v>0</v>
      </c>
      <c r="AM142" s="87"/>
      <c r="AN142" s="87"/>
      <c r="AO142" s="87"/>
      <c r="AP142" s="87"/>
      <c r="AQ142" s="87">
        <v>0</v>
      </c>
      <c r="AR142" s="87"/>
      <c r="AS142" s="87"/>
      <c r="AT142" s="87"/>
      <c r="AU142" s="87"/>
      <c r="AV142" s="88">
        <v>0</v>
      </c>
      <c r="AW142" s="89"/>
      <c r="AX142" s="90"/>
      <c r="AY142" s="87">
        <f t="shared" ref="AY142:AY148" si="11">IF(ISNUMBER(AL142),AL142,0)+IF(ISNUMBER(AQ142),AQ142,0)</f>
        <v>0</v>
      </c>
      <c r="AZ142" s="87"/>
      <c r="BA142" s="87"/>
      <c r="BB142" s="87"/>
      <c r="BC142" s="87"/>
      <c r="BD142" s="87">
        <v>0</v>
      </c>
      <c r="BE142" s="87"/>
      <c r="BF142" s="87"/>
      <c r="BG142" s="87"/>
      <c r="BH142" s="87"/>
      <c r="BI142" s="87">
        <v>0</v>
      </c>
      <c r="BJ142" s="87"/>
      <c r="BK142" s="87"/>
      <c r="BL142" s="87"/>
      <c r="BM142" s="87"/>
      <c r="BN142" s="88">
        <v>0</v>
      </c>
      <c r="BO142" s="89"/>
      <c r="BP142" s="90"/>
      <c r="BQ142" s="87">
        <f t="shared" ref="BQ142:BQ148" si="12">IF(ISNUMBER(BD142),BD142,0)+IF(ISNUMBER(BI142),BI142,0)</f>
        <v>0</v>
      </c>
      <c r="BR142" s="87"/>
      <c r="BS142" s="87"/>
      <c r="BT142" s="87"/>
      <c r="BU142" s="87"/>
      <c r="CA142" s="8" t="s">
        <v>34</v>
      </c>
    </row>
    <row r="143" spans="1:79" s="8" customFormat="1" ht="26.4" customHeight="1" x14ac:dyDescent="0.25">
      <c r="A143" s="62">
        <v>2</v>
      </c>
      <c r="B143" s="63"/>
      <c r="C143" s="63"/>
      <c r="D143" s="92" t="s">
        <v>236</v>
      </c>
      <c r="E143" s="93"/>
      <c r="F143" s="93"/>
      <c r="G143" s="93"/>
      <c r="H143" s="93"/>
      <c r="I143" s="93"/>
      <c r="J143" s="93"/>
      <c r="K143" s="93"/>
      <c r="L143" s="93"/>
      <c r="M143" s="93"/>
      <c r="N143" s="93"/>
      <c r="O143" s="93"/>
      <c r="P143" s="93"/>
      <c r="Q143" s="93"/>
      <c r="R143" s="93"/>
      <c r="S143" s="94"/>
      <c r="T143" s="87">
        <v>49844466</v>
      </c>
      <c r="U143" s="87"/>
      <c r="V143" s="87"/>
      <c r="W143" s="87"/>
      <c r="X143" s="87"/>
      <c r="Y143" s="87">
        <v>1525651</v>
      </c>
      <c r="Z143" s="87"/>
      <c r="AA143" s="87"/>
      <c r="AB143" s="87"/>
      <c r="AC143" s="87"/>
      <c r="AD143" s="88">
        <v>0</v>
      </c>
      <c r="AE143" s="89"/>
      <c r="AF143" s="90"/>
      <c r="AG143" s="87">
        <f t="shared" si="10"/>
        <v>51370117</v>
      </c>
      <c r="AH143" s="87"/>
      <c r="AI143" s="87"/>
      <c r="AJ143" s="87"/>
      <c r="AK143" s="87"/>
      <c r="AL143" s="87">
        <v>46063357</v>
      </c>
      <c r="AM143" s="87"/>
      <c r="AN143" s="87"/>
      <c r="AO143" s="87"/>
      <c r="AP143" s="87"/>
      <c r="AQ143" s="87">
        <f>1454300+44578</f>
        <v>1498878</v>
      </c>
      <c r="AR143" s="87"/>
      <c r="AS143" s="87"/>
      <c r="AT143" s="87"/>
      <c r="AU143" s="87"/>
      <c r="AV143" s="88">
        <v>0</v>
      </c>
      <c r="AW143" s="89"/>
      <c r="AX143" s="90"/>
      <c r="AY143" s="87">
        <f t="shared" si="11"/>
        <v>47562235</v>
      </c>
      <c r="AZ143" s="87"/>
      <c r="BA143" s="87"/>
      <c r="BB143" s="87"/>
      <c r="BC143" s="87"/>
      <c r="BD143" s="87">
        <v>1399000</v>
      </c>
      <c r="BE143" s="87"/>
      <c r="BF143" s="87"/>
      <c r="BG143" s="87"/>
      <c r="BH143" s="87"/>
      <c r="BI143" s="87">
        <v>595200</v>
      </c>
      <c r="BJ143" s="87"/>
      <c r="BK143" s="87"/>
      <c r="BL143" s="87"/>
      <c r="BM143" s="87"/>
      <c r="BN143" s="88">
        <v>0</v>
      </c>
      <c r="BO143" s="89"/>
      <c r="BP143" s="90"/>
      <c r="BQ143" s="87">
        <f t="shared" si="12"/>
        <v>1994200</v>
      </c>
      <c r="BR143" s="87"/>
      <c r="BS143" s="87"/>
      <c r="BT143" s="87"/>
      <c r="BU143" s="87"/>
    </row>
    <row r="144" spans="1:79" s="8" customFormat="1" ht="26.4" customHeight="1" x14ac:dyDescent="0.25">
      <c r="A144" s="62">
        <v>3</v>
      </c>
      <c r="B144" s="63"/>
      <c r="C144" s="63"/>
      <c r="D144" s="92" t="s">
        <v>239</v>
      </c>
      <c r="E144" s="93"/>
      <c r="F144" s="93"/>
      <c r="G144" s="93"/>
      <c r="H144" s="93"/>
      <c r="I144" s="93"/>
      <c r="J144" s="93"/>
      <c r="K144" s="93"/>
      <c r="L144" s="93"/>
      <c r="M144" s="93"/>
      <c r="N144" s="93"/>
      <c r="O144" s="93"/>
      <c r="P144" s="93"/>
      <c r="Q144" s="93"/>
      <c r="R144" s="93"/>
      <c r="S144" s="94"/>
      <c r="T144" s="87">
        <v>0</v>
      </c>
      <c r="U144" s="87"/>
      <c r="V144" s="87"/>
      <c r="W144" s="87"/>
      <c r="X144" s="87"/>
      <c r="Y144" s="87">
        <v>1550004</v>
      </c>
      <c r="Z144" s="87"/>
      <c r="AA144" s="87"/>
      <c r="AB144" s="87"/>
      <c r="AC144" s="87"/>
      <c r="AD144" s="88">
        <v>1550004</v>
      </c>
      <c r="AE144" s="89"/>
      <c r="AF144" s="90"/>
      <c r="AG144" s="87">
        <f t="shared" si="10"/>
        <v>1550004</v>
      </c>
      <c r="AH144" s="87"/>
      <c r="AI144" s="87"/>
      <c r="AJ144" s="87"/>
      <c r="AK144" s="87"/>
      <c r="AL144" s="87">
        <v>0</v>
      </c>
      <c r="AM144" s="87"/>
      <c r="AN144" s="87"/>
      <c r="AO144" s="87"/>
      <c r="AP144" s="87"/>
      <c r="AQ144" s="87">
        <v>870835</v>
      </c>
      <c r="AR144" s="87"/>
      <c r="AS144" s="87"/>
      <c r="AT144" s="87"/>
      <c r="AU144" s="87"/>
      <c r="AV144" s="88">
        <v>870835</v>
      </c>
      <c r="AW144" s="89"/>
      <c r="AX144" s="90"/>
      <c r="AY144" s="87">
        <f t="shared" si="11"/>
        <v>870835</v>
      </c>
      <c r="AZ144" s="87"/>
      <c r="BA144" s="87"/>
      <c r="BB144" s="87"/>
      <c r="BC144" s="87"/>
      <c r="BD144" s="87">
        <v>0</v>
      </c>
      <c r="BE144" s="87"/>
      <c r="BF144" s="87"/>
      <c r="BG144" s="87"/>
      <c r="BH144" s="87"/>
      <c r="BI144" s="87">
        <v>0</v>
      </c>
      <c r="BJ144" s="87"/>
      <c r="BK144" s="87"/>
      <c r="BL144" s="87"/>
      <c r="BM144" s="87"/>
      <c r="BN144" s="88">
        <v>0</v>
      </c>
      <c r="BO144" s="89"/>
      <c r="BP144" s="90"/>
      <c r="BQ144" s="87">
        <f t="shared" si="12"/>
        <v>0</v>
      </c>
      <c r="BR144" s="87"/>
      <c r="BS144" s="87"/>
      <c r="BT144" s="87"/>
      <c r="BU144" s="87"/>
    </row>
    <row r="145" spans="1:79" s="8" customFormat="1" ht="26.4" customHeight="1" x14ac:dyDescent="0.25">
      <c r="A145" s="62">
        <v>4</v>
      </c>
      <c r="B145" s="63"/>
      <c r="C145" s="63"/>
      <c r="D145" s="92" t="s">
        <v>240</v>
      </c>
      <c r="E145" s="93"/>
      <c r="F145" s="93"/>
      <c r="G145" s="93"/>
      <c r="H145" s="93"/>
      <c r="I145" s="93"/>
      <c r="J145" s="93"/>
      <c r="K145" s="93"/>
      <c r="L145" s="93"/>
      <c r="M145" s="93"/>
      <c r="N145" s="93"/>
      <c r="O145" s="93"/>
      <c r="P145" s="93"/>
      <c r="Q145" s="93"/>
      <c r="R145" s="93"/>
      <c r="S145" s="94"/>
      <c r="T145" s="87">
        <v>0</v>
      </c>
      <c r="U145" s="87"/>
      <c r="V145" s="87"/>
      <c r="W145" s="87"/>
      <c r="X145" s="87"/>
      <c r="Y145" s="87">
        <v>615542</v>
      </c>
      <c r="Z145" s="87"/>
      <c r="AA145" s="87"/>
      <c r="AB145" s="87"/>
      <c r="AC145" s="87"/>
      <c r="AD145" s="88">
        <v>615542</v>
      </c>
      <c r="AE145" s="89"/>
      <c r="AF145" s="90"/>
      <c r="AG145" s="87">
        <f t="shared" si="10"/>
        <v>615542</v>
      </c>
      <c r="AH145" s="87"/>
      <c r="AI145" s="87"/>
      <c r="AJ145" s="87"/>
      <c r="AK145" s="87"/>
      <c r="AL145" s="87">
        <v>0</v>
      </c>
      <c r="AM145" s="87"/>
      <c r="AN145" s="87"/>
      <c r="AO145" s="87"/>
      <c r="AP145" s="87"/>
      <c r="AQ145" s="87">
        <v>268365</v>
      </c>
      <c r="AR145" s="87"/>
      <c r="AS145" s="87"/>
      <c r="AT145" s="87"/>
      <c r="AU145" s="87"/>
      <c r="AV145" s="88">
        <v>268365</v>
      </c>
      <c r="AW145" s="89"/>
      <c r="AX145" s="90"/>
      <c r="AY145" s="87">
        <f t="shared" si="11"/>
        <v>268365</v>
      </c>
      <c r="AZ145" s="87"/>
      <c r="BA145" s="87"/>
      <c r="BB145" s="87"/>
      <c r="BC145" s="87"/>
      <c r="BD145" s="87">
        <v>0</v>
      </c>
      <c r="BE145" s="87"/>
      <c r="BF145" s="87"/>
      <c r="BG145" s="87"/>
      <c r="BH145" s="87"/>
      <c r="BI145" s="87">
        <v>0</v>
      </c>
      <c r="BJ145" s="87"/>
      <c r="BK145" s="87"/>
      <c r="BL145" s="87"/>
      <c r="BM145" s="87"/>
      <c r="BN145" s="88">
        <v>0</v>
      </c>
      <c r="BO145" s="89"/>
      <c r="BP145" s="90"/>
      <c r="BQ145" s="87">
        <f t="shared" si="12"/>
        <v>0</v>
      </c>
      <c r="BR145" s="87"/>
      <c r="BS145" s="87"/>
      <c r="BT145" s="87"/>
      <c r="BU145" s="87"/>
    </row>
    <row r="146" spans="1:79" s="8" customFormat="1" ht="14.4" customHeight="1" x14ac:dyDescent="0.25">
      <c r="A146" s="62">
        <v>5</v>
      </c>
      <c r="B146" s="63"/>
      <c r="C146" s="63"/>
      <c r="D146" s="92" t="s">
        <v>241</v>
      </c>
      <c r="E146" s="93"/>
      <c r="F146" s="93"/>
      <c r="G146" s="93"/>
      <c r="H146" s="93"/>
      <c r="I146" s="93"/>
      <c r="J146" s="93"/>
      <c r="K146" s="93"/>
      <c r="L146" s="93"/>
      <c r="M146" s="93"/>
      <c r="N146" s="93"/>
      <c r="O146" s="93"/>
      <c r="P146" s="93"/>
      <c r="Q146" s="93"/>
      <c r="R146" s="93"/>
      <c r="S146" s="94"/>
      <c r="T146" s="87">
        <v>0</v>
      </c>
      <c r="U146" s="87"/>
      <c r="V146" s="87"/>
      <c r="W146" s="87"/>
      <c r="X146" s="87"/>
      <c r="Y146" s="87">
        <v>19322</v>
      </c>
      <c r="Z146" s="87"/>
      <c r="AA146" s="87"/>
      <c r="AB146" s="87"/>
      <c r="AC146" s="87"/>
      <c r="AD146" s="88">
        <v>19322</v>
      </c>
      <c r="AE146" s="89"/>
      <c r="AF146" s="90"/>
      <c r="AG146" s="87">
        <f t="shared" si="10"/>
        <v>19322</v>
      </c>
      <c r="AH146" s="87"/>
      <c r="AI146" s="87"/>
      <c r="AJ146" s="87"/>
      <c r="AK146" s="87"/>
      <c r="AL146" s="87">
        <v>0</v>
      </c>
      <c r="AM146" s="87"/>
      <c r="AN146" s="87"/>
      <c r="AO146" s="87"/>
      <c r="AP146" s="87"/>
      <c r="AQ146" s="87">
        <v>39600</v>
      </c>
      <c r="AR146" s="87"/>
      <c r="AS146" s="87"/>
      <c r="AT146" s="87"/>
      <c r="AU146" s="87"/>
      <c r="AV146" s="88">
        <v>39600</v>
      </c>
      <c r="AW146" s="89"/>
      <c r="AX146" s="90"/>
      <c r="AY146" s="87">
        <f t="shared" si="11"/>
        <v>39600</v>
      </c>
      <c r="AZ146" s="87"/>
      <c r="BA146" s="87"/>
      <c r="BB146" s="87"/>
      <c r="BC146" s="87"/>
      <c r="BD146" s="87">
        <v>0</v>
      </c>
      <c r="BE146" s="87"/>
      <c r="BF146" s="87"/>
      <c r="BG146" s="87"/>
      <c r="BH146" s="87"/>
      <c r="BI146" s="87">
        <v>0</v>
      </c>
      <c r="BJ146" s="87"/>
      <c r="BK146" s="87"/>
      <c r="BL146" s="87"/>
      <c r="BM146" s="87"/>
      <c r="BN146" s="88">
        <v>0</v>
      </c>
      <c r="BO146" s="89"/>
      <c r="BP146" s="90"/>
      <c r="BQ146" s="87">
        <f t="shared" si="12"/>
        <v>0</v>
      </c>
      <c r="BR146" s="87"/>
      <c r="BS146" s="87"/>
      <c r="BT146" s="87"/>
      <c r="BU146" s="87"/>
    </row>
    <row r="147" spans="1:79" s="8" customFormat="1" ht="26.4" customHeight="1" x14ac:dyDescent="0.25">
      <c r="A147" s="62">
        <v>6</v>
      </c>
      <c r="B147" s="63"/>
      <c r="C147" s="63"/>
      <c r="D147" s="92" t="s">
        <v>319</v>
      </c>
      <c r="E147" s="93"/>
      <c r="F147" s="93"/>
      <c r="G147" s="93"/>
      <c r="H147" s="93"/>
      <c r="I147" s="93"/>
      <c r="J147" s="93"/>
      <c r="K147" s="93"/>
      <c r="L147" s="93"/>
      <c r="M147" s="93"/>
      <c r="N147" s="93"/>
      <c r="O147" s="93"/>
      <c r="P147" s="93"/>
      <c r="Q147" s="93"/>
      <c r="R147" s="93"/>
      <c r="S147" s="94"/>
      <c r="T147" s="87">
        <v>0</v>
      </c>
      <c r="U147" s="87"/>
      <c r="V147" s="87"/>
      <c r="W147" s="87"/>
      <c r="X147" s="87"/>
      <c r="Y147" s="87">
        <v>0</v>
      </c>
      <c r="Z147" s="87"/>
      <c r="AA147" s="87"/>
      <c r="AB147" s="87"/>
      <c r="AC147" s="87"/>
      <c r="AD147" s="88">
        <v>0</v>
      </c>
      <c r="AE147" s="89"/>
      <c r="AF147" s="90"/>
      <c r="AG147" s="87">
        <f t="shared" si="10"/>
        <v>0</v>
      </c>
      <c r="AH147" s="87"/>
      <c r="AI147" s="87"/>
      <c r="AJ147" s="87"/>
      <c r="AK147" s="87"/>
      <c r="AL147" s="87">
        <v>440133</v>
      </c>
      <c r="AM147" s="87"/>
      <c r="AN147" s="87"/>
      <c r="AO147" s="87"/>
      <c r="AP147" s="87"/>
      <c r="AQ147" s="87">
        <v>349927</v>
      </c>
      <c r="AR147" s="87"/>
      <c r="AS147" s="87"/>
      <c r="AT147" s="87"/>
      <c r="AU147" s="87"/>
      <c r="AV147" s="88">
        <v>349927</v>
      </c>
      <c r="AW147" s="89"/>
      <c r="AX147" s="90"/>
      <c r="AY147" s="87">
        <f t="shared" si="11"/>
        <v>790060</v>
      </c>
      <c r="AZ147" s="87"/>
      <c r="BA147" s="87"/>
      <c r="BB147" s="87"/>
      <c r="BC147" s="87"/>
      <c r="BD147" s="87">
        <v>0</v>
      </c>
      <c r="BE147" s="87"/>
      <c r="BF147" s="87"/>
      <c r="BG147" s="87"/>
      <c r="BH147" s="87"/>
      <c r="BI147" s="87">
        <v>0</v>
      </c>
      <c r="BJ147" s="87"/>
      <c r="BK147" s="87"/>
      <c r="BL147" s="87"/>
      <c r="BM147" s="87"/>
      <c r="BN147" s="88">
        <v>0</v>
      </c>
      <c r="BO147" s="89"/>
      <c r="BP147" s="90"/>
      <c r="BQ147" s="87">
        <f t="shared" si="12"/>
        <v>0</v>
      </c>
      <c r="BR147" s="87"/>
      <c r="BS147" s="87"/>
      <c r="BT147" s="87"/>
      <c r="BU147" s="87"/>
    </row>
    <row r="148" spans="1:79" s="9" customFormat="1" ht="12.75" customHeight="1" x14ac:dyDescent="0.25">
      <c r="A148" s="98"/>
      <c r="B148" s="99"/>
      <c r="C148" s="99"/>
      <c r="D148" s="101" t="s">
        <v>145</v>
      </c>
      <c r="E148" s="102"/>
      <c r="F148" s="102"/>
      <c r="G148" s="102"/>
      <c r="H148" s="102"/>
      <c r="I148" s="102"/>
      <c r="J148" s="102"/>
      <c r="K148" s="102"/>
      <c r="L148" s="102"/>
      <c r="M148" s="102"/>
      <c r="N148" s="102"/>
      <c r="O148" s="102"/>
      <c r="P148" s="102"/>
      <c r="Q148" s="102"/>
      <c r="R148" s="102"/>
      <c r="S148" s="103"/>
      <c r="T148" s="120">
        <v>49929666</v>
      </c>
      <c r="U148" s="120"/>
      <c r="V148" s="120"/>
      <c r="W148" s="120"/>
      <c r="X148" s="120"/>
      <c r="Y148" s="120">
        <v>3710519</v>
      </c>
      <c r="Z148" s="120"/>
      <c r="AA148" s="120"/>
      <c r="AB148" s="120"/>
      <c r="AC148" s="120"/>
      <c r="AD148" s="95">
        <v>2184868</v>
      </c>
      <c r="AE148" s="96"/>
      <c r="AF148" s="97"/>
      <c r="AG148" s="120">
        <f t="shared" si="10"/>
        <v>53640185</v>
      </c>
      <c r="AH148" s="120"/>
      <c r="AI148" s="120"/>
      <c r="AJ148" s="120"/>
      <c r="AK148" s="120"/>
      <c r="AL148" s="120">
        <v>46503490</v>
      </c>
      <c r="AM148" s="120"/>
      <c r="AN148" s="120"/>
      <c r="AO148" s="120"/>
      <c r="AP148" s="120"/>
      <c r="AQ148" s="120">
        <f>AQ143+AQ144+AQ145+AQ146+AQ147</f>
        <v>3027605</v>
      </c>
      <c r="AR148" s="120"/>
      <c r="AS148" s="120"/>
      <c r="AT148" s="120"/>
      <c r="AU148" s="120"/>
      <c r="AV148" s="95">
        <v>1528727</v>
      </c>
      <c r="AW148" s="96"/>
      <c r="AX148" s="97"/>
      <c r="AY148" s="120">
        <f t="shared" si="11"/>
        <v>49531095</v>
      </c>
      <c r="AZ148" s="120"/>
      <c r="BA148" s="120"/>
      <c r="BB148" s="120"/>
      <c r="BC148" s="120"/>
      <c r="BD148" s="120">
        <v>1399000</v>
      </c>
      <c r="BE148" s="120"/>
      <c r="BF148" s="120"/>
      <c r="BG148" s="120"/>
      <c r="BH148" s="120"/>
      <c r="BI148" s="120">
        <v>595200</v>
      </c>
      <c r="BJ148" s="120"/>
      <c r="BK148" s="120"/>
      <c r="BL148" s="120"/>
      <c r="BM148" s="120"/>
      <c r="BN148" s="95">
        <v>0</v>
      </c>
      <c r="BO148" s="96"/>
      <c r="BP148" s="97"/>
      <c r="BQ148" s="120">
        <f t="shared" si="12"/>
        <v>1994200</v>
      </c>
      <c r="BR148" s="120"/>
      <c r="BS148" s="120"/>
      <c r="BT148" s="120"/>
      <c r="BU148" s="120"/>
    </row>
    <row r="150" spans="1:79" ht="14.25" customHeight="1" x14ac:dyDescent="0.25">
      <c r="A150" s="51" t="s">
        <v>415</v>
      </c>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row>
    <row r="151" spans="1:79" ht="15" customHeight="1" x14ac:dyDescent="0.25">
      <c r="A151" s="59" t="s">
        <v>192</v>
      </c>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row>
    <row r="152" spans="1:79" ht="6.6" customHeight="1" x14ac:dyDescent="0.25"/>
    <row r="153" spans="1:79" ht="18.600000000000001" customHeight="1" x14ac:dyDescent="0.25">
      <c r="A153" s="81" t="s">
        <v>6</v>
      </c>
      <c r="B153" s="82"/>
      <c r="C153" s="82"/>
      <c r="D153" s="81" t="s">
        <v>119</v>
      </c>
      <c r="E153" s="82"/>
      <c r="F153" s="82"/>
      <c r="G153" s="82"/>
      <c r="H153" s="82"/>
      <c r="I153" s="82"/>
      <c r="J153" s="82"/>
      <c r="K153" s="82"/>
      <c r="L153" s="82"/>
      <c r="M153" s="82"/>
      <c r="N153" s="82"/>
      <c r="O153" s="82"/>
      <c r="P153" s="82"/>
      <c r="Q153" s="82"/>
      <c r="R153" s="82"/>
      <c r="S153" s="83"/>
      <c r="T153" s="61" t="s">
        <v>204</v>
      </c>
      <c r="U153" s="61"/>
      <c r="V153" s="61"/>
      <c r="W153" s="61"/>
      <c r="X153" s="61"/>
      <c r="Y153" s="61"/>
      <c r="Z153" s="61"/>
      <c r="AA153" s="61"/>
      <c r="AB153" s="61"/>
      <c r="AC153" s="61"/>
      <c r="AD153" s="61"/>
      <c r="AE153" s="61"/>
      <c r="AF153" s="61"/>
      <c r="AG153" s="61"/>
      <c r="AH153" s="61"/>
      <c r="AI153" s="61"/>
      <c r="AJ153" s="61"/>
      <c r="AK153" s="61"/>
      <c r="AL153" s="61" t="s">
        <v>208</v>
      </c>
      <c r="AM153" s="61"/>
      <c r="AN153" s="61"/>
      <c r="AO153" s="61"/>
      <c r="AP153" s="61"/>
      <c r="AQ153" s="61"/>
      <c r="AR153" s="61"/>
      <c r="AS153" s="61"/>
      <c r="AT153" s="61"/>
      <c r="AU153" s="61"/>
      <c r="AV153" s="61"/>
      <c r="AW153" s="61"/>
      <c r="AX153" s="61"/>
      <c r="AY153" s="61"/>
      <c r="AZ153" s="61"/>
      <c r="BA153" s="61"/>
      <c r="BB153" s="61"/>
      <c r="BC153" s="61"/>
    </row>
    <row r="154" spans="1:79" ht="54" customHeight="1" x14ac:dyDescent="0.25">
      <c r="A154" s="84"/>
      <c r="B154" s="85"/>
      <c r="C154" s="85"/>
      <c r="D154" s="84"/>
      <c r="E154" s="85"/>
      <c r="F154" s="85"/>
      <c r="G154" s="85"/>
      <c r="H154" s="85"/>
      <c r="I154" s="85"/>
      <c r="J154" s="85"/>
      <c r="K154" s="85"/>
      <c r="L154" s="85"/>
      <c r="M154" s="85"/>
      <c r="N154" s="85"/>
      <c r="O154" s="85"/>
      <c r="P154" s="85"/>
      <c r="Q154" s="85"/>
      <c r="R154" s="85"/>
      <c r="S154" s="86"/>
      <c r="T154" s="61" t="s">
        <v>4</v>
      </c>
      <c r="U154" s="61"/>
      <c r="V154" s="61"/>
      <c r="W154" s="61"/>
      <c r="X154" s="61"/>
      <c r="Y154" s="61" t="s">
        <v>3</v>
      </c>
      <c r="Z154" s="61"/>
      <c r="AA154" s="61"/>
      <c r="AB154" s="61"/>
      <c r="AC154" s="61"/>
      <c r="AD154" s="62" t="s">
        <v>116</v>
      </c>
      <c r="AE154" s="63"/>
      <c r="AF154" s="64"/>
      <c r="AG154" s="61" t="s">
        <v>5</v>
      </c>
      <c r="AH154" s="61"/>
      <c r="AI154" s="61"/>
      <c r="AJ154" s="61"/>
      <c r="AK154" s="61"/>
      <c r="AL154" s="61" t="s">
        <v>4</v>
      </c>
      <c r="AM154" s="61"/>
      <c r="AN154" s="61"/>
      <c r="AO154" s="61"/>
      <c r="AP154" s="61"/>
      <c r="AQ154" s="61" t="s">
        <v>3</v>
      </c>
      <c r="AR154" s="61"/>
      <c r="AS154" s="61"/>
      <c r="AT154" s="61"/>
      <c r="AU154" s="61"/>
      <c r="AV154" s="62" t="s">
        <v>116</v>
      </c>
      <c r="AW154" s="63"/>
      <c r="AX154" s="64"/>
      <c r="AY154" s="61" t="s">
        <v>96</v>
      </c>
      <c r="AZ154" s="61"/>
      <c r="BA154" s="61"/>
      <c r="BB154" s="61"/>
      <c r="BC154" s="61"/>
    </row>
    <row r="155" spans="1:79" ht="15" customHeight="1" x14ac:dyDescent="0.25">
      <c r="A155" s="77">
        <v>1</v>
      </c>
      <c r="B155" s="78"/>
      <c r="C155" s="78"/>
      <c r="D155" s="77">
        <v>2</v>
      </c>
      <c r="E155" s="78"/>
      <c r="F155" s="78"/>
      <c r="G155" s="78"/>
      <c r="H155" s="78"/>
      <c r="I155" s="78"/>
      <c r="J155" s="78"/>
      <c r="K155" s="78"/>
      <c r="L155" s="78"/>
      <c r="M155" s="78"/>
      <c r="N155" s="78"/>
      <c r="O155" s="78"/>
      <c r="P155" s="78"/>
      <c r="Q155" s="78"/>
      <c r="R155" s="78"/>
      <c r="S155" s="79"/>
      <c r="T155" s="61">
        <v>3</v>
      </c>
      <c r="U155" s="61"/>
      <c r="V155" s="61"/>
      <c r="W155" s="61"/>
      <c r="X155" s="61"/>
      <c r="Y155" s="61">
        <v>4</v>
      </c>
      <c r="Z155" s="61"/>
      <c r="AA155" s="61"/>
      <c r="AB155" s="61"/>
      <c r="AC155" s="61"/>
      <c r="AD155" s="77">
        <v>5</v>
      </c>
      <c r="AE155" s="78"/>
      <c r="AF155" s="79"/>
      <c r="AG155" s="61">
        <v>6</v>
      </c>
      <c r="AH155" s="61"/>
      <c r="AI155" s="61"/>
      <c r="AJ155" s="61"/>
      <c r="AK155" s="61"/>
      <c r="AL155" s="61">
        <v>7</v>
      </c>
      <c r="AM155" s="61"/>
      <c r="AN155" s="61"/>
      <c r="AO155" s="61"/>
      <c r="AP155" s="61"/>
      <c r="AQ155" s="61">
        <v>8</v>
      </c>
      <c r="AR155" s="61"/>
      <c r="AS155" s="61"/>
      <c r="AT155" s="61"/>
      <c r="AU155" s="61"/>
      <c r="AV155" s="77">
        <v>9</v>
      </c>
      <c r="AW155" s="78"/>
      <c r="AX155" s="79"/>
      <c r="AY155" s="61">
        <v>10</v>
      </c>
      <c r="AZ155" s="61"/>
      <c r="BA155" s="61"/>
      <c r="BB155" s="61"/>
      <c r="BC155" s="61"/>
    </row>
    <row r="156" spans="1:79" ht="10.5" hidden="1" customHeight="1" x14ac:dyDescent="0.25">
      <c r="A156" s="62" t="s">
        <v>69</v>
      </c>
      <c r="B156" s="63"/>
      <c r="C156" s="63"/>
      <c r="D156" s="62" t="s">
        <v>57</v>
      </c>
      <c r="E156" s="63"/>
      <c r="F156" s="63"/>
      <c r="G156" s="63"/>
      <c r="H156" s="63"/>
      <c r="I156" s="63"/>
      <c r="J156" s="63"/>
      <c r="K156" s="63"/>
      <c r="L156" s="63"/>
      <c r="M156" s="63"/>
      <c r="N156" s="63"/>
      <c r="O156" s="63"/>
      <c r="P156" s="63"/>
      <c r="Q156" s="63"/>
      <c r="R156" s="63"/>
      <c r="S156" s="64"/>
      <c r="T156" s="80" t="s">
        <v>60</v>
      </c>
      <c r="U156" s="80"/>
      <c r="V156" s="80"/>
      <c r="W156" s="80"/>
      <c r="X156" s="80"/>
      <c r="Y156" s="80" t="s">
        <v>61</v>
      </c>
      <c r="Z156" s="80"/>
      <c r="AA156" s="80"/>
      <c r="AB156" s="80"/>
      <c r="AC156" s="80"/>
      <c r="AD156" s="62" t="s">
        <v>94</v>
      </c>
      <c r="AE156" s="63"/>
      <c r="AF156" s="64"/>
      <c r="AG156" s="91" t="s">
        <v>99</v>
      </c>
      <c r="AH156" s="91"/>
      <c r="AI156" s="91"/>
      <c r="AJ156" s="91"/>
      <c r="AK156" s="91"/>
      <c r="AL156" s="80" t="s">
        <v>62</v>
      </c>
      <c r="AM156" s="80"/>
      <c r="AN156" s="80"/>
      <c r="AO156" s="80"/>
      <c r="AP156" s="80"/>
      <c r="AQ156" s="80" t="s">
        <v>63</v>
      </c>
      <c r="AR156" s="80"/>
      <c r="AS156" s="80"/>
      <c r="AT156" s="80"/>
      <c r="AU156" s="80"/>
      <c r="AV156" s="62" t="s">
        <v>95</v>
      </c>
      <c r="AW156" s="63"/>
      <c r="AX156" s="64"/>
      <c r="AY156" s="91" t="s">
        <v>99</v>
      </c>
      <c r="AZ156" s="91"/>
      <c r="BA156" s="91"/>
      <c r="BB156" s="91"/>
      <c r="BC156" s="91"/>
      <c r="CA156" s="1" t="s">
        <v>35</v>
      </c>
    </row>
    <row r="157" spans="1:79" s="8" customFormat="1" ht="39.6" hidden="1" customHeight="1" x14ac:dyDescent="0.25">
      <c r="A157" s="62">
        <v>1</v>
      </c>
      <c r="B157" s="63"/>
      <c r="C157" s="63"/>
      <c r="D157" s="92" t="s">
        <v>318</v>
      </c>
      <c r="E157" s="93"/>
      <c r="F157" s="93"/>
      <c r="G157" s="93"/>
      <c r="H157" s="93"/>
      <c r="I157" s="93"/>
      <c r="J157" s="93"/>
      <c r="K157" s="93"/>
      <c r="L157" s="93"/>
      <c r="M157" s="93"/>
      <c r="N157" s="93"/>
      <c r="O157" s="93"/>
      <c r="P157" s="93"/>
      <c r="Q157" s="93"/>
      <c r="R157" s="93"/>
      <c r="S157" s="94"/>
      <c r="T157" s="214">
        <v>0</v>
      </c>
      <c r="U157" s="214"/>
      <c r="V157" s="214"/>
      <c r="W157" s="214"/>
      <c r="X157" s="214"/>
      <c r="Y157" s="214">
        <v>0</v>
      </c>
      <c r="Z157" s="214"/>
      <c r="AA157" s="214"/>
      <c r="AB157" s="214"/>
      <c r="AC157" s="214"/>
      <c r="AD157" s="215">
        <v>0</v>
      </c>
      <c r="AE157" s="216"/>
      <c r="AF157" s="217"/>
      <c r="AG157" s="214">
        <f t="shared" ref="AG157:AG163" si="13">IF(ISNUMBER(T157),T157,0)+IF(ISNUMBER(Y157),Y157,0)</f>
        <v>0</v>
      </c>
      <c r="AH157" s="214"/>
      <c r="AI157" s="214"/>
      <c r="AJ157" s="214"/>
      <c r="AK157" s="214"/>
      <c r="AL157" s="214">
        <v>0</v>
      </c>
      <c r="AM157" s="214"/>
      <c r="AN157" s="214"/>
      <c r="AO157" s="214"/>
      <c r="AP157" s="214"/>
      <c r="AQ157" s="214">
        <v>0</v>
      </c>
      <c r="AR157" s="214"/>
      <c r="AS157" s="214"/>
      <c r="AT157" s="214"/>
      <c r="AU157" s="214"/>
      <c r="AV157" s="215">
        <v>0</v>
      </c>
      <c r="AW157" s="216"/>
      <c r="AX157" s="217"/>
      <c r="AY157" s="214">
        <f t="shared" ref="AY157:AY163" si="14">IF(ISNUMBER(AL157),AL157,0)+IF(ISNUMBER(AQ157),AQ157,0)</f>
        <v>0</v>
      </c>
      <c r="AZ157" s="214"/>
      <c r="BA157" s="214"/>
      <c r="BB157" s="214"/>
      <c r="BC157" s="214"/>
      <c r="CA157" s="8" t="s">
        <v>36</v>
      </c>
    </row>
    <row r="158" spans="1:79" s="8" customFormat="1" ht="26.4" customHeight="1" x14ac:dyDescent="0.25">
      <c r="A158" s="62">
        <v>2</v>
      </c>
      <c r="B158" s="63"/>
      <c r="C158" s="63"/>
      <c r="D158" s="92" t="s">
        <v>236</v>
      </c>
      <c r="E158" s="93"/>
      <c r="F158" s="93"/>
      <c r="G158" s="93"/>
      <c r="H158" s="93"/>
      <c r="I158" s="93"/>
      <c r="J158" s="93"/>
      <c r="K158" s="93"/>
      <c r="L158" s="93"/>
      <c r="M158" s="93"/>
      <c r="N158" s="93"/>
      <c r="O158" s="93"/>
      <c r="P158" s="93"/>
      <c r="Q158" s="93"/>
      <c r="R158" s="93"/>
      <c r="S158" s="94"/>
      <c r="T158" s="87">
        <f>X122</f>
        <v>4890791</v>
      </c>
      <c r="U158" s="87"/>
      <c r="V158" s="87"/>
      <c r="W158" s="87"/>
      <c r="X158" s="87"/>
      <c r="Y158" s="87">
        <v>629126</v>
      </c>
      <c r="Z158" s="87"/>
      <c r="AA158" s="87"/>
      <c r="AB158" s="87"/>
      <c r="AC158" s="87"/>
      <c r="AD158" s="88">
        <v>0</v>
      </c>
      <c r="AE158" s="89"/>
      <c r="AF158" s="90"/>
      <c r="AG158" s="87">
        <f t="shared" si="13"/>
        <v>5519917</v>
      </c>
      <c r="AH158" s="87"/>
      <c r="AI158" s="87"/>
      <c r="AJ158" s="87"/>
      <c r="AK158" s="87"/>
      <c r="AL158" s="87">
        <f>AP122</f>
        <v>5144744</v>
      </c>
      <c r="AM158" s="87"/>
      <c r="AN158" s="87"/>
      <c r="AO158" s="87"/>
      <c r="AP158" s="87"/>
      <c r="AQ158" s="87">
        <v>662470</v>
      </c>
      <c r="AR158" s="87"/>
      <c r="AS158" s="87"/>
      <c r="AT158" s="87"/>
      <c r="AU158" s="87"/>
      <c r="AV158" s="88">
        <v>0</v>
      </c>
      <c r="AW158" s="89"/>
      <c r="AX158" s="90"/>
      <c r="AY158" s="87">
        <f t="shared" si="14"/>
        <v>5807214</v>
      </c>
      <c r="AZ158" s="87"/>
      <c r="BA158" s="87"/>
      <c r="BB158" s="87"/>
      <c r="BC158" s="87"/>
    </row>
    <row r="159" spans="1:79" s="8" customFormat="1" ht="26.4" hidden="1" customHeight="1" x14ac:dyDescent="0.25">
      <c r="A159" s="62">
        <v>3</v>
      </c>
      <c r="B159" s="63"/>
      <c r="C159" s="63"/>
      <c r="D159" s="92" t="s">
        <v>239</v>
      </c>
      <c r="E159" s="93"/>
      <c r="F159" s="93"/>
      <c r="G159" s="93"/>
      <c r="H159" s="93"/>
      <c r="I159" s="93"/>
      <c r="J159" s="93"/>
      <c r="K159" s="93"/>
      <c r="L159" s="93"/>
      <c r="M159" s="93"/>
      <c r="N159" s="93"/>
      <c r="O159" s="93"/>
      <c r="P159" s="93"/>
      <c r="Q159" s="93"/>
      <c r="R159" s="93"/>
      <c r="S159" s="94"/>
      <c r="T159" s="87">
        <v>0</v>
      </c>
      <c r="U159" s="87"/>
      <c r="V159" s="87"/>
      <c r="W159" s="87"/>
      <c r="X159" s="87"/>
      <c r="Y159" s="87">
        <v>0</v>
      </c>
      <c r="Z159" s="87"/>
      <c r="AA159" s="87"/>
      <c r="AB159" s="87"/>
      <c r="AC159" s="87"/>
      <c r="AD159" s="88">
        <v>0</v>
      </c>
      <c r="AE159" s="89"/>
      <c r="AF159" s="90"/>
      <c r="AG159" s="87">
        <f t="shared" si="13"/>
        <v>0</v>
      </c>
      <c r="AH159" s="87"/>
      <c r="AI159" s="87"/>
      <c r="AJ159" s="87"/>
      <c r="AK159" s="87"/>
      <c r="AL159" s="87">
        <v>0</v>
      </c>
      <c r="AM159" s="87"/>
      <c r="AN159" s="87"/>
      <c r="AO159" s="87"/>
      <c r="AP159" s="87"/>
      <c r="AQ159" s="87">
        <v>0</v>
      </c>
      <c r="AR159" s="87"/>
      <c r="AS159" s="87"/>
      <c r="AT159" s="87"/>
      <c r="AU159" s="87"/>
      <c r="AV159" s="88">
        <v>0</v>
      </c>
      <c r="AW159" s="89"/>
      <c r="AX159" s="90"/>
      <c r="AY159" s="87">
        <f t="shared" si="14"/>
        <v>0</v>
      </c>
      <c r="AZ159" s="87"/>
      <c r="BA159" s="87"/>
      <c r="BB159" s="87"/>
      <c r="BC159" s="87"/>
    </row>
    <row r="160" spans="1:79" s="8" customFormat="1" ht="26.4" hidden="1" customHeight="1" x14ac:dyDescent="0.25">
      <c r="A160" s="62">
        <v>4</v>
      </c>
      <c r="B160" s="63"/>
      <c r="C160" s="63"/>
      <c r="D160" s="92" t="s">
        <v>240</v>
      </c>
      <c r="E160" s="93"/>
      <c r="F160" s="93"/>
      <c r="G160" s="93"/>
      <c r="H160" s="93"/>
      <c r="I160" s="93"/>
      <c r="J160" s="93"/>
      <c r="K160" s="93"/>
      <c r="L160" s="93"/>
      <c r="M160" s="93"/>
      <c r="N160" s="93"/>
      <c r="O160" s="93"/>
      <c r="P160" s="93"/>
      <c r="Q160" s="93"/>
      <c r="R160" s="93"/>
      <c r="S160" s="94"/>
      <c r="T160" s="87">
        <v>0</v>
      </c>
      <c r="U160" s="87"/>
      <c r="V160" s="87"/>
      <c r="W160" s="87"/>
      <c r="X160" s="87"/>
      <c r="Y160" s="87">
        <v>0</v>
      </c>
      <c r="Z160" s="87"/>
      <c r="AA160" s="87"/>
      <c r="AB160" s="87"/>
      <c r="AC160" s="87"/>
      <c r="AD160" s="88">
        <v>0</v>
      </c>
      <c r="AE160" s="89"/>
      <c r="AF160" s="90"/>
      <c r="AG160" s="87">
        <f t="shared" si="13"/>
        <v>0</v>
      </c>
      <c r="AH160" s="87"/>
      <c r="AI160" s="87"/>
      <c r="AJ160" s="87"/>
      <c r="AK160" s="87"/>
      <c r="AL160" s="87">
        <v>0</v>
      </c>
      <c r="AM160" s="87"/>
      <c r="AN160" s="87"/>
      <c r="AO160" s="87"/>
      <c r="AP160" s="87"/>
      <c r="AQ160" s="87">
        <v>0</v>
      </c>
      <c r="AR160" s="87"/>
      <c r="AS160" s="87"/>
      <c r="AT160" s="87"/>
      <c r="AU160" s="87"/>
      <c r="AV160" s="88">
        <v>0</v>
      </c>
      <c r="AW160" s="89"/>
      <c r="AX160" s="90"/>
      <c r="AY160" s="87">
        <f t="shared" si="14"/>
        <v>0</v>
      </c>
      <c r="AZ160" s="87"/>
      <c r="BA160" s="87"/>
      <c r="BB160" s="87"/>
      <c r="BC160" s="87"/>
    </row>
    <row r="161" spans="1:79" s="8" customFormat="1" ht="26.4" hidden="1" customHeight="1" x14ac:dyDescent="0.25">
      <c r="A161" s="62">
        <v>5</v>
      </c>
      <c r="B161" s="63"/>
      <c r="C161" s="63"/>
      <c r="D161" s="92" t="s">
        <v>241</v>
      </c>
      <c r="E161" s="93"/>
      <c r="F161" s="93"/>
      <c r="G161" s="93"/>
      <c r="H161" s="93"/>
      <c r="I161" s="93"/>
      <c r="J161" s="93"/>
      <c r="K161" s="93"/>
      <c r="L161" s="93"/>
      <c r="M161" s="93"/>
      <c r="N161" s="93"/>
      <c r="O161" s="93"/>
      <c r="P161" s="93"/>
      <c r="Q161" s="93"/>
      <c r="R161" s="93"/>
      <c r="S161" s="94"/>
      <c r="T161" s="87">
        <v>0</v>
      </c>
      <c r="U161" s="87"/>
      <c r="V161" s="87"/>
      <c r="W161" s="87"/>
      <c r="X161" s="87"/>
      <c r="Y161" s="87">
        <v>0</v>
      </c>
      <c r="Z161" s="87"/>
      <c r="AA161" s="87"/>
      <c r="AB161" s="87"/>
      <c r="AC161" s="87"/>
      <c r="AD161" s="88">
        <v>0</v>
      </c>
      <c r="AE161" s="89"/>
      <c r="AF161" s="90"/>
      <c r="AG161" s="87">
        <f t="shared" si="13"/>
        <v>0</v>
      </c>
      <c r="AH161" s="87"/>
      <c r="AI161" s="87"/>
      <c r="AJ161" s="87"/>
      <c r="AK161" s="87"/>
      <c r="AL161" s="87">
        <v>0</v>
      </c>
      <c r="AM161" s="87"/>
      <c r="AN161" s="87"/>
      <c r="AO161" s="87"/>
      <c r="AP161" s="87"/>
      <c r="AQ161" s="87">
        <v>0</v>
      </c>
      <c r="AR161" s="87"/>
      <c r="AS161" s="87"/>
      <c r="AT161" s="87"/>
      <c r="AU161" s="87"/>
      <c r="AV161" s="88">
        <v>0</v>
      </c>
      <c r="AW161" s="89"/>
      <c r="AX161" s="90"/>
      <c r="AY161" s="87">
        <f t="shared" si="14"/>
        <v>0</v>
      </c>
      <c r="AZ161" s="87"/>
      <c r="BA161" s="87"/>
      <c r="BB161" s="87"/>
      <c r="BC161" s="87"/>
    </row>
    <row r="162" spans="1:79" s="8" customFormat="1" ht="26.4" hidden="1" customHeight="1" x14ac:dyDescent="0.25">
      <c r="A162" s="62">
        <v>6</v>
      </c>
      <c r="B162" s="63"/>
      <c r="C162" s="63"/>
      <c r="D162" s="92" t="s">
        <v>319</v>
      </c>
      <c r="E162" s="93"/>
      <c r="F162" s="93"/>
      <c r="G162" s="93"/>
      <c r="H162" s="93"/>
      <c r="I162" s="93"/>
      <c r="J162" s="93"/>
      <c r="K162" s="93"/>
      <c r="L162" s="93"/>
      <c r="M162" s="93"/>
      <c r="N162" s="93"/>
      <c r="O162" s="93"/>
      <c r="P162" s="93"/>
      <c r="Q162" s="93"/>
      <c r="R162" s="93"/>
      <c r="S162" s="94"/>
      <c r="T162" s="87">
        <v>0</v>
      </c>
      <c r="U162" s="87"/>
      <c r="V162" s="87"/>
      <c r="W162" s="87"/>
      <c r="X162" s="87"/>
      <c r="Y162" s="87">
        <v>0</v>
      </c>
      <c r="Z162" s="87"/>
      <c r="AA162" s="87"/>
      <c r="AB162" s="87"/>
      <c r="AC162" s="87"/>
      <c r="AD162" s="88">
        <v>0</v>
      </c>
      <c r="AE162" s="89"/>
      <c r="AF162" s="90"/>
      <c r="AG162" s="87">
        <f t="shared" si="13"/>
        <v>0</v>
      </c>
      <c r="AH162" s="87"/>
      <c r="AI162" s="87"/>
      <c r="AJ162" s="87"/>
      <c r="AK162" s="87"/>
      <c r="AL162" s="87">
        <v>0</v>
      </c>
      <c r="AM162" s="87"/>
      <c r="AN162" s="87"/>
      <c r="AO162" s="87"/>
      <c r="AP162" s="87"/>
      <c r="AQ162" s="87">
        <v>0</v>
      </c>
      <c r="AR162" s="87"/>
      <c r="AS162" s="87"/>
      <c r="AT162" s="87"/>
      <c r="AU162" s="87"/>
      <c r="AV162" s="88">
        <v>0</v>
      </c>
      <c r="AW162" s="89"/>
      <c r="AX162" s="90"/>
      <c r="AY162" s="87">
        <f t="shared" si="14"/>
        <v>0</v>
      </c>
      <c r="AZ162" s="87"/>
      <c r="BA162" s="87"/>
      <c r="BB162" s="87"/>
      <c r="BC162" s="87"/>
    </row>
    <row r="163" spans="1:79" s="9" customFormat="1" ht="12.75" customHeight="1" x14ac:dyDescent="0.25">
      <c r="A163" s="98"/>
      <c r="B163" s="99"/>
      <c r="C163" s="99"/>
      <c r="D163" s="101" t="s">
        <v>145</v>
      </c>
      <c r="E163" s="102"/>
      <c r="F163" s="102"/>
      <c r="G163" s="102"/>
      <c r="H163" s="102"/>
      <c r="I163" s="102"/>
      <c r="J163" s="102"/>
      <c r="K163" s="102"/>
      <c r="L163" s="102"/>
      <c r="M163" s="102"/>
      <c r="N163" s="102"/>
      <c r="O163" s="102"/>
      <c r="P163" s="102"/>
      <c r="Q163" s="102"/>
      <c r="R163" s="102"/>
      <c r="S163" s="103"/>
      <c r="T163" s="120">
        <f>T158</f>
        <v>4890791</v>
      </c>
      <c r="U163" s="120"/>
      <c r="V163" s="120"/>
      <c r="W163" s="120"/>
      <c r="X163" s="120"/>
      <c r="Y163" s="120">
        <v>629126</v>
      </c>
      <c r="Z163" s="120"/>
      <c r="AA163" s="120"/>
      <c r="AB163" s="120"/>
      <c r="AC163" s="120"/>
      <c r="AD163" s="95">
        <v>0</v>
      </c>
      <c r="AE163" s="96"/>
      <c r="AF163" s="97"/>
      <c r="AG163" s="120">
        <f t="shared" si="13"/>
        <v>5519917</v>
      </c>
      <c r="AH163" s="120"/>
      <c r="AI163" s="120"/>
      <c r="AJ163" s="120"/>
      <c r="AK163" s="120"/>
      <c r="AL163" s="120">
        <f>AL158</f>
        <v>5144744</v>
      </c>
      <c r="AM163" s="120"/>
      <c r="AN163" s="120"/>
      <c r="AO163" s="120"/>
      <c r="AP163" s="120"/>
      <c r="AQ163" s="120">
        <v>662470</v>
      </c>
      <c r="AR163" s="120"/>
      <c r="AS163" s="120"/>
      <c r="AT163" s="120"/>
      <c r="AU163" s="120"/>
      <c r="AV163" s="95">
        <v>0</v>
      </c>
      <c r="AW163" s="96"/>
      <c r="AX163" s="97"/>
      <c r="AY163" s="120">
        <f t="shared" si="14"/>
        <v>5807214</v>
      </c>
      <c r="AZ163" s="120"/>
      <c r="BA163" s="120"/>
      <c r="BB163" s="120"/>
      <c r="BC163" s="120"/>
    </row>
    <row r="164" spans="1:79" ht="7.95" customHeight="1" x14ac:dyDescent="0.25"/>
    <row r="165" spans="1:79" ht="14.25" customHeight="1" x14ac:dyDescent="0.25">
      <c r="A165" s="51" t="s">
        <v>147</v>
      </c>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row>
    <row r="166" spans="1:79" ht="4.95" customHeight="1" x14ac:dyDescent="0.25"/>
    <row r="167" spans="1:79" ht="14.25" customHeight="1" x14ac:dyDescent="0.25">
      <c r="A167" s="51" t="s">
        <v>416</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row>
    <row r="168" spans="1:79" ht="9" customHeight="1" x14ac:dyDescent="0.25"/>
    <row r="169" spans="1:79" ht="18" customHeight="1" x14ac:dyDescent="0.25">
      <c r="A169" s="81" t="s">
        <v>6</v>
      </c>
      <c r="B169" s="82"/>
      <c r="C169" s="82"/>
      <c r="D169" s="61" t="s">
        <v>9</v>
      </c>
      <c r="E169" s="61"/>
      <c r="F169" s="61"/>
      <c r="G169" s="61"/>
      <c r="H169" s="61"/>
      <c r="I169" s="61"/>
      <c r="J169" s="61"/>
      <c r="K169" s="61"/>
      <c r="L169" s="61"/>
      <c r="M169" s="61"/>
      <c r="N169" s="61"/>
      <c r="O169" s="61"/>
      <c r="P169" s="61"/>
      <c r="Q169" s="61" t="s">
        <v>8</v>
      </c>
      <c r="R169" s="61"/>
      <c r="S169" s="61"/>
      <c r="T169" s="61"/>
      <c r="U169" s="61"/>
      <c r="V169" s="61" t="s">
        <v>7</v>
      </c>
      <c r="W169" s="61"/>
      <c r="X169" s="61"/>
      <c r="Y169" s="61"/>
      <c r="Z169" s="61"/>
      <c r="AA169" s="61"/>
      <c r="AB169" s="61"/>
      <c r="AC169" s="61"/>
      <c r="AD169" s="61"/>
      <c r="AE169" s="61"/>
      <c r="AF169" s="77" t="s">
        <v>193</v>
      </c>
      <c r="AG169" s="78"/>
      <c r="AH169" s="78"/>
      <c r="AI169" s="78"/>
      <c r="AJ169" s="78"/>
      <c r="AK169" s="78"/>
      <c r="AL169" s="78"/>
      <c r="AM169" s="78"/>
      <c r="AN169" s="78"/>
      <c r="AO169" s="78"/>
      <c r="AP169" s="78"/>
      <c r="AQ169" s="78"/>
      <c r="AR169" s="78"/>
      <c r="AS169" s="78"/>
      <c r="AT169" s="79"/>
      <c r="AU169" s="77" t="s">
        <v>195</v>
      </c>
      <c r="AV169" s="78"/>
      <c r="AW169" s="78"/>
      <c r="AX169" s="78"/>
      <c r="AY169" s="78"/>
      <c r="AZ169" s="78"/>
      <c r="BA169" s="78"/>
      <c r="BB169" s="78"/>
      <c r="BC169" s="78"/>
      <c r="BD169" s="78"/>
      <c r="BE169" s="78"/>
      <c r="BF169" s="78"/>
      <c r="BG169" s="78"/>
      <c r="BH169" s="78"/>
      <c r="BI169" s="79"/>
      <c r="BJ169" s="77" t="s">
        <v>200</v>
      </c>
      <c r="BK169" s="78"/>
      <c r="BL169" s="78"/>
      <c r="BM169" s="78"/>
      <c r="BN169" s="78"/>
      <c r="BO169" s="78"/>
      <c r="BP169" s="78"/>
      <c r="BQ169" s="78"/>
      <c r="BR169" s="78"/>
      <c r="BS169" s="78"/>
      <c r="BT169" s="78"/>
      <c r="BU169" s="78"/>
      <c r="BV169" s="78"/>
      <c r="BW169" s="78"/>
      <c r="BX169" s="79"/>
    </row>
    <row r="170" spans="1:79" ht="32.25" customHeight="1" x14ac:dyDescent="0.25">
      <c r="A170" s="84"/>
      <c r="B170" s="85"/>
      <c r="C170" s="85"/>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t="s">
        <v>4</v>
      </c>
      <c r="AG170" s="61"/>
      <c r="AH170" s="61"/>
      <c r="AI170" s="61"/>
      <c r="AJ170" s="61"/>
      <c r="AK170" s="61" t="s">
        <v>3</v>
      </c>
      <c r="AL170" s="61"/>
      <c r="AM170" s="61"/>
      <c r="AN170" s="61"/>
      <c r="AO170" s="61"/>
      <c r="AP170" s="61" t="s">
        <v>121</v>
      </c>
      <c r="AQ170" s="61"/>
      <c r="AR170" s="61"/>
      <c r="AS170" s="61"/>
      <c r="AT170" s="61"/>
      <c r="AU170" s="61" t="s">
        <v>4</v>
      </c>
      <c r="AV170" s="61"/>
      <c r="AW170" s="61"/>
      <c r="AX170" s="61"/>
      <c r="AY170" s="61"/>
      <c r="AZ170" s="61" t="s">
        <v>3</v>
      </c>
      <c r="BA170" s="61"/>
      <c r="BB170" s="61"/>
      <c r="BC170" s="61"/>
      <c r="BD170" s="61"/>
      <c r="BE170" s="61" t="s">
        <v>90</v>
      </c>
      <c r="BF170" s="61"/>
      <c r="BG170" s="61"/>
      <c r="BH170" s="61"/>
      <c r="BI170" s="61"/>
      <c r="BJ170" s="61" t="s">
        <v>4</v>
      </c>
      <c r="BK170" s="61"/>
      <c r="BL170" s="61"/>
      <c r="BM170" s="61"/>
      <c r="BN170" s="61"/>
      <c r="BO170" s="61" t="s">
        <v>3</v>
      </c>
      <c r="BP170" s="61"/>
      <c r="BQ170" s="61"/>
      <c r="BR170" s="61"/>
      <c r="BS170" s="61"/>
      <c r="BT170" s="61" t="s">
        <v>97</v>
      </c>
      <c r="BU170" s="61"/>
      <c r="BV170" s="61"/>
      <c r="BW170" s="61"/>
      <c r="BX170" s="61"/>
    </row>
    <row r="171" spans="1:79" ht="15" customHeight="1" x14ac:dyDescent="0.25">
      <c r="A171" s="77">
        <v>1</v>
      </c>
      <c r="B171" s="78"/>
      <c r="C171" s="78"/>
      <c r="D171" s="61">
        <v>2</v>
      </c>
      <c r="E171" s="61"/>
      <c r="F171" s="61"/>
      <c r="G171" s="61"/>
      <c r="H171" s="61"/>
      <c r="I171" s="61"/>
      <c r="J171" s="61"/>
      <c r="K171" s="61"/>
      <c r="L171" s="61"/>
      <c r="M171" s="61"/>
      <c r="N171" s="61"/>
      <c r="O171" s="61"/>
      <c r="P171" s="61"/>
      <c r="Q171" s="61">
        <v>3</v>
      </c>
      <c r="R171" s="61"/>
      <c r="S171" s="61"/>
      <c r="T171" s="61"/>
      <c r="U171" s="61"/>
      <c r="V171" s="61">
        <v>4</v>
      </c>
      <c r="W171" s="61"/>
      <c r="X171" s="61"/>
      <c r="Y171" s="61"/>
      <c r="Z171" s="61"/>
      <c r="AA171" s="61"/>
      <c r="AB171" s="61"/>
      <c r="AC171" s="61"/>
      <c r="AD171" s="61"/>
      <c r="AE171" s="61"/>
      <c r="AF171" s="61">
        <v>5</v>
      </c>
      <c r="AG171" s="61"/>
      <c r="AH171" s="61"/>
      <c r="AI171" s="61"/>
      <c r="AJ171" s="61"/>
      <c r="AK171" s="61">
        <v>6</v>
      </c>
      <c r="AL171" s="61"/>
      <c r="AM171" s="61"/>
      <c r="AN171" s="61"/>
      <c r="AO171" s="61"/>
      <c r="AP171" s="61">
        <v>7</v>
      </c>
      <c r="AQ171" s="61"/>
      <c r="AR171" s="61"/>
      <c r="AS171" s="61"/>
      <c r="AT171" s="61"/>
      <c r="AU171" s="61">
        <v>8</v>
      </c>
      <c r="AV171" s="61"/>
      <c r="AW171" s="61"/>
      <c r="AX171" s="61"/>
      <c r="AY171" s="61"/>
      <c r="AZ171" s="61">
        <v>9</v>
      </c>
      <c r="BA171" s="61"/>
      <c r="BB171" s="61"/>
      <c r="BC171" s="61"/>
      <c r="BD171" s="61"/>
      <c r="BE171" s="61">
        <v>10</v>
      </c>
      <c r="BF171" s="61"/>
      <c r="BG171" s="61"/>
      <c r="BH171" s="61"/>
      <c r="BI171" s="61"/>
      <c r="BJ171" s="61">
        <v>11</v>
      </c>
      <c r="BK171" s="61"/>
      <c r="BL171" s="61"/>
      <c r="BM171" s="61"/>
      <c r="BN171" s="61"/>
      <c r="BO171" s="61">
        <v>12</v>
      </c>
      <c r="BP171" s="61"/>
      <c r="BQ171" s="61"/>
      <c r="BR171" s="61"/>
      <c r="BS171" s="61"/>
      <c r="BT171" s="61">
        <v>13</v>
      </c>
      <c r="BU171" s="61"/>
      <c r="BV171" s="61"/>
      <c r="BW171" s="61"/>
      <c r="BX171" s="61"/>
    </row>
    <row r="172" spans="1:79" ht="10.5" hidden="1" customHeight="1" x14ac:dyDescent="0.25">
      <c r="A172" s="62" t="s">
        <v>149</v>
      </c>
      <c r="B172" s="63"/>
      <c r="C172" s="63"/>
      <c r="D172" s="61" t="s">
        <v>57</v>
      </c>
      <c r="E172" s="61"/>
      <c r="F172" s="61"/>
      <c r="G172" s="61"/>
      <c r="H172" s="61"/>
      <c r="I172" s="61"/>
      <c r="J172" s="61"/>
      <c r="K172" s="61"/>
      <c r="L172" s="61"/>
      <c r="M172" s="61"/>
      <c r="N172" s="61"/>
      <c r="O172" s="61"/>
      <c r="P172" s="61"/>
      <c r="Q172" s="61" t="s">
        <v>70</v>
      </c>
      <c r="R172" s="61"/>
      <c r="S172" s="61"/>
      <c r="T172" s="61"/>
      <c r="U172" s="61"/>
      <c r="V172" s="61" t="s">
        <v>71</v>
      </c>
      <c r="W172" s="61"/>
      <c r="X172" s="61"/>
      <c r="Y172" s="61"/>
      <c r="Z172" s="61"/>
      <c r="AA172" s="61"/>
      <c r="AB172" s="61"/>
      <c r="AC172" s="61"/>
      <c r="AD172" s="61"/>
      <c r="AE172" s="61"/>
      <c r="AF172" s="80" t="s">
        <v>112</v>
      </c>
      <c r="AG172" s="80"/>
      <c r="AH172" s="80"/>
      <c r="AI172" s="80"/>
      <c r="AJ172" s="80"/>
      <c r="AK172" s="122" t="s">
        <v>113</v>
      </c>
      <c r="AL172" s="122"/>
      <c r="AM172" s="122"/>
      <c r="AN172" s="122"/>
      <c r="AO172" s="122"/>
      <c r="AP172" s="91" t="s">
        <v>120</v>
      </c>
      <c r="AQ172" s="91"/>
      <c r="AR172" s="91"/>
      <c r="AS172" s="91"/>
      <c r="AT172" s="91"/>
      <c r="AU172" s="80" t="s">
        <v>114</v>
      </c>
      <c r="AV172" s="80"/>
      <c r="AW172" s="80"/>
      <c r="AX172" s="80"/>
      <c r="AY172" s="80"/>
      <c r="AZ172" s="122" t="s">
        <v>115</v>
      </c>
      <c r="BA172" s="122"/>
      <c r="BB172" s="122"/>
      <c r="BC172" s="122"/>
      <c r="BD172" s="122"/>
      <c r="BE172" s="91" t="s">
        <v>120</v>
      </c>
      <c r="BF172" s="91"/>
      <c r="BG172" s="91"/>
      <c r="BH172" s="91"/>
      <c r="BI172" s="91"/>
      <c r="BJ172" s="80" t="s">
        <v>106</v>
      </c>
      <c r="BK172" s="80"/>
      <c r="BL172" s="80"/>
      <c r="BM172" s="80"/>
      <c r="BN172" s="80"/>
      <c r="BO172" s="122" t="s">
        <v>107</v>
      </c>
      <c r="BP172" s="122"/>
      <c r="BQ172" s="122"/>
      <c r="BR172" s="122"/>
      <c r="BS172" s="122"/>
      <c r="BT172" s="91" t="s">
        <v>120</v>
      </c>
      <c r="BU172" s="91"/>
      <c r="BV172" s="91"/>
      <c r="BW172" s="91"/>
      <c r="BX172" s="91"/>
      <c r="CA172" s="1" t="s">
        <v>37</v>
      </c>
    </row>
    <row r="173" spans="1:79" s="9" customFormat="1" ht="15" customHeight="1" x14ac:dyDescent="0.25">
      <c r="A173" s="98">
        <v>0</v>
      </c>
      <c r="B173" s="99"/>
      <c r="C173" s="99"/>
      <c r="D173" s="124" t="s">
        <v>161</v>
      </c>
      <c r="E173" s="124"/>
      <c r="F173" s="124"/>
      <c r="G173" s="124"/>
      <c r="H173" s="124"/>
      <c r="I173" s="124"/>
      <c r="J173" s="124"/>
      <c r="K173" s="124"/>
      <c r="L173" s="124"/>
      <c r="M173" s="124"/>
      <c r="N173" s="124"/>
      <c r="O173" s="124"/>
      <c r="P173" s="124"/>
      <c r="Q173" s="123"/>
      <c r="R173" s="123"/>
      <c r="S173" s="123"/>
      <c r="T173" s="123"/>
      <c r="U173" s="123"/>
      <c r="V173" s="123"/>
      <c r="W173" s="123"/>
      <c r="X173" s="123"/>
      <c r="Y173" s="123"/>
      <c r="Z173" s="123"/>
      <c r="AA173" s="123"/>
      <c r="AB173" s="123"/>
      <c r="AC173" s="123"/>
      <c r="AD173" s="123"/>
      <c r="AE173" s="123"/>
      <c r="AF173" s="121"/>
      <c r="AG173" s="121"/>
      <c r="AH173" s="121"/>
      <c r="AI173" s="121"/>
      <c r="AJ173" s="121"/>
      <c r="AK173" s="121"/>
      <c r="AL173" s="121"/>
      <c r="AM173" s="121"/>
      <c r="AN173" s="121"/>
      <c r="AO173" s="121"/>
      <c r="AP173" s="121">
        <f t="shared" ref="AP173:AP191" si="15">IF(ISNUMBER(AF173),AF173,0)+IF(ISNUMBER(AK173),AK173,0)</f>
        <v>0</v>
      </c>
      <c r="AQ173" s="121"/>
      <c r="AR173" s="121"/>
      <c r="AS173" s="121"/>
      <c r="AT173" s="121"/>
      <c r="AU173" s="121"/>
      <c r="AV173" s="121"/>
      <c r="AW173" s="121"/>
      <c r="AX173" s="121"/>
      <c r="AY173" s="121"/>
      <c r="AZ173" s="121"/>
      <c r="BA173" s="121"/>
      <c r="BB173" s="121"/>
      <c r="BC173" s="121"/>
      <c r="BD173" s="121"/>
      <c r="BE173" s="121">
        <f t="shared" ref="BE173:BE191" si="16">IF(ISNUMBER(AU173),AU173,0)+IF(ISNUMBER(AZ173),AZ173,0)</f>
        <v>0</v>
      </c>
      <c r="BF173" s="121"/>
      <c r="BG173" s="121"/>
      <c r="BH173" s="121"/>
      <c r="BI173" s="121"/>
      <c r="BJ173" s="121"/>
      <c r="BK173" s="121"/>
      <c r="BL173" s="121"/>
      <c r="BM173" s="121"/>
      <c r="BN173" s="121"/>
      <c r="BO173" s="121"/>
      <c r="BP173" s="121"/>
      <c r="BQ173" s="121"/>
      <c r="BR173" s="121"/>
      <c r="BS173" s="121"/>
      <c r="BT173" s="121">
        <f t="shared" ref="BT173:BT191" si="17">IF(ISNUMBER(BJ173),BJ173,0)+IF(ISNUMBER(BO173),BO173,0)</f>
        <v>0</v>
      </c>
      <c r="BU173" s="121"/>
      <c r="BV173" s="121"/>
      <c r="BW173" s="121"/>
      <c r="BX173" s="121"/>
      <c r="CA173" s="9" t="s">
        <v>38</v>
      </c>
    </row>
    <row r="174" spans="1:79" s="8" customFormat="1" ht="21.6" customHeight="1" x14ac:dyDescent="0.25">
      <c r="A174" s="62">
        <v>1</v>
      </c>
      <c r="B174" s="63"/>
      <c r="C174" s="63"/>
      <c r="D174" s="126" t="s">
        <v>320</v>
      </c>
      <c r="E174" s="93"/>
      <c r="F174" s="93"/>
      <c r="G174" s="93"/>
      <c r="H174" s="93"/>
      <c r="I174" s="93"/>
      <c r="J174" s="93"/>
      <c r="K174" s="93"/>
      <c r="L174" s="93"/>
      <c r="M174" s="93"/>
      <c r="N174" s="93"/>
      <c r="O174" s="93"/>
      <c r="P174" s="94"/>
      <c r="Q174" s="61" t="s">
        <v>163</v>
      </c>
      <c r="R174" s="61"/>
      <c r="S174" s="61"/>
      <c r="T174" s="61"/>
      <c r="U174" s="61"/>
      <c r="V174" s="126" t="s">
        <v>578</v>
      </c>
      <c r="W174" s="93"/>
      <c r="X174" s="93"/>
      <c r="Y174" s="93"/>
      <c r="Z174" s="93"/>
      <c r="AA174" s="93"/>
      <c r="AB174" s="93"/>
      <c r="AC174" s="93"/>
      <c r="AD174" s="93"/>
      <c r="AE174" s="94"/>
      <c r="AF174" s="125">
        <v>2</v>
      </c>
      <c r="AG174" s="125"/>
      <c r="AH174" s="125"/>
      <c r="AI174" s="125"/>
      <c r="AJ174" s="125"/>
      <c r="AK174" s="125">
        <v>0</v>
      </c>
      <c r="AL174" s="125"/>
      <c r="AM174" s="125"/>
      <c r="AN174" s="125"/>
      <c r="AO174" s="125"/>
      <c r="AP174" s="125">
        <f t="shared" si="15"/>
        <v>2</v>
      </c>
      <c r="AQ174" s="125"/>
      <c r="AR174" s="125"/>
      <c r="AS174" s="125"/>
      <c r="AT174" s="125"/>
      <c r="AU174" s="125">
        <v>2</v>
      </c>
      <c r="AV174" s="125"/>
      <c r="AW174" s="125"/>
      <c r="AX174" s="125"/>
      <c r="AY174" s="125"/>
      <c r="AZ174" s="125">
        <v>0</v>
      </c>
      <c r="BA174" s="125"/>
      <c r="BB174" s="125"/>
      <c r="BC174" s="125"/>
      <c r="BD174" s="125"/>
      <c r="BE174" s="125">
        <f t="shared" si="16"/>
        <v>2</v>
      </c>
      <c r="BF174" s="125"/>
      <c r="BG174" s="125"/>
      <c r="BH174" s="125"/>
      <c r="BI174" s="125"/>
      <c r="BJ174" s="125">
        <v>2</v>
      </c>
      <c r="BK174" s="125"/>
      <c r="BL174" s="125"/>
      <c r="BM174" s="125"/>
      <c r="BN174" s="125"/>
      <c r="BO174" s="125">
        <v>0</v>
      </c>
      <c r="BP174" s="125"/>
      <c r="BQ174" s="125"/>
      <c r="BR174" s="125"/>
      <c r="BS174" s="125"/>
      <c r="BT174" s="125">
        <f t="shared" si="17"/>
        <v>2</v>
      </c>
      <c r="BU174" s="125"/>
      <c r="BV174" s="125"/>
      <c r="BW174" s="125"/>
      <c r="BX174" s="125"/>
    </row>
    <row r="175" spans="1:79" s="8" customFormat="1" ht="15" customHeight="1" x14ac:dyDescent="0.25">
      <c r="A175" s="62">
        <v>2</v>
      </c>
      <c r="B175" s="63"/>
      <c r="C175" s="63"/>
      <c r="D175" s="126" t="s">
        <v>162</v>
      </c>
      <c r="E175" s="93"/>
      <c r="F175" s="93"/>
      <c r="G175" s="93"/>
      <c r="H175" s="93"/>
      <c r="I175" s="93"/>
      <c r="J175" s="93"/>
      <c r="K175" s="93"/>
      <c r="L175" s="93"/>
      <c r="M175" s="93"/>
      <c r="N175" s="93"/>
      <c r="O175" s="93"/>
      <c r="P175" s="94"/>
      <c r="Q175" s="61" t="s">
        <v>163</v>
      </c>
      <c r="R175" s="61"/>
      <c r="S175" s="61"/>
      <c r="T175" s="61"/>
      <c r="U175" s="61"/>
      <c r="V175" s="126" t="s">
        <v>569</v>
      </c>
      <c r="W175" s="93"/>
      <c r="X175" s="93"/>
      <c r="Y175" s="93"/>
      <c r="Z175" s="93"/>
      <c r="AA175" s="93"/>
      <c r="AB175" s="93"/>
      <c r="AC175" s="93"/>
      <c r="AD175" s="93"/>
      <c r="AE175" s="94"/>
      <c r="AF175" s="125">
        <v>673.75</v>
      </c>
      <c r="AG175" s="125"/>
      <c r="AH175" s="125"/>
      <c r="AI175" s="125"/>
      <c r="AJ175" s="125"/>
      <c r="AK175" s="125">
        <v>0</v>
      </c>
      <c r="AL175" s="125"/>
      <c r="AM175" s="125"/>
      <c r="AN175" s="125"/>
      <c r="AO175" s="125"/>
      <c r="AP175" s="125">
        <f t="shared" si="15"/>
        <v>673.75</v>
      </c>
      <c r="AQ175" s="125"/>
      <c r="AR175" s="125"/>
      <c r="AS175" s="125"/>
      <c r="AT175" s="125"/>
      <c r="AU175" s="125">
        <v>706.75</v>
      </c>
      <c r="AV175" s="125"/>
      <c r="AW175" s="125"/>
      <c r="AX175" s="125"/>
      <c r="AY175" s="125"/>
      <c r="AZ175" s="125">
        <v>0</v>
      </c>
      <c r="BA175" s="125"/>
      <c r="BB175" s="125"/>
      <c r="BC175" s="125"/>
      <c r="BD175" s="125"/>
      <c r="BE175" s="125">
        <f t="shared" si="16"/>
        <v>706.75</v>
      </c>
      <c r="BF175" s="125"/>
      <c r="BG175" s="125"/>
      <c r="BH175" s="125"/>
      <c r="BI175" s="125"/>
      <c r="BJ175" s="125">
        <v>708.75</v>
      </c>
      <c r="BK175" s="125"/>
      <c r="BL175" s="125"/>
      <c r="BM175" s="125"/>
      <c r="BN175" s="125"/>
      <c r="BO175" s="125">
        <v>0</v>
      </c>
      <c r="BP175" s="125"/>
      <c r="BQ175" s="125"/>
      <c r="BR175" s="125"/>
      <c r="BS175" s="125"/>
      <c r="BT175" s="125">
        <f t="shared" si="17"/>
        <v>708.75</v>
      </c>
      <c r="BU175" s="125"/>
      <c r="BV175" s="125"/>
      <c r="BW175" s="125"/>
      <c r="BX175" s="125"/>
    </row>
    <row r="176" spans="1:79" s="8" customFormat="1" ht="15" customHeight="1" x14ac:dyDescent="0.25">
      <c r="A176" s="62">
        <v>3</v>
      </c>
      <c r="B176" s="63"/>
      <c r="C176" s="63"/>
      <c r="D176" s="126" t="s">
        <v>290</v>
      </c>
      <c r="E176" s="93"/>
      <c r="F176" s="93"/>
      <c r="G176" s="93"/>
      <c r="H176" s="93"/>
      <c r="I176" s="93"/>
      <c r="J176" s="93"/>
      <c r="K176" s="93"/>
      <c r="L176" s="93"/>
      <c r="M176" s="93"/>
      <c r="N176" s="93"/>
      <c r="O176" s="93"/>
      <c r="P176" s="94"/>
      <c r="Q176" s="61" t="s">
        <v>163</v>
      </c>
      <c r="R176" s="61"/>
      <c r="S176" s="61"/>
      <c r="T176" s="61"/>
      <c r="U176" s="61"/>
      <c r="V176" s="126" t="s">
        <v>569</v>
      </c>
      <c r="W176" s="93"/>
      <c r="X176" s="93"/>
      <c r="Y176" s="93"/>
      <c r="Z176" s="93"/>
      <c r="AA176" s="93"/>
      <c r="AB176" s="93"/>
      <c r="AC176" s="93"/>
      <c r="AD176" s="93"/>
      <c r="AE176" s="94"/>
      <c r="AF176" s="125">
        <v>115.25</v>
      </c>
      <c r="AG176" s="125"/>
      <c r="AH176" s="125"/>
      <c r="AI176" s="125"/>
      <c r="AJ176" s="125"/>
      <c r="AK176" s="125">
        <v>0</v>
      </c>
      <c r="AL176" s="125"/>
      <c r="AM176" s="125"/>
      <c r="AN176" s="125"/>
      <c r="AO176" s="125"/>
      <c r="AP176" s="125">
        <f t="shared" si="15"/>
        <v>115.25</v>
      </c>
      <c r="AQ176" s="125"/>
      <c r="AR176" s="125"/>
      <c r="AS176" s="125"/>
      <c r="AT176" s="125"/>
      <c r="AU176" s="125">
        <v>134.5</v>
      </c>
      <c r="AV176" s="125"/>
      <c r="AW176" s="125"/>
      <c r="AX176" s="125"/>
      <c r="AY176" s="125"/>
      <c r="AZ176" s="125">
        <v>0</v>
      </c>
      <c r="BA176" s="125"/>
      <c r="BB176" s="125"/>
      <c r="BC176" s="125"/>
      <c r="BD176" s="125"/>
      <c r="BE176" s="125">
        <f t="shared" si="16"/>
        <v>134.5</v>
      </c>
      <c r="BF176" s="125"/>
      <c r="BG176" s="125"/>
      <c r="BH176" s="125"/>
      <c r="BI176" s="125"/>
      <c r="BJ176" s="125">
        <v>135.5</v>
      </c>
      <c r="BK176" s="125"/>
      <c r="BL176" s="125"/>
      <c r="BM176" s="125"/>
      <c r="BN176" s="125"/>
      <c r="BO176" s="125">
        <v>0</v>
      </c>
      <c r="BP176" s="125"/>
      <c r="BQ176" s="125"/>
      <c r="BR176" s="125"/>
      <c r="BS176" s="125"/>
      <c r="BT176" s="125">
        <f t="shared" si="17"/>
        <v>135.5</v>
      </c>
      <c r="BU176" s="125"/>
      <c r="BV176" s="125"/>
      <c r="BW176" s="125"/>
      <c r="BX176" s="125"/>
    </row>
    <row r="177" spans="1:76" s="8" customFormat="1" ht="33" customHeight="1" x14ac:dyDescent="0.25">
      <c r="A177" s="62">
        <v>4</v>
      </c>
      <c r="B177" s="63"/>
      <c r="C177" s="63"/>
      <c r="D177" s="126" t="s">
        <v>248</v>
      </c>
      <c r="E177" s="93"/>
      <c r="F177" s="93"/>
      <c r="G177" s="93"/>
      <c r="H177" s="93"/>
      <c r="I177" s="93"/>
      <c r="J177" s="93"/>
      <c r="K177" s="93"/>
      <c r="L177" s="93"/>
      <c r="M177" s="93"/>
      <c r="N177" s="93"/>
      <c r="O177" s="93"/>
      <c r="P177" s="94"/>
      <c r="Q177" s="61" t="s">
        <v>163</v>
      </c>
      <c r="R177" s="61"/>
      <c r="S177" s="61"/>
      <c r="T177" s="61"/>
      <c r="U177" s="61"/>
      <c r="V177" s="126" t="s">
        <v>575</v>
      </c>
      <c r="W177" s="93"/>
      <c r="X177" s="93"/>
      <c r="Y177" s="93"/>
      <c r="Z177" s="93"/>
      <c r="AA177" s="93"/>
      <c r="AB177" s="93"/>
      <c r="AC177" s="93"/>
      <c r="AD177" s="93"/>
      <c r="AE177" s="94"/>
      <c r="AF177" s="125">
        <v>231</v>
      </c>
      <c r="AG177" s="125"/>
      <c r="AH177" s="125"/>
      <c r="AI177" s="125"/>
      <c r="AJ177" s="125"/>
      <c r="AK177" s="125">
        <v>0</v>
      </c>
      <c r="AL177" s="125"/>
      <c r="AM177" s="125"/>
      <c r="AN177" s="125"/>
      <c r="AO177" s="125"/>
      <c r="AP177" s="125">
        <f t="shared" si="15"/>
        <v>231</v>
      </c>
      <c r="AQ177" s="125"/>
      <c r="AR177" s="125"/>
      <c r="AS177" s="125"/>
      <c r="AT177" s="125"/>
      <c r="AU177" s="125">
        <v>231</v>
      </c>
      <c r="AV177" s="125"/>
      <c r="AW177" s="125"/>
      <c r="AX177" s="125"/>
      <c r="AY177" s="125"/>
      <c r="AZ177" s="125">
        <v>0</v>
      </c>
      <c r="BA177" s="125"/>
      <c r="BB177" s="125"/>
      <c r="BC177" s="125"/>
      <c r="BD177" s="125"/>
      <c r="BE177" s="125">
        <f t="shared" si="16"/>
        <v>231</v>
      </c>
      <c r="BF177" s="125"/>
      <c r="BG177" s="125"/>
      <c r="BH177" s="125"/>
      <c r="BI177" s="125"/>
      <c r="BJ177" s="125">
        <v>231</v>
      </c>
      <c r="BK177" s="125"/>
      <c r="BL177" s="125"/>
      <c r="BM177" s="125"/>
      <c r="BN177" s="125"/>
      <c r="BO177" s="125">
        <v>0</v>
      </c>
      <c r="BP177" s="125"/>
      <c r="BQ177" s="125"/>
      <c r="BR177" s="125"/>
      <c r="BS177" s="125"/>
      <c r="BT177" s="125">
        <f t="shared" si="17"/>
        <v>231</v>
      </c>
      <c r="BU177" s="125"/>
      <c r="BV177" s="125"/>
      <c r="BW177" s="125"/>
      <c r="BX177" s="125"/>
    </row>
    <row r="178" spans="1:76" s="8" customFormat="1" ht="28.95" customHeight="1" x14ac:dyDescent="0.25">
      <c r="A178" s="62">
        <v>5</v>
      </c>
      <c r="B178" s="63"/>
      <c r="C178" s="63"/>
      <c r="D178" s="126" t="s">
        <v>571</v>
      </c>
      <c r="E178" s="93"/>
      <c r="F178" s="93"/>
      <c r="G178" s="93"/>
      <c r="H178" s="93"/>
      <c r="I178" s="93"/>
      <c r="J178" s="93"/>
      <c r="K178" s="93"/>
      <c r="L178" s="93"/>
      <c r="M178" s="93"/>
      <c r="N178" s="93"/>
      <c r="O178" s="93"/>
      <c r="P178" s="94"/>
      <c r="Q178" s="61" t="s">
        <v>343</v>
      </c>
      <c r="R178" s="61"/>
      <c r="S178" s="61"/>
      <c r="T178" s="61"/>
      <c r="U178" s="61"/>
      <c r="V178" s="126" t="s">
        <v>570</v>
      </c>
      <c r="W178" s="93"/>
      <c r="X178" s="93"/>
      <c r="Y178" s="93"/>
      <c r="Z178" s="93"/>
      <c r="AA178" s="93"/>
      <c r="AB178" s="93"/>
      <c r="AC178" s="93"/>
      <c r="AD178" s="93"/>
      <c r="AE178" s="94"/>
      <c r="AF178" s="87">
        <f>X74+X75+X76+X77</f>
        <v>4416271</v>
      </c>
      <c r="AG178" s="125"/>
      <c r="AH178" s="125"/>
      <c r="AI178" s="125"/>
      <c r="AJ178" s="125"/>
      <c r="AK178" s="125">
        <v>0</v>
      </c>
      <c r="AL178" s="125"/>
      <c r="AM178" s="125"/>
      <c r="AN178" s="125"/>
      <c r="AO178" s="125"/>
      <c r="AP178" s="125">
        <f t="shared" ref="AP178" si="18">IF(ISNUMBER(AF178),AF178,0)+IF(ISNUMBER(AK178),AK178,0)</f>
        <v>4416271</v>
      </c>
      <c r="AQ178" s="125"/>
      <c r="AR178" s="125"/>
      <c r="AS178" s="125"/>
      <c r="AT178" s="125"/>
      <c r="AU178" s="87">
        <f>AP74+AP75+AP76+AP77</f>
        <v>2931518</v>
      </c>
      <c r="AV178" s="125"/>
      <c r="AW178" s="125"/>
      <c r="AX178" s="125"/>
      <c r="AY178" s="125"/>
      <c r="AZ178" s="125">
        <v>0</v>
      </c>
      <c r="BA178" s="125"/>
      <c r="BB178" s="125"/>
      <c r="BC178" s="125"/>
      <c r="BD178" s="125"/>
      <c r="BE178" s="125">
        <f t="shared" ref="BE178" si="19">IF(ISNUMBER(AU178),AU178,0)+IF(ISNUMBER(AZ178),AZ178,0)</f>
        <v>2931518</v>
      </c>
      <c r="BF178" s="125"/>
      <c r="BG178" s="125"/>
      <c r="BH178" s="125"/>
      <c r="BI178" s="125"/>
      <c r="BJ178" s="87">
        <f>BH74+BH75+BH76+BH77+BH79</f>
        <v>4632400</v>
      </c>
      <c r="BK178" s="125"/>
      <c r="BL178" s="125"/>
      <c r="BM178" s="125"/>
      <c r="BN178" s="125"/>
      <c r="BO178" s="125">
        <v>0</v>
      </c>
      <c r="BP178" s="125"/>
      <c r="BQ178" s="125"/>
      <c r="BR178" s="125"/>
      <c r="BS178" s="125"/>
      <c r="BT178" s="125">
        <f t="shared" ref="BT178" si="20">IF(ISNUMBER(BJ178),BJ178,0)+IF(ISNUMBER(BO178),BO178,0)</f>
        <v>4632400</v>
      </c>
      <c r="BU178" s="125"/>
      <c r="BV178" s="125"/>
      <c r="BW178" s="125"/>
      <c r="BX178" s="125"/>
    </row>
    <row r="179" spans="1:76" s="9" customFormat="1" ht="15" customHeight="1" x14ac:dyDescent="0.25">
      <c r="A179" s="98">
        <v>0</v>
      </c>
      <c r="B179" s="99"/>
      <c r="C179" s="99"/>
      <c r="D179" s="155" t="s">
        <v>165</v>
      </c>
      <c r="E179" s="156"/>
      <c r="F179" s="156"/>
      <c r="G179" s="156"/>
      <c r="H179" s="156"/>
      <c r="I179" s="156"/>
      <c r="J179" s="156"/>
      <c r="K179" s="156"/>
      <c r="L179" s="156"/>
      <c r="M179" s="156"/>
      <c r="N179" s="156"/>
      <c r="O179" s="156"/>
      <c r="P179" s="157"/>
      <c r="Q179" s="123"/>
      <c r="R179" s="123"/>
      <c r="S179" s="123"/>
      <c r="T179" s="123"/>
      <c r="U179" s="123"/>
      <c r="V179" s="155"/>
      <c r="W179" s="156"/>
      <c r="X179" s="156"/>
      <c r="Y179" s="156"/>
      <c r="Z179" s="156"/>
      <c r="AA179" s="156"/>
      <c r="AB179" s="156"/>
      <c r="AC179" s="156"/>
      <c r="AD179" s="156"/>
      <c r="AE179" s="157"/>
      <c r="AF179" s="128"/>
      <c r="AG179" s="128"/>
      <c r="AH179" s="128"/>
      <c r="AI179" s="128"/>
      <c r="AJ179" s="128"/>
      <c r="AK179" s="128"/>
      <c r="AL179" s="128"/>
      <c r="AM179" s="128"/>
      <c r="AN179" s="128"/>
      <c r="AO179" s="128"/>
      <c r="AP179" s="128">
        <f t="shared" si="15"/>
        <v>0</v>
      </c>
      <c r="AQ179" s="128"/>
      <c r="AR179" s="128"/>
      <c r="AS179" s="128"/>
      <c r="AT179" s="128"/>
      <c r="AU179" s="128"/>
      <c r="AV179" s="128"/>
      <c r="AW179" s="128"/>
      <c r="AX179" s="128"/>
      <c r="AY179" s="128"/>
      <c r="AZ179" s="128"/>
      <c r="BA179" s="128"/>
      <c r="BB179" s="128"/>
      <c r="BC179" s="128"/>
      <c r="BD179" s="128"/>
      <c r="BE179" s="128">
        <f t="shared" si="16"/>
        <v>0</v>
      </c>
      <c r="BF179" s="128"/>
      <c r="BG179" s="128"/>
      <c r="BH179" s="128"/>
      <c r="BI179" s="128"/>
      <c r="BJ179" s="128"/>
      <c r="BK179" s="128"/>
      <c r="BL179" s="128"/>
      <c r="BM179" s="128"/>
      <c r="BN179" s="128"/>
      <c r="BO179" s="128"/>
      <c r="BP179" s="128"/>
      <c r="BQ179" s="128"/>
      <c r="BR179" s="128"/>
      <c r="BS179" s="128"/>
      <c r="BT179" s="128">
        <f t="shared" si="17"/>
        <v>0</v>
      </c>
      <c r="BU179" s="128"/>
      <c r="BV179" s="128"/>
      <c r="BW179" s="128"/>
      <c r="BX179" s="128"/>
    </row>
    <row r="180" spans="1:76" s="8" customFormat="1" ht="27.6" customHeight="1" x14ac:dyDescent="0.25">
      <c r="A180" s="62">
        <v>1</v>
      </c>
      <c r="B180" s="63"/>
      <c r="C180" s="63"/>
      <c r="D180" s="126" t="s">
        <v>253</v>
      </c>
      <c r="E180" s="93"/>
      <c r="F180" s="93"/>
      <c r="G180" s="93"/>
      <c r="H180" s="93"/>
      <c r="I180" s="93"/>
      <c r="J180" s="93"/>
      <c r="K180" s="93"/>
      <c r="L180" s="93"/>
      <c r="M180" s="93"/>
      <c r="N180" s="93"/>
      <c r="O180" s="93"/>
      <c r="P180" s="94"/>
      <c r="Q180" s="61" t="s">
        <v>163</v>
      </c>
      <c r="R180" s="61"/>
      <c r="S180" s="61"/>
      <c r="T180" s="61"/>
      <c r="U180" s="61"/>
      <c r="V180" s="126" t="s">
        <v>575</v>
      </c>
      <c r="W180" s="93"/>
      <c r="X180" s="93"/>
      <c r="Y180" s="93"/>
      <c r="Z180" s="93"/>
      <c r="AA180" s="93"/>
      <c r="AB180" s="93"/>
      <c r="AC180" s="93"/>
      <c r="AD180" s="93"/>
      <c r="AE180" s="94"/>
      <c r="AF180" s="125">
        <v>65035</v>
      </c>
      <c r="AG180" s="125"/>
      <c r="AH180" s="125"/>
      <c r="AI180" s="125"/>
      <c r="AJ180" s="125"/>
      <c r="AK180" s="125">
        <v>0</v>
      </c>
      <c r="AL180" s="125"/>
      <c r="AM180" s="125"/>
      <c r="AN180" s="125"/>
      <c r="AO180" s="125"/>
      <c r="AP180" s="125">
        <f t="shared" si="15"/>
        <v>65035</v>
      </c>
      <c r="AQ180" s="125"/>
      <c r="AR180" s="125"/>
      <c r="AS180" s="125"/>
      <c r="AT180" s="125"/>
      <c r="AU180" s="125">
        <v>57750</v>
      </c>
      <c r="AV180" s="125"/>
      <c r="AW180" s="125"/>
      <c r="AX180" s="125"/>
      <c r="AY180" s="125"/>
      <c r="AZ180" s="125">
        <v>0</v>
      </c>
      <c r="BA180" s="125"/>
      <c r="BB180" s="125"/>
      <c r="BC180" s="125"/>
      <c r="BD180" s="125"/>
      <c r="BE180" s="125">
        <f t="shared" si="16"/>
        <v>57750</v>
      </c>
      <c r="BF180" s="125"/>
      <c r="BG180" s="125"/>
      <c r="BH180" s="125"/>
      <c r="BI180" s="125"/>
      <c r="BJ180" s="125">
        <v>55440</v>
      </c>
      <c r="BK180" s="125"/>
      <c r="BL180" s="125"/>
      <c r="BM180" s="125"/>
      <c r="BN180" s="125"/>
      <c r="BO180" s="125">
        <v>0</v>
      </c>
      <c r="BP180" s="125"/>
      <c r="BQ180" s="125"/>
      <c r="BR180" s="125"/>
      <c r="BS180" s="125"/>
      <c r="BT180" s="125">
        <f t="shared" si="17"/>
        <v>55440</v>
      </c>
      <c r="BU180" s="125"/>
      <c r="BV180" s="125"/>
      <c r="BW180" s="125"/>
      <c r="BX180" s="125"/>
    </row>
    <row r="181" spans="1:76" s="8" customFormat="1" ht="15" customHeight="1" x14ac:dyDescent="0.25">
      <c r="A181" s="62">
        <v>2</v>
      </c>
      <c r="B181" s="63"/>
      <c r="C181" s="63"/>
      <c r="D181" s="126" t="s">
        <v>321</v>
      </c>
      <c r="E181" s="93"/>
      <c r="F181" s="93"/>
      <c r="G181" s="93"/>
      <c r="H181" s="93"/>
      <c r="I181" s="93"/>
      <c r="J181" s="93"/>
      <c r="K181" s="93"/>
      <c r="L181" s="93"/>
      <c r="M181" s="93"/>
      <c r="N181" s="93"/>
      <c r="O181" s="93"/>
      <c r="P181" s="94"/>
      <c r="Q181" s="61" t="s">
        <v>163</v>
      </c>
      <c r="R181" s="61"/>
      <c r="S181" s="61"/>
      <c r="T181" s="61"/>
      <c r="U181" s="61"/>
      <c r="V181" s="126" t="s">
        <v>252</v>
      </c>
      <c r="W181" s="93"/>
      <c r="X181" s="93"/>
      <c r="Y181" s="93"/>
      <c r="Z181" s="93"/>
      <c r="AA181" s="93"/>
      <c r="AB181" s="93"/>
      <c r="AC181" s="93"/>
      <c r="AD181" s="93"/>
      <c r="AE181" s="94"/>
      <c r="AF181" s="125">
        <v>701481</v>
      </c>
      <c r="AG181" s="125"/>
      <c r="AH181" s="125"/>
      <c r="AI181" s="125"/>
      <c r="AJ181" s="125"/>
      <c r="AK181" s="125">
        <v>0</v>
      </c>
      <c r="AL181" s="125"/>
      <c r="AM181" s="125"/>
      <c r="AN181" s="125"/>
      <c r="AO181" s="125"/>
      <c r="AP181" s="125">
        <f t="shared" si="15"/>
        <v>701481</v>
      </c>
      <c r="AQ181" s="125"/>
      <c r="AR181" s="125"/>
      <c r="AS181" s="125"/>
      <c r="AT181" s="125"/>
      <c r="AU181" s="125">
        <v>643930</v>
      </c>
      <c r="AV181" s="125"/>
      <c r="AW181" s="125"/>
      <c r="AX181" s="125"/>
      <c r="AY181" s="125"/>
      <c r="AZ181" s="125">
        <v>0</v>
      </c>
      <c r="BA181" s="125"/>
      <c r="BB181" s="125"/>
      <c r="BC181" s="125"/>
      <c r="BD181" s="125"/>
      <c r="BE181" s="125">
        <f t="shared" si="16"/>
        <v>643930</v>
      </c>
      <c r="BF181" s="125"/>
      <c r="BG181" s="125"/>
      <c r="BH181" s="125"/>
      <c r="BI181" s="125"/>
      <c r="BJ181" s="125">
        <f>162580+455525</f>
        <v>618105</v>
      </c>
      <c r="BK181" s="125"/>
      <c r="BL181" s="125"/>
      <c r="BM181" s="125"/>
      <c r="BN181" s="125"/>
      <c r="BO181" s="125">
        <v>0</v>
      </c>
      <c r="BP181" s="125"/>
      <c r="BQ181" s="125"/>
      <c r="BR181" s="125"/>
      <c r="BS181" s="125"/>
      <c r="BT181" s="125">
        <f t="shared" si="17"/>
        <v>618105</v>
      </c>
      <c r="BU181" s="125"/>
      <c r="BV181" s="125"/>
      <c r="BW181" s="125"/>
      <c r="BX181" s="125"/>
    </row>
    <row r="182" spans="1:76" s="8" customFormat="1" ht="27.6" customHeight="1" x14ac:dyDescent="0.25">
      <c r="A182" s="62">
        <v>3</v>
      </c>
      <c r="B182" s="63"/>
      <c r="C182" s="63"/>
      <c r="D182" s="126" t="s">
        <v>254</v>
      </c>
      <c r="E182" s="93"/>
      <c r="F182" s="93"/>
      <c r="G182" s="93"/>
      <c r="H182" s="93"/>
      <c r="I182" s="93"/>
      <c r="J182" s="93"/>
      <c r="K182" s="93"/>
      <c r="L182" s="93"/>
      <c r="M182" s="93"/>
      <c r="N182" s="93"/>
      <c r="O182" s="93"/>
      <c r="P182" s="94"/>
      <c r="Q182" s="61" t="s">
        <v>251</v>
      </c>
      <c r="R182" s="61"/>
      <c r="S182" s="61"/>
      <c r="T182" s="61"/>
      <c r="U182" s="61"/>
      <c r="V182" s="126" t="s">
        <v>252</v>
      </c>
      <c r="W182" s="93"/>
      <c r="X182" s="93"/>
      <c r="Y182" s="93"/>
      <c r="Z182" s="93"/>
      <c r="AA182" s="93"/>
      <c r="AB182" s="93"/>
      <c r="AC182" s="93"/>
      <c r="AD182" s="93"/>
      <c r="AE182" s="94"/>
      <c r="AF182" s="125">
        <v>6746</v>
      </c>
      <c r="AG182" s="125"/>
      <c r="AH182" s="125"/>
      <c r="AI182" s="125"/>
      <c r="AJ182" s="125"/>
      <c r="AK182" s="125">
        <v>0</v>
      </c>
      <c r="AL182" s="125"/>
      <c r="AM182" s="125"/>
      <c r="AN182" s="125"/>
      <c r="AO182" s="125"/>
      <c r="AP182" s="125">
        <f t="shared" si="15"/>
        <v>6746</v>
      </c>
      <c r="AQ182" s="125"/>
      <c r="AR182" s="125"/>
      <c r="AS182" s="125"/>
      <c r="AT182" s="125"/>
      <c r="AU182" s="125">
        <v>7100</v>
      </c>
      <c r="AV182" s="125"/>
      <c r="AW182" s="125"/>
      <c r="AX182" s="125"/>
      <c r="AY182" s="125"/>
      <c r="AZ182" s="125">
        <v>0</v>
      </c>
      <c r="BA182" s="125"/>
      <c r="BB182" s="125"/>
      <c r="BC182" s="125"/>
      <c r="BD182" s="125"/>
      <c r="BE182" s="125">
        <f t="shared" si="16"/>
        <v>7100</v>
      </c>
      <c r="BF182" s="125"/>
      <c r="BG182" s="125"/>
      <c r="BH182" s="125"/>
      <c r="BI182" s="125"/>
      <c r="BJ182" s="125">
        <v>6800</v>
      </c>
      <c r="BK182" s="125"/>
      <c r="BL182" s="125"/>
      <c r="BM182" s="125"/>
      <c r="BN182" s="125"/>
      <c r="BO182" s="125">
        <v>0</v>
      </c>
      <c r="BP182" s="125"/>
      <c r="BQ182" s="125"/>
      <c r="BR182" s="125"/>
      <c r="BS182" s="125"/>
      <c r="BT182" s="125">
        <f t="shared" si="17"/>
        <v>6800</v>
      </c>
      <c r="BU182" s="125"/>
      <c r="BV182" s="125"/>
      <c r="BW182" s="125"/>
      <c r="BX182" s="125"/>
    </row>
    <row r="183" spans="1:76" s="9" customFormat="1" ht="15" customHeight="1" x14ac:dyDescent="0.25">
      <c r="A183" s="98">
        <v>0</v>
      </c>
      <c r="B183" s="99"/>
      <c r="C183" s="99"/>
      <c r="D183" s="155" t="s">
        <v>170</v>
      </c>
      <c r="E183" s="156"/>
      <c r="F183" s="156"/>
      <c r="G183" s="156"/>
      <c r="H183" s="156"/>
      <c r="I183" s="156"/>
      <c r="J183" s="156"/>
      <c r="K183" s="156"/>
      <c r="L183" s="156"/>
      <c r="M183" s="156"/>
      <c r="N183" s="156"/>
      <c r="O183" s="156"/>
      <c r="P183" s="157"/>
      <c r="Q183" s="123"/>
      <c r="R183" s="123"/>
      <c r="S183" s="123"/>
      <c r="T183" s="123"/>
      <c r="U183" s="123"/>
      <c r="V183" s="155"/>
      <c r="W183" s="156"/>
      <c r="X183" s="156"/>
      <c r="Y183" s="156"/>
      <c r="Z183" s="156"/>
      <c r="AA183" s="156"/>
      <c r="AB183" s="156"/>
      <c r="AC183" s="156"/>
      <c r="AD183" s="156"/>
      <c r="AE183" s="157"/>
      <c r="AF183" s="128"/>
      <c r="AG183" s="128"/>
      <c r="AH183" s="128"/>
      <c r="AI183" s="128"/>
      <c r="AJ183" s="128"/>
      <c r="AK183" s="128"/>
      <c r="AL183" s="128"/>
      <c r="AM183" s="128"/>
      <c r="AN183" s="128"/>
      <c r="AO183" s="128"/>
      <c r="AP183" s="128">
        <f t="shared" si="15"/>
        <v>0</v>
      </c>
      <c r="AQ183" s="128"/>
      <c r="AR183" s="128"/>
      <c r="AS183" s="128"/>
      <c r="AT183" s="128"/>
      <c r="AU183" s="128"/>
      <c r="AV183" s="128"/>
      <c r="AW183" s="128"/>
      <c r="AX183" s="128"/>
      <c r="AY183" s="128"/>
      <c r="AZ183" s="128"/>
      <c r="BA183" s="128"/>
      <c r="BB183" s="128"/>
      <c r="BC183" s="128"/>
      <c r="BD183" s="128"/>
      <c r="BE183" s="128">
        <f t="shared" si="16"/>
        <v>0</v>
      </c>
      <c r="BF183" s="128"/>
      <c r="BG183" s="128"/>
      <c r="BH183" s="128"/>
      <c r="BI183" s="128"/>
      <c r="BJ183" s="128"/>
      <c r="BK183" s="128"/>
      <c r="BL183" s="128"/>
      <c r="BM183" s="128"/>
      <c r="BN183" s="128"/>
      <c r="BO183" s="128"/>
      <c r="BP183" s="128"/>
      <c r="BQ183" s="128"/>
      <c r="BR183" s="128"/>
      <c r="BS183" s="128"/>
      <c r="BT183" s="128">
        <f t="shared" si="17"/>
        <v>0</v>
      </c>
      <c r="BU183" s="128"/>
      <c r="BV183" s="128"/>
      <c r="BW183" s="128"/>
      <c r="BX183" s="128"/>
    </row>
    <row r="184" spans="1:76" s="8" customFormat="1" ht="27.6" customHeight="1" x14ac:dyDescent="0.25">
      <c r="A184" s="62">
        <v>1</v>
      </c>
      <c r="B184" s="63"/>
      <c r="C184" s="63"/>
      <c r="D184" s="126" t="s">
        <v>259</v>
      </c>
      <c r="E184" s="93"/>
      <c r="F184" s="93"/>
      <c r="G184" s="93"/>
      <c r="H184" s="93"/>
      <c r="I184" s="93"/>
      <c r="J184" s="93"/>
      <c r="K184" s="93"/>
      <c r="L184" s="93"/>
      <c r="M184" s="93"/>
      <c r="N184" s="93"/>
      <c r="O184" s="93"/>
      <c r="P184" s="94"/>
      <c r="Q184" s="61" t="s">
        <v>257</v>
      </c>
      <c r="R184" s="61"/>
      <c r="S184" s="61"/>
      <c r="T184" s="61"/>
      <c r="U184" s="61"/>
      <c r="V184" s="126" t="s">
        <v>172</v>
      </c>
      <c r="W184" s="93"/>
      <c r="X184" s="93"/>
      <c r="Y184" s="93"/>
      <c r="Z184" s="93"/>
      <c r="AA184" s="93"/>
      <c r="AB184" s="93"/>
      <c r="AC184" s="93"/>
      <c r="AD184" s="93"/>
      <c r="AE184" s="94"/>
      <c r="AF184" s="125">
        <v>250</v>
      </c>
      <c r="AG184" s="125"/>
      <c r="AH184" s="125"/>
      <c r="AI184" s="125"/>
      <c r="AJ184" s="125"/>
      <c r="AK184" s="125">
        <v>0</v>
      </c>
      <c r="AL184" s="125"/>
      <c r="AM184" s="125"/>
      <c r="AN184" s="125"/>
      <c r="AO184" s="125"/>
      <c r="AP184" s="125">
        <f t="shared" si="15"/>
        <v>250</v>
      </c>
      <c r="AQ184" s="125"/>
      <c r="AR184" s="125"/>
      <c r="AS184" s="125"/>
      <c r="AT184" s="125"/>
      <c r="AU184" s="125">
        <v>250</v>
      </c>
      <c r="AV184" s="125"/>
      <c r="AW184" s="125"/>
      <c r="AX184" s="125"/>
      <c r="AY184" s="125"/>
      <c r="AZ184" s="125">
        <v>0</v>
      </c>
      <c r="BA184" s="125"/>
      <c r="BB184" s="125"/>
      <c r="BC184" s="125"/>
      <c r="BD184" s="125"/>
      <c r="BE184" s="125">
        <f t="shared" si="16"/>
        <v>250</v>
      </c>
      <c r="BF184" s="125"/>
      <c r="BG184" s="125"/>
      <c r="BH184" s="125"/>
      <c r="BI184" s="125"/>
      <c r="BJ184" s="125">
        <v>250</v>
      </c>
      <c r="BK184" s="125"/>
      <c r="BL184" s="125"/>
      <c r="BM184" s="125"/>
      <c r="BN184" s="125"/>
      <c r="BO184" s="125">
        <v>0</v>
      </c>
      <c r="BP184" s="125"/>
      <c r="BQ184" s="125"/>
      <c r="BR184" s="125"/>
      <c r="BS184" s="125"/>
      <c r="BT184" s="125">
        <f t="shared" si="17"/>
        <v>250</v>
      </c>
      <c r="BU184" s="125"/>
      <c r="BV184" s="125"/>
      <c r="BW184" s="125"/>
      <c r="BX184" s="125"/>
    </row>
    <row r="185" spans="1:76" s="8" customFormat="1" ht="27.6" customHeight="1" x14ac:dyDescent="0.25">
      <c r="A185" s="62">
        <v>2</v>
      </c>
      <c r="B185" s="63"/>
      <c r="C185" s="63"/>
      <c r="D185" s="126" t="s">
        <v>322</v>
      </c>
      <c r="E185" s="93"/>
      <c r="F185" s="93"/>
      <c r="G185" s="93"/>
      <c r="H185" s="93"/>
      <c r="I185" s="93"/>
      <c r="J185" s="93"/>
      <c r="K185" s="93"/>
      <c r="L185" s="93"/>
      <c r="M185" s="93"/>
      <c r="N185" s="93"/>
      <c r="O185" s="93"/>
      <c r="P185" s="94"/>
      <c r="Q185" s="61" t="s">
        <v>257</v>
      </c>
      <c r="R185" s="61"/>
      <c r="S185" s="61"/>
      <c r="T185" s="61"/>
      <c r="U185" s="61"/>
      <c r="V185" s="126" t="s">
        <v>172</v>
      </c>
      <c r="W185" s="93"/>
      <c r="X185" s="93"/>
      <c r="Y185" s="93"/>
      <c r="Z185" s="93"/>
      <c r="AA185" s="93"/>
      <c r="AB185" s="93"/>
      <c r="AC185" s="93"/>
      <c r="AD185" s="93"/>
      <c r="AE185" s="94"/>
      <c r="AF185" s="125">
        <v>10</v>
      </c>
      <c r="AG185" s="125"/>
      <c r="AH185" s="125"/>
      <c r="AI185" s="125"/>
      <c r="AJ185" s="125"/>
      <c r="AK185" s="125">
        <v>0</v>
      </c>
      <c r="AL185" s="125"/>
      <c r="AM185" s="125"/>
      <c r="AN185" s="125"/>
      <c r="AO185" s="125"/>
      <c r="AP185" s="125">
        <f t="shared" si="15"/>
        <v>10</v>
      </c>
      <c r="AQ185" s="125"/>
      <c r="AR185" s="125"/>
      <c r="AS185" s="125"/>
      <c r="AT185" s="125"/>
      <c r="AU185" s="125">
        <v>8</v>
      </c>
      <c r="AV185" s="125"/>
      <c r="AW185" s="125"/>
      <c r="AX185" s="125"/>
      <c r="AY185" s="125"/>
      <c r="AZ185" s="125">
        <v>0</v>
      </c>
      <c r="BA185" s="125"/>
      <c r="BB185" s="125"/>
      <c r="BC185" s="125"/>
      <c r="BD185" s="125"/>
      <c r="BE185" s="125">
        <f t="shared" si="16"/>
        <v>8</v>
      </c>
      <c r="BF185" s="125"/>
      <c r="BG185" s="125"/>
      <c r="BH185" s="125"/>
      <c r="BI185" s="125"/>
      <c r="BJ185" s="125">
        <v>8</v>
      </c>
      <c r="BK185" s="125"/>
      <c r="BL185" s="125"/>
      <c r="BM185" s="125"/>
      <c r="BN185" s="125"/>
      <c r="BO185" s="125">
        <v>0</v>
      </c>
      <c r="BP185" s="125"/>
      <c r="BQ185" s="125"/>
      <c r="BR185" s="125"/>
      <c r="BS185" s="125"/>
      <c r="BT185" s="125">
        <f t="shared" si="17"/>
        <v>8</v>
      </c>
      <c r="BU185" s="125"/>
      <c r="BV185" s="125"/>
      <c r="BW185" s="125"/>
      <c r="BX185" s="125"/>
    </row>
    <row r="186" spans="1:76" s="8" customFormat="1" ht="15" customHeight="1" x14ac:dyDescent="0.25">
      <c r="A186" s="62">
        <v>3</v>
      </c>
      <c r="B186" s="63"/>
      <c r="C186" s="63"/>
      <c r="D186" s="126" t="s">
        <v>323</v>
      </c>
      <c r="E186" s="93"/>
      <c r="F186" s="93"/>
      <c r="G186" s="93"/>
      <c r="H186" s="93"/>
      <c r="I186" s="93"/>
      <c r="J186" s="93"/>
      <c r="K186" s="93"/>
      <c r="L186" s="93"/>
      <c r="M186" s="93"/>
      <c r="N186" s="93"/>
      <c r="O186" s="93"/>
      <c r="P186" s="94"/>
      <c r="Q186" s="61" t="s">
        <v>163</v>
      </c>
      <c r="R186" s="61"/>
      <c r="S186" s="61"/>
      <c r="T186" s="61"/>
      <c r="U186" s="61"/>
      <c r="V186" s="126" t="s">
        <v>172</v>
      </c>
      <c r="W186" s="93"/>
      <c r="X186" s="93"/>
      <c r="Y186" s="93"/>
      <c r="Z186" s="93"/>
      <c r="AA186" s="93"/>
      <c r="AB186" s="93"/>
      <c r="AC186" s="93"/>
      <c r="AD186" s="93"/>
      <c r="AE186" s="94"/>
      <c r="AF186" s="125">
        <v>6087</v>
      </c>
      <c r="AG186" s="125"/>
      <c r="AH186" s="125"/>
      <c r="AI186" s="125"/>
      <c r="AJ186" s="125"/>
      <c r="AK186" s="125">
        <v>0</v>
      </c>
      <c r="AL186" s="125"/>
      <c r="AM186" s="125"/>
      <c r="AN186" s="125"/>
      <c r="AO186" s="125"/>
      <c r="AP186" s="125">
        <f t="shared" si="15"/>
        <v>6087</v>
      </c>
      <c r="AQ186" s="125"/>
      <c r="AR186" s="125"/>
      <c r="AS186" s="125"/>
      <c r="AT186" s="125"/>
      <c r="AU186" s="125">
        <v>4788</v>
      </c>
      <c r="AV186" s="125"/>
      <c r="AW186" s="125"/>
      <c r="AX186" s="125"/>
      <c r="AY186" s="125"/>
      <c r="AZ186" s="125">
        <v>0</v>
      </c>
      <c r="BA186" s="125"/>
      <c r="BB186" s="125"/>
      <c r="BC186" s="125"/>
      <c r="BD186" s="125"/>
      <c r="BE186" s="125">
        <f t="shared" si="16"/>
        <v>4788</v>
      </c>
      <c r="BF186" s="125"/>
      <c r="BG186" s="125"/>
      <c r="BH186" s="125"/>
      <c r="BI186" s="125"/>
      <c r="BJ186" s="158">
        <f>BJ181/BJ176</f>
        <v>4561.6605166051659</v>
      </c>
      <c r="BK186" s="158"/>
      <c r="BL186" s="158"/>
      <c r="BM186" s="158"/>
      <c r="BN186" s="158"/>
      <c r="BO186" s="158">
        <v>0</v>
      </c>
      <c r="BP186" s="158"/>
      <c r="BQ186" s="158"/>
      <c r="BR186" s="158"/>
      <c r="BS186" s="158"/>
      <c r="BT186" s="158">
        <f t="shared" si="17"/>
        <v>4561.6605166051659</v>
      </c>
      <c r="BU186" s="158"/>
      <c r="BV186" s="158"/>
      <c r="BW186" s="158"/>
      <c r="BX186" s="158"/>
    </row>
    <row r="187" spans="1:76" s="8" customFormat="1" ht="15" customHeight="1" x14ac:dyDescent="0.25">
      <c r="A187" s="62">
        <v>4</v>
      </c>
      <c r="B187" s="63"/>
      <c r="C187" s="63"/>
      <c r="D187" s="126" t="s">
        <v>640</v>
      </c>
      <c r="E187" s="93"/>
      <c r="F187" s="93"/>
      <c r="G187" s="93"/>
      <c r="H187" s="93"/>
      <c r="I187" s="93"/>
      <c r="J187" s="93"/>
      <c r="K187" s="93"/>
      <c r="L187" s="93"/>
      <c r="M187" s="93"/>
      <c r="N187" s="93"/>
      <c r="O187" s="93"/>
      <c r="P187" s="94"/>
      <c r="Q187" s="61" t="s">
        <v>163</v>
      </c>
      <c r="R187" s="61"/>
      <c r="S187" s="61"/>
      <c r="T187" s="61"/>
      <c r="U187" s="61"/>
      <c r="V187" s="126" t="s">
        <v>172</v>
      </c>
      <c r="W187" s="93"/>
      <c r="X187" s="93"/>
      <c r="Y187" s="93"/>
      <c r="Z187" s="93"/>
      <c r="AA187" s="93"/>
      <c r="AB187" s="93"/>
      <c r="AC187" s="93"/>
      <c r="AD187" s="93"/>
      <c r="AE187" s="94"/>
      <c r="AF187" s="158">
        <f>AF182/AF176</f>
        <v>58.533622559652926</v>
      </c>
      <c r="AG187" s="158"/>
      <c r="AH187" s="158"/>
      <c r="AI187" s="158"/>
      <c r="AJ187" s="158"/>
      <c r="AK187" s="158">
        <v>0</v>
      </c>
      <c r="AL187" s="158"/>
      <c r="AM187" s="158"/>
      <c r="AN187" s="158"/>
      <c r="AO187" s="158"/>
      <c r="AP187" s="158">
        <f t="shared" ref="AP187" si="21">IF(ISNUMBER(AF187),AF187,0)+IF(ISNUMBER(AK187),AK187,0)</f>
        <v>58.533622559652926</v>
      </c>
      <c r="AQ187" s="158"/>
      <c r="AR187" s="158"/>
      <c r="AS187" s="158"/>
      <c r="AT187" s="158"/>
      <c r="AU187" s="158">
        <f>AU182/AU176</f>
        <v>52.788104089219331</v>
      </c>
      <c r="AV187" s="158"/>
      <c r="AW187" s="158"/>
      <c r="AX187" s="158"/>
      <c r="AY187" s="158"/>
      <c r="AZ187" s="158">
        <v>0</v>
      </c>
      <c r="BA187" s="158"/>
      <c r="BB187" s="158"/>
      <c r="BC187" s="158"/>
      <c r="BD187" s="158"/>
      <c r="BE187" s="158">
        <f t="shared" si="16"/>
        <v>52.788104089219331</v>
      </c>
      <c r="BF187" s="158"/>
      <c r="BG187" s="158"/>
      <c r="BH187" s="158"/>
      <c r="BI187" s="158"/>
      <c r="BJ187" s="158">
        <f>BJ182/BJ176</f>
        <v>50.184501845018453</v>
      </c>
      <c r="BK187" s="158"/>
      <c r="BL187" s="158"/>
      <c r="BM187" s="158"/>
      <c r="BN187" s="158"/>
      <c r="BO187" s="158">
        <v>0</v>
      </c>
      <c r="BP187" s="158"/>
      <c r="BQ187" s="158"/>
      <c r="BR187" s="158"/>
      <c r="BS187" s="158"/>
      <c r="BT187" s="158">
        <f t="shared" si="17"/>
        <v>50.184501845018453</v>
      </c>
      <c r="BU187" s="158"/>
      <c r="BV187" s="158"/>
      <c r="BW187" s="158"/>
      <c r="BX187" s="158"/>
    </row>
    <row r="188" spans="1:76" s="8" customFormat="1" ht="42" customHeight="1" x14ac:dyDescent="0.25">
      <c r="A188" s="62">
        <v>5</v>
      </c>
      <c r="B188" s="63"/>
      <c r="C188" s="63"/>
      <c r="D188" s="126" t="s">
        <v>572</v>
      </c>
      <c r="E188" s="93"/>
      <c r="F188" s="93"/>
      <c r="G188" s="93"/>
      <c r="H188" s="93"/>
      <c r="I188" s="93"/>
      <c r="J188" s="93"/>
      <c r="K188" s="93"/>
      <c r="L188" s="93"/>
      <c r="M188" s="93"/>
      <c r="N188" s="93"/>
      <c r="O188" s="93"/>
      <c r="P188" s="94"/>
      <c r="Q188" s="61" t="s">
        <v>343</v>
      </c>
      <c r="R188" s="61"/>
      <c r="S188" s="61"/>
      <c r="T188" s="61"/>
      <c r="U188" s="61"/>
      <c r="V188" s="126" t="s">
        <v>172</v>
      </c>
      <c r="W188" s="93"/>
      <c r="X188" s="93"/>
      <c r="Y188" s="93"/>
      <c r="Z188" s="93"/>
      <c r="AA188" s="93"/>
      <c r="AB188" s="93"/>
      <c r="AC188" s="93"/>
      <c r="AD188" s="93"/>
      <c r="AE188" s="94"/>
      <c r="AF188" s="158">
        <f>AF178/AF181</f>
        <v>6.2956387984849194</v>
      </c>
      <c r="AG188" s="158"/>
      <c r="AH188" s="158"/>
      <c r="AI188" s="158"/>
      <c r="AJ188" s="158"/>
      <c r="AK188" s="158">
        <v>0</v>
      </c>
      <c r="AL188" s="158"/>
      <c r="AM188" s="158"/>
      <c r="AN188" s="158"/>
      <c r="AO188" s="158"/>
      <c r="AP188" s="158">
        <f t="shared" ref="AP188" si="22">IF(ISNUMBER(AF188),AF188,0)+IF(ISNUMBER(AK188),AK188,0)</f>
        <v>6.2956387984849194</v>
      </c>
      <c r="AQ188" s="158"/>
      <c r="AR188" s="158"/>
      <c r="AS188" s="158"/>
      <c r="AT188" s="158"/>
      <c r="AU188" s="158">
        <f>AU178/AU181</f>
        <v>4.5525414253102046</v>
      </c>
      <c r="AV188" s="158"/>
      <c r="AW188" s="158"/>
      <c r="AX188" s="158"/>
      <c r="AY188" s="158"/>
      <c r="AZ188" s="158">
        <v>0</v>
      </c>
      <c r="BA188" s="158"/>
      <c r="BB188" s="158"/>
      <c r="BC188" s="158"/>
      <c r="BD188" s="158"/>
      <c r="BE188" s="158">
        <f t="shared" si="16"/>
        <v>4.5525414253102046</v>
      </c>
      <c r="BF188" s="158"/>
      <c r="BG188" s="158"/>
      <c r="BH188" s="158"/>
      <c r="BI188" s="158"/>
      <c r="BJ188" s="158">
        <f>BJ178/BJ181</f>
        <v>7.4945195395604305</v>
      </c>
      <c r="BK188" s="158"/>
      <c r="BL188" s="158"/>
      <c r="BM188" s="158"/>
      <c r="BN188" s="158"/>
      <c r="BO188" s="158">
        <v>0</v>
      </c>
      <c r="BP188" s="158"/>
      <c r="BQ188" s="158"/>
      <c r="BR188" s="158"/>
      <c r="BS188" s="158"/>
      <c r="BT188" s="158">
        <f t="shared" si="17"/>
        <v>7.4945195395604305</v>
      </c>
      <c r="BU188" s="158"/>
      <c r="BV188" s="158"/>
      <c r="BW188" s="158"/>
      <c r="BX188" s="158"/>
    </row>
    <row r="189" spans="1:76" s="9" customFormat="1" ht="15" customHeight="1" x14ac:dyDescent="0.25">
      <c r="A189" s="98">
        <v>0</v>
      </c>
      <c r="B189" s="99"/>
      <c r="C189" s="99"/>
      <c r="D189" s="155" t="s">
        <v>260</v>
      </c>
      <c r="E189" s="156"/>
      <c r="F189" s="156"/>
      <c r="G189" s="156"/>
      <c r="H189" s="156"/>
      <c r="I189" s="156"/>
      <c r="J189" s="156"/>
      <c r="K189" s="156"/>
      <c r="L189" s="156"/>
      <c r="M189" s="156"/>
      <c r="N189" s="156"/>
      <c r="O189" s="156"/>
      <c r="P189" s="157"/>
      <c r="Q189" s="123"/>
      <c r="R189" s="123"/>
      <c r="S189" s="123"/>
      <c r="T189" s="123"/>
      <c r="U189" s="123"/>
      <c r="V189" s="155"/>
      <c r="W189" s="156"/>
      <c r="X189" s="156"/>
      <c r="Y189" s="156"/>
      <c r="Z189" s="156"/>
      <c r="AA189" s="156"/>
      <c r="AB189" s="156"/>
      <c r="AC189" s="156"/>
      <c r="AD189" s="156"/>
      <c r="AE189" s="157"/>
      <c r="AF189" s="128"/>
      <c r="AG189" s="128"/>
      <c r="AH189" s="128"/>
      <c r="AI189" s="128"/>
      <c r="AJ189" s="128"/>
      <c r="AK189" s="128"/>
      <c r="AL189" s="128"/>
      <c r="AM189" s="128"/>
      <c r="AN189" s="128"/>
      <c r="AO189" s="128"/>
      <c r="AP189" s="128">
        <f t="shared" si="15"/>
        <v>0</v>
      </c>
      <c r="AQ189" s="128"/>
      <c r="AR189" s="128"/>
      <c r="AS189" s="128"/>
      <c r="AT189" s="128"/>
      <c r="AU189" s="128"/>
      <c r="AV189" s="128"/>
      <c r="AW189" s="128"/>
      <c r="AX189" s="128"/>
      <c r="AY189" s="128"/>
      <c r="AZ189" s="128"/>
      <c r="BA189" s="128"/>
      <c r="BB189" s="128"/>
      <c r="BC189" s="128"/>
      <c r="BD189" s="128"/>
      <c r="BE189" s="128">
        <f t="shared" si="16"/>
        <v>0</v>
      </c>
      <c r="BF189" s="128"/>
      <c r="BG189" s="128"/>
      <c r="BH189" s="128"/>
      <c r="BI189" s="128"/>
      <c r="BJ189" s="128"/>
      <c r="BK189" s="128"/>
      <c r="BL189" s="128"/>
      <c r="BM189" s="128"/>
      <c r="BN189" s="128"/>
      <c r="BO189" s="128"/>
      <c r="BP189" s="128"/>
      <c r="BQ189" s="128"/>
      <c r="BR189" s="128"/>
      <c r="BS189" s="128"/>
      <c r="BT189" s="128">
        <f t="shared" si="17"/>
        <v>0</v>
      </c>
      <c r="BU189" s="128"/>
      <c r="BV189" s="128"/>
      <c r="BW189" s="128"/>
      <c r="BX189" s="128"/>
    </row>
    <row r="190" spans="1:76" s="8" customFormat="1" ht="28.2" customHeight="1" x14ac:dyDescent="0.25">
      <c r="A190" s="62">
        <v>1</v>
      </c>
      <c r="B190" s="63"/>
      <c r="C190" s="63"/>
      <c r="D190" s="126" t="s">
        <v>324</v>
      </c>
      <c r="E190" s="93"/>
      <c r="F190" s="93"/>
      <c r="G190" s="93"/>
      <c r="H190" s="93"/>
      <c r="I190" s="93"/>
      <c r="J190" s="93"/>
      <c r="K190" s="93"/>
      <c r="L190" s="93"/>
      <c r="M190" s="93"/>
      <c r="N190" s="93"/>
      <c r="O190" s="93"/>
      <c r="P190" s="94"/>
      <c r="Q190" s="61" t="s">
        <v>262</v>
      </c>
      <c r="R190" s="61"/>
      <c r="S190" s="61"/>
      <c r="T190" s="61"/>
      <c r="U190" s="61"/>
      <c r="V190" s="126" t="s">
        <v>172</v>
      </c>
      <c r="W190" s="93"/>
      <c r="X190" s="93"/>
      <c r="Y190" s="93"/>
      <c r="Z190" s="93"/>
      <c r="AA190" s="93"/>
      <c r="AB190" s="93"/>
      <c r="AC190" s="93"/>
      <c r="AD190" s="93"/>
      <c r="AE190" s="94"/>
      <c r="AF190" s="125">
        <v>0.1</v>
      </c>
      <c r="AG190" s="125"/>
      <c r="AH190" s="125"/>
      <c r="AI190" s="125"/>
      <c r="AJ190" s="125"/>
      <c r="AK190" s="125">
        <v>0</v>
      </c>
      <c r="AL190" s="125"/>
      <c r="AM190" s="125"/>
      <c r="AN190" s="125"/>
      <c r="AO190" s="125"/>
      <c r="AP190" s="125">
        <f t="shared" si="15"/>
        <v>0.1</v>
      </c>
      <c r="AQ190" s="125"/>
      <c r="AR190" s="125"/>
      <c r="AS190" s="125"/>
      <c r="AT190" s="125"/>
      <c r="AU190" s="125">
        <v>3</v>
      </c>
      <c r="AV190" s="125"/>
      <c r="AW190" s="125"/>
      <c r="AX190" s="125"/>
      <c r="AY190" s="125"/>
      <c r="AZ190" s="125">
        <v>0</v>
      </c>
      <c r="BA190" s="125"/>
      <c r="BB190" s="125"/>
      <c r="BC190" s="125"/>
      <c r="BD190" s="125"/>
      <c r="BE190" s="125">
        <f t="shared" si="16"/>
        <v>3</v>
      </c>
      <c r="BF190" s="125"/>
      <c r="BG190" s="125"/>
      <c r="BH190" s="125"/>
      <c r="BI190" s="125"/>
      <c r="BJ190" s="125">
        <v>1</v>
      </c>
      <c r="BK190" s="125"/>
      <c r="BL190" s="125"/>
      <c r="BM190" s="125"/>
      <c r="BN190" s="125"/>
      <c r="BO190" s="125">
        <v>0</v>
      </c>
      <c r="BP190" s="125"/>
      <c r="BQ190" s="125"/>
      <c r="BR190" s="125"/>
      <c r="BS190" s="125"/>
      <c r="BT190" s="125">
        <f t="shared" si="17"/>
        <v>1</v>
      </c>
      <c r="BU190" s="125"/>
      <c r="BV190" s="125"/>
      <c r="BW190" s="125"/>
      <c r="BX190" s="125"/>
    </row>
    <row r="191" spans="1:76" s="8" customFormat="1" ht="27.6" customHeight="1" x14ac:dyDescent="0.25">
      <c r="A191" s="62">
        <v>2</v>
      </c>
      <c r="B191" s="63"/>
      <c r="C191" s="63"/>
      <c r="D191" s="126" t="s">
        <v>325</v>
      </c>
      <c r="E191" s="93"/>
      <c r="F191" s="93"/>
      <c r="G191" s="93"/>
      <c r="H191" s="93"/>
      <c r="I191" s="93"/>
      <c r="J191" s="93"/>
      <c r="K191" s="93"/>
      <c r="L191" s="93"/>
      <c r="M191" s="93"/>
      <c r="N191" s="93"/>
      <c r="O191" s="93"/>
      <c r="P191" s="94"/>
      <c r="Q191" s="61" t="s">
        <v>262</v>
      </c>
      <c r="R191" s="61"/>
      <c r="S191" s="61"/>
      <c r="T191" s="61"/>
      <c r="U191" s="61"/>
      <c r="V191" s="126" t="s">
        <v>172</v>
      </c>
      <c r="W191" s="93"/>
      <c r="X191" s="93"/>
      <c r="Y191" s="93"/>
      <c r="Z191" s="93"/>
      <c r="AA191" s="93"/>
      <c r="AB191" s="93"/>
      <c r="AC191" s="93"/>
      <c r="AD191" s="93"/>
      <c r="AE191" s="94"/>
      <c r="AF191" s="125">
        <v>2.8</v>
      </c>
      <c r="AG191" s="125"/>
      <c r="AH191" s="125"/>
      <c r="AI191" s="125"/>
      <c r="AJ191" s="125"/>
      <c r="AK191" s="125">
        <v>0</v>
      </c>
      <c r="AL191" s="125"/>
      <c r="AM191" s="125"/>
      <c r="AN191" s="125"/>
      <c r="AO191" s="125"/>
      <c r="AP191" s="125">
        <f t="shared" si="15"/>
        <v>2.8</v>
      </c>
      <c r="AQ191" s="125"/>
      <c r="AR191" s="125"/>
      <c r="AS191" s="125"/>
      <c r="AT191" s="125"/>
      <c r="AU191" s="125">
        <v>4.5</v>
      </c>
      <c r="AV191" s="125"/>
      <c r="AW191" s="125"/>
      <c r="AX191" s="125"/>
      <c r="AY191" s="125"/>
      <c r="AZ191" s="125">
        <v>0</v>
      </c>
      <c r="BA191" s="125"/>
      <c r="BB191" s="125"/>
      <c r="BC191" s="125"/>
      <c r="BD191" s="125"/>
      <c r="BE191" s="125">
        <f t="shared" si="16"/>
        <v>4.5</v>
      </c>
      <c r="BF191" s="125"/>
      <c r="BG191" s="125"/>
      <c r="BH191" s="125"/>
      <c r="BI191" s="125"/>
      <c r="BJ191" s="125">
        <v>3</v>
      </c>
      <c r="BK191" s="125"/>
      <c r="BL191" s="125"/>
      <c r="BM191" s="125"/>
      <c r="BN191" s="125"/>
      <c r="BO191" s="125">
        <v>0</v>
      </c>
      <c r="BP191" s="125"/>
      <c r="BQ191" s="125"/>
      <c r="BR191" s="125"/>
      <c r="BS191" s="125"/>
      <c r="BT191" s="125">
        <f t="shared" si="17"/>
        <v>3</v>
      </c>
      <c r="BU191" s="125"/>
      <c r="BV191" s="125"/>
      <c r="BW191" s="125"/>
      <c r="BX191" s="125"/>
    </row>
    <row r="192" spans="1:76" s="8" customFormat="1" ht="42.6" customHeight="1" x14ac:dyDescent="0.25">
      <c r="A192" s="62">
        <v>3</v>
      </c>
      <c r="B192" s="63"/>
      <c r="C192" s="63"/>
      <c r="D192" s="126" t="s">
        <v>641</v>
      </c>
      <c r="E192" s="93"/>
      <c r="F192" s="93"/>
      <c r="G192" s="93"/>
      <c r="H192" s="93"/>
      <c r="I192" s="93"/>
      <c r="J192" s="93"/>
      <c r="K192" s="93"/>
      <c r="L192" s="93"/>
      <c r="M192" s="93"/>
      <c r="N192" s="93"/>
      <c r="O192" s="93"/>
      <c r="P192" s="94"/>
      <c r="Q192" s="61" t="s">
        <v>262</v>
      </c>
      <c r="R192" s="61"/>
      <c r="S192" s="61"/>
      <c r="T192" s="61"/>
      <c r="U192" s="61"/>
      <c r="V192" s="126" t="s">
        <v>172</v>
      </c>
      <c r="W192" s="93"/>
      <c r="X192" s="93"/>
      <c r="Y192" s="93"/>
      <c r="Z192" s="93"/>
      <c r="AA192" s="93"/>
      <c r="AB192" s="93"/>
      <c r="AC192" s="93"/>
      <c r="AD192" s="93"/>
      <c r="AE192" s="94"/>
      <c r="AF192" s="125"/>
      <c r="AG192" s="125"/>
      <c r="AH192" s="125"/>
      <c r="AI192" s="125"/>
      <c r="AJ192" s="125"/>
      <c r="AK192" s="125"/>
      <c r="AL192" s="125"/>
      <c r="AM192" s="125"/>
      <c r="AN192" s="125"/>
      <c r="AO192" s="125"/>
      <c r="AP192" s="125">
        <f t="shared" ref="AP192" si="23">IF(ISNUMBER(AF192),AF192,0)+IF(ISNUMBER(AK192),AK192,0)</f>
        <v>0</v>
      </c>
      <c r="AQ192" s="125"/>
      <c r="AR192" s="125"/>
      <c r="AS192" s="125"/>
      <c r="AT192" s="125"/>
      <c r="AU192" s="125">
        <v>2</v>
      </c>
      <c r="AV192" s="125"/>
      <c r="AW192" s="125"/>
      <c r="AX192" s="125"/>
      <c r="AY192" s="125"/>
      <c r="AZ192" s="125">
        <v>0</v>
      </c>
      <c r="BA192" s="125"/>
      <c r="BB192" s="125"/>
      <c r="BC192" s="125"/>
      <c r="BD192" s="125"/>
      <c r="BE192" s="125">
        <f t="shared" ref="BE192" si="24">IF(ISNUMBER(AU192),AU192,0)+IF(ISNUMBER(AZ192),AZ192,0)</f>
        <v>2</v>
      </c>
      <c r="BF192" s="125"/>
      <c r="BG192" s="125"/>
      <c r="BH192" s="125"/>
      <c r="BI192" s="125"/>
      <c r="BJ192" s="125">
        <v>2</v>
      </c>
      <c r="BK192" s="125"/>
      <c r="BL192" s="125"/>
      <c r="BM192" s="125"/>
      <c r="BN192" s="125"/>
      <c r="BO192" s="125">
        <v>0</v>
      </c>
      <c r="BP192" s="125"/>
      <c r="BQ192" s="125"/>
      <c r="BR192" s="125"/>
      <c r="BS192" s="125"/>
      <c r="BT192" s="125">
        <f t="shared" ref="BT192" si="25">IF(ISNUMBER(BJ192),BJ192,0)+IF(ISNUMBER(BO192),BO192,0)</f>
        <v>2</v>
      </c>
      <c r="BU192" s="125"/>
      <c r="BV192" s="125"/>
      <c r="BW192" s="125"/>
      <c r="BX192" s="125"/>
    </row>
    <row r="193" spans="1:79" ht="5.4" customHeight="1" x14ac:dyDescent="0.25"/>
    <row r="194" spans="1:79" ht="14.25" customHeight="1" x14ac:dyDescent="0.25">
      <c r="A194" s="51" t="s">
        <v>417</v>
      </c>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row>
    <row r="196" spans="1:79" ht="23.1" customHeight="1" x14ac:dyDescent="0.25">
      <c r="A196" s="81" t="s">
        <v>6</v>
      </c>
      <c r="B196" s="82"/>
      <c r="C196" s="82"/>
      <c r="D196" s="61" t="s">
        <v>9</v>
      </c>
      <c r="E196" s="61"/>
      <c r="F196" s="61"/>
      <c r="G196" s="61"/>
      <c r="H196" s="61"/>
      <c r="I196" s="61"/>
      <c r="J196" s="61"/>
      <c r="K196" s="61"/>
      <c r="L196" s="61"/>
      <c r="M196" s="61"/>
      <c r="N196" s="61"/>
      <c r="O196" s="61"/>
      <c r="P196" s="61"/>
      <c r="Q196" s="61" t="s">
        <v>8</v>
      </c>
      <c r="R196" s="61"/>
      <c r="S196" s="61"/>
      <c r="T196" s="61"/>
      <c r="U196" s="61"/>
      <c r="V196" s="61" t="s">
        <v>7</v>
      </c>
      <c r="W196" s="61"/>
      <c r="X196" s="61"/>
      <c r="Y196" s="61"/>
      <c r="Z196" s="61"/>
      <c r="AA196" s="61"/>
      <c r="AB196" s="61"/>
      <c r="AC196" s="61"/>
      <c r="AD196" s="61"/>
      <c r="AE196" s="61"/>
      <c r="AF196" s="77" t="s">
        <v>204</v>
      </c>
      <c r="AG196" s="78"/>
      <c r="AH196" s="78"/>
      <c r="AI196" s="78"/>
      <c r="AJ196" s="78"/>
      <c r="AK196" s="78"/>
      <c r="AL196" s="78"/>
      <c r="AM196" s="78"/>
      <c r="AN196" s="78"/>
      <c r="AO196" s="78"/>
      <c r="AP196" s="78"/>
      <c r="AQ196" s="78"/>
      <c r="AR196" s="78"/>
      <c r="AS196" s="78"/>
      <c r="AT196" s="79"/>
      <c r="AU196" s="77" t="s">
        <v>208</v>
      </c>
      <c r="AV196" s="78"/>
      <c r="AW196" s="78"/>
      <c r="AX196" s="78"/>
      <c r="AY196" s="78"/>
      <c r="AZ196" s="78"/>
      <c r="BA196" s="78"/>
      <c r="BB196" s="78"/>
      <c r="BC196" s="78"/>
      <c r="BD196" s="78"/>
      <c r="BE196" s="78"/>
      <c r="BF196" s="78"/>
      <c r="BG196" s="78"/>
      <c r="BH196" s="78"/>
      <c r="BI196" s="79"/>
    </row>
    <row r="197" spans="1:79" ht="28.5" customHeight="1" x14ac:dyDescent="0.25">
      <c r="A197" s="84"/>
      <c r="B197" s="85"/>
      <c r="C197" s="85"/>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t="s">
        <v>4</v>
      </c>
      <c r="AG197" s="61"/>
      <c r="AH197" s="61"/>
      <c r="AI197" s="61"/>
      <c r="AJ197" s="61"/>
      <c r="AK197" s="61" t="s">
        <v>3</v>
      </c>
      <c r="AL197" s="61"/>
      <c r="AM197" s="61"/>
      <c r="AN197" s="61"/>
      <c r="AO197" s="61"/>
      <c r="AP197" s="61" t="s">
        <v>121</v>
      </c>
      <c r="AQ197" s="61"/>
      <c r="AR197" s="61"/>
      <c r="AS197" s="61"/>
      <c r="AT197" s="61"/>
      <c r="AU197" s="61" t="s">
        <v>4</v>
      </c>
      <c r="AV197" s="61"/>
      <c r="AW197" s="61"/>
      <c r="AX197" s="61"/>
      <c r="AY197" s="61"/>
      <c r="AZ197" s="61" t="s">
        <v>3</v>
      </c>
      <c r="BA197" s="61"/>
      <c r="BB197" s="61"/>
      <c r="BC197" s="61"/>
      <c r="BD197" s="61"/>
      <c r="BE197" s="61" t="s">
        <v>90</v>
      </c>
      <c r="BF197" s="61"/>
      <c r="BG197" s="61"/>
      <c r="BH197" s="61"/>
      <c r="BI197" s="61"/>
    </row>
    <row r="198" spans="1:79" ht="15" customHeight="1" x14ac:dyDescent="0.25">
      <c r="A198" s="77">
        <v>1</v>
      </c>
      <c r="B198" s="78"/>
      <c r="C198" s="78"/>
      <c r="D198" s="61">
        <v>2</v>
      </c>
      <c r="E198" s="61"/>
      <c r="F198" s="61"/>
      <c r="G198" s="61"/>
      <c r="H198" s="61"/>
      <c r="I198" s="61"/>
      <c r="J198" s="61"/>
      <c r="K198" s="61"/>
      <c r="L198" s="61"/>
      <c r="M198" s="61"/>
      <c r="N198" s="61"/>
      <c r="O198" s="61"/>
      <c r="P198" s="61"/>
      <c r="Q198" s="61">
        <v>3</v>
      </c>
      <c r="R198" s="61"/>
      <c r="S198" s="61"/>
      <c r="T198" s="61"/>
      <c r="U198" s="61"/>
      <c r="V198" s="61">
        <v>4</v>
      </c>
      <c r="W198" s="61"/>
      <c r="X198" s="61"/>
      <c r="Y198" s="61"/>
      <c r="Z198" s="61"/>
      <c r="AA198" s="61"/>
      <c r="AB198" s="61"/>
      <c r="AC198" s="61"/>
      <c r="AD198" s="61"/>
      <c r="AE198" s="61"/>
      <c r="AF198" s="61">
        <v>5</v>
      </c>
      <c r="AG198" s="61"/>
      <c r="AH198" s="61"/>
      <c r="AI198" s="61"/>
      <c r="AJ198" s="61"/>
      <c r="AK198" s="61">
        <v>6</v>
      </c>
      <c r="AL198" s="61"/>
      <c r="AM198" s="61"/>
      <c r="AN198" s="61"/>
      <c r="AO198" s="61"/>
      <c r="AP198" s="61">
        <v>7</v>
      </c>
      <c r="AQ198" s="61"/>
      <c r="AR198" s="61"/>
      <c r="AS198" s="61"/>
      <c r="AT198" s="61"/>
      <c r="AU198" s="61">
        <v>8</v>
      </c>
      <c r="AV198" s="61"/>
      <c r="AW198" s="61"/>
      <c r="AX198" s="61"/>
      <c r="AY198" s="61"/>
      <c r="AZ198" s="61">
        <v>9</v>
      </c>
      <c r="BA198" s="61"/>
      <c r="BB198" s="61"/>
      <c r="BC198" s="61"/>
      <c r="BD198" s="61"/>
      <c r="BE198" s="61">
        <v>10</v>
      </c>
      <c r="BF198" s="61"/>
      <c r="BG198" s="61"/>
      <c r="BH198" s="61"/>
      <c r="BI198" s="61"/>
    </row>
    <row r="199" spans="1:79" ht="15.75" hidden="1" customHeight="1" x14ac:dyDescent="0.25">
      <c r="A199" s="62" t="s">
        <v>149</v>
      </c>
      <c r="B199" s="63"/>
      <c r="C199" s="63"/>
      <c r="D199" s="61" t="s">
        <v>57</v>
      </c>
      <c r="E199" s="61"/>
      <c r="F199" s="61"/>
      <c r="G199" s="61"/>
      <c r="H199" s="61"/>
      <c r="I199" s="61"/>
      <c r="J199" s="61"/>
      <c r="K199" s="61"/>
      <c r="L199" s="61"/>
      <c r="M199" s="61"/>
      <c r="N199" s="61"/>
      <c r="O199" s="61"/>
      <c r="P199" s="61"/>
      <c r="Q199" s="61" t="s">
        <v>70</v>
      </c>
      <c r="R199" s="61"/>
      <c r="S199" s="61"/>
      <c r="T199" s="61"/>
      <c r="U199" s="61"/>
      <c r="V199" s="61" t="s">
        <v>71</v>
      </c>
      <c r="W199" s="61"/>
      <c r="X199" s="61"/>
      <c r="Y199" s="61"/>
      <c r="Z199" s="61"/>
      <c r="AA199" s="61"/>
      <c r="AB199" s="61"/>
      <c r="AC199" s="61"/>
      <c r="AD199" s="61"/>
      <c r="AE199" s="61"/>
      <c r="AF199" s="80" t="s">
        <v>108</v>
      </c>
      <c r="AG199" s="80"/>
      <c r="AH199" s="80"/>
      <c r="AI199" s="80"/>
      <c r="AJ199" s="80"/>
      <c r="AK199" s="122" t="s">
        <v>109</v>
      </c>
      <c r="AL199" s="122"/>
      <c r="AM199" s="122"/>
      <c r="AN199" s="122"/>
      <c r="AO199" s="122"/>
      <c r="AP199" s="91" t="s">
        <v>120</v>
      </c>
      <c r="AQ199" s="91"/>
      <c r="AR199" s="91"/>
      <c r="AS199" s="91"/>
      <c r="AT199" s="91"/>
      <c r="AU199" s="80" t="s">
        <v>110</v>
      </c>
      <c r="AV199" s="80"/>
      <c r="AW199" s="80"/>
      <c r="AX199" s="80"/>
      <c r="AY199" s="80"/>
      <c r="AZ199" s="122" t="s">
        <v>111</v>
      </c>
      <c r="BA199" s="122"/>
      <c r="BB199" s="122"/>
      <c r="BC199" s="122"/>
      <c r="BD199" s="122"/>
      <c r="BE199" s="91" t="s">
        <v>120</v>
      </c>
      <c r="BF199" s="91"/>
      <c r="BG199" s="91"/>
      <c r="BH199" s="91"/>
      <c r="BI199" s="91"/>
      <c r="CA199" s="1" t="s">
        <v>39</v>
      </c>
    </row>
    <row r="200" spans="1:79" s="9" customFormat="1" ht="13.8" x14ac:dyDescent="0.25">
      <c r="A200" s="98">
        <v>0</v>
      </c>
      <c r="B200" s="99"/>
      <c r="C200" s="99"/>
      <c r="D200" s="124" t="s">
        <v>161</v>
      </c>
      <c r="E200" s="124"/>
      <c r="F200" s="124"/>
      <c r="G200" s="124"/>
      <c r="H200" s="124"/>
      <c r="I200" s="124"/>
      <c r="J200" s="124"/>
      <c r="K200" s="124"/>
      <c r="L200" s="124"/>
      <c r="M200" s="124"/>
      <c r="N200" s="124"/>
      <c r="O200" s="124"/>
      <c r="P200" s="124"/>
      <c r="Q200" s="123"/>
      <c r="R200" s="123"/>
      <c r="S200" s="123"/>
      <c r="T200" s="123"/>
      <c r="U200" s="123"/>
      <c r="V200" s="123"/>
      <c r="W200" s="123"/>
      <c r="X200" s="123"/>
      <c r="Y200" s="123"/>
      <c r="Z200" s="123"/>
      <c r="AA200" s="123"/>
      <c r="AB200" s="123"/>
      <c r="AC200" s="123"/>
      <c r="AD200" s="123"/>
      <c r="AE200" s="123"/>
      <c r="AF200" s="121"/>
      <c r="AG200" s="121"/>
      <c r="AH200" s="121"/>
      <c r="AI200" s="121"/>
      <c r="AJ200" s="121"/>
      <c r="AK200" s="121"/>
      <c r="AL200" s="121"/>
      <c r="AM200" s="121"/>
      <c r="AN200" s="121"/>
      <c r="AO200" s="121"/>
      <c r="AP200" s="121">
        <f t="shared" ref="AP200:AP218" si="26">IF(ISNUMBER(AF200),AF200,0)+IF(ISNUMBER(AK200),AK200,0)</f>
        <v>0</v>
      </c>
      <c r="AQ200" s="121"/>
      <c r="AR200" s="121"/>
      <c r="AS200" s="121"/>
      <c r="AT200" s="121"/>
      <c r="AU200" s="121"/>
      <c r="AV200" s="121"/>
      <c r="AW200" s="121"/>
      <c r="AX200" s="121"/>
      <c r="AY200" s="121"/>
      <c r="AZ200" s="121"/>
      <c r="BA200" s="121"/>
      <c r="BB200" s="121"/>
      <c r="BC200" s="121"/>
      <c r="BD200" s="121"/>
      <c r="BE200" s="121">
        <f t="shared" ref="BE200:BE218" si="27">IF(ISNUMBER(AU200),AU200,0)+IF(ISNUMBER(AZ200),AZ200,0)</f>
        <v>0</v>
      </c>
      <c r="BF200" s="121"/>
      <c r="BG200" s="121"/>
      <c r="BH200" s="121"/>
      <c r="BI200" s="121"/>
      <c r="CA200" s="9" t="s">
        <v>40</v>
      </c>
    </row>
    <row r="201" spans="1:79" s="8" customFormat="1" ht="16.2" customHeight="1" x14ac:dyDescent="0.25">
      <c r="A201" s="62">
        <v>1</v>
      </c>
      <c r="B201" s="63"/>
      <c r="C201" s="63"/>
      <c r="D201" s="126" t="s">
        <v>320</v>
      </c>
      <c r="E201" s="93"/>
      <c r="F201" s="93"/>
      <c r="G201" s="93"/>
      <c r="H201" s="93"/>
      <c r="I201" s="93"/>
      <c r="J201" s="93"/>
      <c r="K201" s="93"/>
      <c r="L201" s="93"/>
      <c r="M201" s="93"/>
      <c r="N201" s="93"/>
      <c r="O201" s="93"/>
      <c r="P201" s="94"/>
      <c r="Q201" s="61" t="s">
        <v>163</v>
      </c>
      <c r="R201" s="61"/>
      <c r="S201" s="61"/>
      <c r="T201" s="61"/>
      <c r="U201" s="61"/>
      <c r="V201" s="126" t="s">
        <v>578</v>
      </c>
      <c r="W201" s="93"/>
      <c r="X201" s="93"/>
      <c r="Y201" s="93"/>
      <c r="Z201" s="93"/>
      <c r="AA201" s="93"/>
      <c r="AB201" s="93"/>
      <c r="AC201" s="93"/>
      <c r="AD201" s="93"/>
      <c r="AE201" s="94"/>
      <c r="AF201" s="125">
        <v>2</v>
      </c>
      <c r="AG201" s="125"/>
      <c r="AH201" s="125"/>
      <c r="AI201" s="125"/>
      <c r="AJ201" s="125"/>
      <c r="AK201" s="125">
        <v>0</v>
      </c>
      <c r="AL201" s="125"/>
      <c r="AM201" s="125"/>
      <c r="AN201" s="125"/>
      <c r="AO201" s="125"/>
      <c r="AP201" s="125">
        <f t="shared" si="26"/>
        <v>2</v>
      </c>
      <c r="AQ201" s="125"/>
      <c r="AR201" s="125"/>
      <c r="AS201" s="125"/>
      <c r="AT201" s="125"/>
      <c r="AU201" s="125">
        <v>2</v>
      </c>
      <c r="AV201" s="125"/>
      <c r="AW201" s="125"/>
      <c r="AX201" s="125"/>
      <c r="AY201" s="125"/>
      <c r="AZ201" s="125">
        <v>0</v>
      </c>
      <c r="BA201" s="125"/>
      <c r="BB201" s="125"/>
      <c r="BC201" s="125"/>
      <c r="BD201" s="125"/>
      <c r="BE201" s="125">
        <f t="shared" si="27"/>
        <v>2</v>
      </c>
      <c r="BF201" s="125"/>
      <c r="BG201" s="125"/>
      <c r="BH201" s="125"/>
      <c r="BI201" s="125"/>
    </row>
    <row r="202" spans="1:79" s="8" customFormat="1" ht="13.95" customHeight="1" x14ac:dyDescent="0.25">
      <c r="A202" s="62">
        <v>2</v>
      </c>
      <c r="B202" s="63"/>
      <c r="C202" s="63"/>
      <c r="D202" s="126" t="s">
        <v>162</v>
      </c>
      <c r="E202" s="93"/>
      <c r="F202" s="93"/>
      <c r="G202" s="93"/>
      <c r="H202" s="93"/>
      <c r="I202" s="93"/>
      <c r="J202" s="93"/>
      <c r="K202" s="93"/>
      <c r="L202" s="93"/>
      <c r="M202" s="93"/>
      <c r="N202" s="93"/>
      <c r="O202" s="93"/>
      <c r="P202" s="94"/>
      <c r="Q202" s="61" t="s">
        <v>163</v>
      </c>
      <c r="R202" s="61"/>
      <c r="S202" s="61"/>
      <c r="T202" s="61"/>
      <c r="U202" s="61"/>
      <c r="V202" s="126" t="s">
        <v>569</v>
      </c>
      <c r="W202" s="93"/>
      <c r="X202" s="93"/>
      <c r="Y202" s="93"/>
      <c r="Z202" s="93"/>
      <c r="AA202" s="93"/>
      <c r="AB202" s="93"/>
      <c r="AC202" s="93"/>
      <c r="AD202" s="93"/>
      <c r="AE202" s="94"/>
      <c r="AF202" s="125">
        <v>708.75</v>
      </c>
      <c r="AG202" s="125"/>
      <c r="AH202" s="125"/>
      <c r="AI202" s="125"/>
      <c r="AJ202" s="125"/>
      <c r="AK202" s="125">
        <v>0</v>
      </c>
      <c r="AL202" s="125"/>
      <c r="AM202" s="125"/>
      <c r="AN202" s="125"/>
      <c r="AO202" s="125"/>
      <c r="AP202" s="125">
        <f t="shared" si="26"/>
        <v>708.75</v>
      </c>
      <c r="AQ202" s="125"/>
      <c r="AR202" s="125"/>
      <c r="AS202" s="125"/>
      <c r="AT202" s="125"/>
      <c r="AU202" s="125">
        <v>708.75</v>
      </c>
      <c r="AV202" s="125"/>
      <c r="AW202" s="125"/>
      <c r="AX202" s="125"/>
      <c r="AY202" s="125"/>
      <c r="AZ202" s="125">
        <v>0</v>
      </c>
      <c r="BA202" s="125"/>
      <c r="BB202" s="125"/>
      <c r="BC202" s="125"/>
      <c r="BD202" s="125"/>
      <c r="BE202" s="125">
        <f t="shared" si="27"/>
        <v>708.75</v>
      </c>
      <c r="BF202" s="125"/>
      <c r="BG202" s="125"/>
      <c r="BH202" s="125"/>
      <c r="BI202" s="125"/>
    </row>
    <row r="203" spans="1:79" s="8" customFormat="1" ht="13.95" customHeight="1" x14ac:dyDescent="0.25">
      <c r="A203" s="62">
        <v>3</v>
      </c>
      <c r="B203" s="63"/>
      <c r="C203" s="63"/>
      <c r="D203" s="126" t="s">
        <v>290</v>
      </c>
      <c r="E203" s="93"/>
      <c r="F203" s="93"/>
      <c r="G203" s="93"/>
      <c r="H203" s="93"/>
      <c r="I203" s="93"/>
      <c r="J203" s="93"/>
      <c r="K203" s="93"/>
      <c r="L203" s="93"/>
      <c r="M203" s="93"/>
      <c r="N203" s="93"/>
      <c r="O203" s="93"/>
      <c r="P203" s="94"/>
      <c r="Q203" s="61" t="s">
        <v>163</v>
      </c>
      <c r="R203" s="61"/>
      <c r="S203" s="61"/>
      <c r="T203" s="61"/>
      <c r="U203" s="61"/>
      <c r="V203" s="126" t="s">
        <v>569</v>
      </c>
      <c r="W203" s="93"/>
      <c r="X203" s="93"/>
      <c r="Y203" s="93"/>
      <c r="Z203" s="93"/>
      <c r="AA203" s="93"/>
      <c r="AB203" s="93"/>
      <c r="AC203" s="93"/>
      <c r="AD203" s="93"/>
      <c r="AE203" s="94"/>
      <c r="AF203" s="125">
        <v>135.5</v>
      </c>
      <c r="AG203" s="125"/>
      <c r="AH203" s="125"/>
      <c r="AI203" s="125"/>
      <c r="AJ203" s="125"/>
      <c r="AK203" s="125">
        <v>0</v>
      </c>
      <c r="AL203" s="125"/>
      <c r="AM203" s="125"/>
      <c r="AN203" s="125"/>
      <c r="AO203" s="125"/>
      <c r="AP203" s="125">
        <f t="shared" si="26"/>
        <v>135.5</v>
      </c>
      <c r="AQ203" s="125"/>
      <c r="AR203" s="125"/>
      <c r="AS203" s="125"/>
      <c r="AT203" s="125"/>
      <c r="AU203" s="125">
        <v>135.5</v>
      </c>
      <c r="AV203" s="125"/>
      <c r="AW203" s="125"/>
      <c r="AX203" s="125"/>
      <c r="AY203" s="125"/>
      <c r="AZ203" s="125">
        <v>0</v>
      </c>
      <c r="BA203" s="125"/>
      <c r="BB203" s="125"/>
      <c r="BC203" s="125"/>
      <c r="BD203" s="125"/>
      <c r="BE203" s="125">
        <f t="shared" si="27"/>
        <v>135.5</v>
      </c>
      <c r="BF203" s="125"/>
      <c r="BG203" s="125"/>
      <c r="BH203" s="125"/>
      <c r="BI203" s="125"/>
    </row>
    <row r="204" spans="1:79" s="8" customFormat="1" ht="30.6" customHeight="1" x14ac:dyDescent="0.25">
      <c r="A204" s="62">
        <v>4</v>
      </c>
      <c r="B204" s="63"/>
      <c r="C204" s="63"/>
      <c r="D204" s="126" t="s">
        <v>248</v>
      </c>
      <c r="E204" s="93"/>
      <c r="F204" s="93"/>
      <c r="G204" s="93"/>
      <c r="H204" s="93"/>
      <c r="I204" s="93"/>
      <c r="J204" s="93"/>
      <c r="K204" s="93"/>
      <c r="L204" s="93"/>
      <c r="M204" s="93"/>
      <c r="N204" s="93"/>
      <c r="O204" s="93"/>
      <c r="P204" s="94"/>
      <c r="Q204" s="61" t="s">
        <v>163</v>
      </c>
      <c r="R204" s="61"/>
      <c r="S204" s="61"/>
      <c r="T204" s="61"/>
      <c r="U204" s="61"/>
      <c r="V204" s="126" t="s">
        <v>575</v>
      </c>
      <c r="W204" s="93"/>
      <c r="X204" s="93"/>
      <c r="Y204" s="93"/>
      <c r="Z204" s="93"/>
      <c r="AA204" s="93"/>
      <c r="AB204" s="93"/>
      <c r="AC204" s="93"/>
      <c r="AD204" s="93"/>
      <c r="AE204" s="94"/>
      <c r="AF204" s="125">
        <v>231</v>
      </c>
      <c r="AG204" s="125"/>
      <c r="AH204" s="125"/>
      <c r="AI204" s="125"/>
      <c r="AJ204" s="125"/>
      <c r="AK204" s="125">
        <v>0</v>
      </c>
      <c r="AL204" s="125"/>
      <c r="AM204" s="125"/>
      <c r="AN204" s="125"/>
      <c r="AO204" s="125"/>
      <c r="AP204" s="125">
        <f t="shared" si="26"/>
        <v>231</v>
      </c>
      <c r="AQ204" s="125"/>
      <c r="AR204" s="125"/>
      <c r="AS204" s="125"/>
      <c r="AT204" s="125"/>
      <c r="AU204" s="125">
        <v>231</v>
      </c>
      <c r="AV204" s="125"/>
      <c r="AW204" s="125"/>
      <c r="AX204" s="125"/>
      <c r="AY204" s="125"/>
      <c r="AZ204" s="125">
        <v>0</v>
      </c>
      <c r="BA204" s="125"/>
      <c r="BB204" s="125"/>
      <c r="BC204" s="125"/>
      <c r="BD204" s="125"/>
      <c r="BE204" s="125">
        <f t="shared" si="27"/>
        <v>231</v>
      </c>
      <c r="BF204" s="125"/>
      <c r="BG204" s="125"/>
      <c r="BH204" s="125"/>
      <c r="BI204" s="125"/>
    </row>
    <row r="205" spans="1:79" s="8" customFormat="1" ht="28.2" customHeight="1" x14ac:dyDescent="0.25">
      <c r="A205" s="62">
        <v>5</v>
      </c>
      <c r="B205" s="63"/>
      <c r="C205" s="63"/>
      <c r="D205" s="126" t="s">
        <v>571</v>
      </c>
      <c r="E205" s="93"/>
      <c r="F205" s="93"/>
      <c r="G205" s="93"/>
      <c r="H205" s="93"/>
      <c r="I205" s="93"/>
      <c r="J205" s="93"/>
      <c r="K205" s="93"/>
      <c r="L205" s="93"/>
      <c r="M205" s="93"/>
      <c r="N205" s="93"/>
      <c r="O205" s="93"/>
      <c r="P205" s="94"/>
      <c r="Q205" s="61" t="s">
        <v>343</v>
      </c>
      <c r="R205" s="61"/>
      <c r="S205" s="61"/>
      <c r="T205" s="61"/>
      <c r="U205" s="61"/>
      <c r="V205" s="126" t="s">
        <v>570</v>
      </c>
      <c r="W205" s="93"/>
      <c r="X205" s="93"/>
      <c r="Y205" s="93"/>
      <c r="Z205" s="93"/>
      <c r="AA205" s="93"/>
      <c r="AB205" s="93"/>
      <c r="AC205" s="93"/>
      <c r="AD205" s="93"/>
      <c r="AE205" s="94"/>
      <c r="AF205" s="87">
        <f>X110+X111+X112+X113+X115</f>
        <v>4890791</v>
      </c>
      <c r="AG205" s="125"/>
      <c r="AH205" s="125"/>
      <c r="AI205" s="125"/>
      <c r="AJ205" s="125"/>
      <c r="AK205" s="125">
        <v>0</v>
      </c>
      <c r="AL205" s="125"/>
      <c r="AM205" s="125"/>
      <c r="AN205" s="125"/>
      <c r="AO205" s="125"/>
      <c r="AP205" s="125">
        <f t="shared" ref="AP205" si="28">IF(ISNUMBER(AF205),AF205,0)+IF(ISNUMBER(AK205),AK205,0)</f>
        <v>4890791</v>
      </c>
      <c r="AQ205" s="125"/>
      <c r="AR205" s="125"/>
      <c r="AS205" s="125"/>
      <c r="AT205" s="125"/>
      <c r="AU205" s="87">
        <f>AP110+AP111+AP112+AP113+AP115</f>
        <v>5144744</v>
      </c>
      <c r="AV205" s="125"/>
      <c r="AW205" s="125"/>
      <c r="AX205" s="125"/>
      <c r="AY205" s="125"/>
      <c r="AZ205" s="125">
        <v>0</v>
      </c>
      <c r="BA205" s="125"/>
      <c r="BB205" s="125"/>
      <c r="BC205" s="125"/>
      <c r="BD205" s="125"/>
      <c r="BE205" s="125">
        <f t="shared" ref="BE205" si="29">IF(ISNUMBER(AU205),AU205,0)+IF(ISNUMBER(AZ205),AZ205,0)</f>
        <v>5144744</v>
      </c>
      <c r="BF205" s="125"/>
      <c r="BG205" s="125"/>
      <c r="BH205" s="125"/>
      <c r="BI205" s="125"/>
    </row>
    <row r="206" spans="1:79" s="9" customFormat="1" ht="13.8" x14ac:dyDescent="0.25">
      <c r="A206" s="98">
        <v>0</v>
      </c>
      <c r="B206" s="99"/>
      <c r="C206" s="99"/>
      <c r="D206" s="155" t="s">
        <v>165</v>
      </c>
      <c r="E206" s="156"/>
      <c r="F206" s="156"/>
      <c r="G206" s="156"/>
      <c r="H206" s="156"/>
      <c r="I206" s="156"/>
      <c r="J206" s="156"/>
      <c r="K206" s="156"/>
      <c r="L206" s="156"/>
      <c r="M206" s="156"/>
      <c r="N206" s="156"/>
      <c r="O206" s="156"/>
      <c r="P206" s="157"/>
      <c r="Q206" s="123"/>
      <c r="R206" s="123"/>
      <c r="S206" s="123"/>
      <c r="T206" s="123"/>
      <c r="U206" s="123"/>
      <c r="V206" s="155"/>
      <c r="W206" s="156"/>
      <c r="X206" s="156"/>
      <c r="Y206" s="156"/>
      <c r="Z206" s="156"/>
      <c r="AA206" s="156"/>
      <c r="AB206" s="156"/>
      <c r="AC206" s="156"/>
      <c r="AD206" s="156"/>
      <c r="AE206" s="157"/>
      <c r="AF206" s="128"/>
      <c r="AG206" s="128"/>
      <c r="AH206" s="128"/>
      <c r="AI206" s="128"/>
      <c r="AJ206" s="128"/>
      <c r="AK206" s="128"/>
      <c r="AL206" s="128"/>
      <c r="AM206" s="128"/>
      <c r="AN206" s="128"/>
      <c r="AO206" s="128"/>
      <c r="AP206" s="128">
        <f t="shared" si="26"/>
        <v>0</v>
      </c>
      <c r="AQ206" s="128"/>
      <c r="AR206" s="128"/>
      <c r="AS206" s="128"/>
      <c r="AT206" s="128"/>
      <c r="AU206" s="128"/>
      <c r="AV206" s="128"/>
      <c r="AW206" s="128"/>
      <c r="AX206" s="128"/>
      <c r="AY206" s="128"/>
      <c r="AZ206" s="128"/>
      <c r="BA206" s="128"/>
      <c r="BB206" s="128"/>
      <c r="BC206" s="128"/>
      <c r="BD206" s="128"/>
      <c r="BE206" s="128">
        <f t="shared" si="27"/>
        <v>0</v>
      </c>
      <c r="BF206" s="128"/>
      <c r="BG206" s="128"/>
      <c r="BH206" s="128"/>
      <c r="BI206" s="128"/>
    </row>
    <row r="207" spans="1:79" s="8" customFormat="1" ht="27.6" customHeight="1" x14ac:dyDescent="0.25">
      <c r="A207" s="62">
        <v>1</v>
      </c>
      <c r="B207" s="63"/>
      <c r="C207" s="63"/>
      <c r="D207" s="126" t="s">
        <v>253</v>
      </c>
      <c r="E207" s="93"/>
      <c r="F207" s="93"/>
      <c r="G207" s="93"/>
      <c r="H207" s="93"/>
      <c r="I207" s="93"/>
      <c r="J207" s="93"/>
      <c r="K207" s="93"/>
      <c r="L207" s="93"/>
      <c r="M207" s="93"/>
      <c r="N207" s="93"/>
      <c r="O207" s="93"/>
      <c r="P207" s="94"/>
      <c r="Q207" s="61" t="s">
        <v>163</v>
      </c>
      <c r="R207" s="61"/>
      <c r="S207" s="61"/>
      <c r="T207" s="61"/>
      <c r="U207" s="61"/>
      <c r="V207" s="126" t="s">
        <v>575</v>
      </c>
      <c r="W207" s="93"/>
      <c r="X207" s="93"/>
      <c r="Y207" s="93"/>
      <c r="Z207" s="93"/>
      <c r="AA207" s="93"/>
      <c r="AB207" s="93"/>
      <c r="AC207" s="93"/>
      <c r="AD207" s="93"/>
      <c r="AE207" s="94"/>
      <c r="AF207" s="125">
        <v>55440</v>
      </c>
      <c r="AG207" s="125"/>
      <c r="AH207" s="125"/>
      <c r="AI207" s="125"/>
      <c r="AJ207" s="125"/>
      <c r="AK207" s="125">
        <v>0</v>
      </c>
      <c r="AL207" s="125"/>
      <c r="AM207" s="125"/>
      <c r="AN207" s="125"/>
      <c r="AO207" s="125"/>
      <c r="AP207" s="125">
        <f t="shared" si="26"/>
        <v>55440</v>
      </c>
      <c r="AQ207" s="125"/>
      <c r="AR207" s="125"/>
      <c r="AS207" s="125"/>
      <c r="AT207" s="125"/>
      <c r="AU207" s="125">
        <v>55440</v>
      </c>
      <c r="AV207" s="125"/>
      <c r="AW207" s="125"/>
      <c r="AX207" s="125"/>
      <c r="AY207" s="125"/>
      <c r="AZ207" s="125">
        <v>0</v>
      </c>
      <c r="BA207" s="125"/>
      <c r="BB207" s="125"/>
      <c r="BC207" s="125"/>
      <c r="BD207" s="125"/>
      <c r="BE207" s="125">
        <f t="shared" si="27"/>
        <v>55440</v>
      </c>
      <c r="BF207" s="125"/>
      <c r="BG207" s="125"/>
      <c r="BH207" s="125"/>
      <c r="BI207" s="125"/>
    </row>
    <row r="208" spans="1:79" s="8" customFormat="1" ht="13.95" customHeight="1" x14ac:dyDescent="0.25">
      <c r="A208" s="62">
        <v>2</v>
      </c>
      <c r="B208" s="63"/>
      <c r="C208" s="63"/>
      <c r="D208" s="126" t="s">
        <v>321</v>
      </c>
      <c r="E208" s="93"/>
      <c r="F208" s="93"/>
      <c r="G208" s="93"/>
      <c r="H208" s="93"/>
      <c r="I208" s="93"/>
      <c r="J208" s="93"/>
      <c r="K208" s="93"/>
      <c r="L208" s="93"/>
      <c r="M208" s="93"/>
      <c r="N208" s="93"/>
      <c r="O208" s="93"/>
      <c r="P208" s="94"/>
      <c r="Q208" s="61" t="s">
        <v>163</v>
      </c>
      <c r="R208" s="61"/>
      <c r="S208" s="61"/>
      <c r="T208" s="61"/>
      <c r="U208" s="61"/>
      <c r="V208" s="126" t="s">
        <v>252</v>
      </c>
      <c r="W208" s="93"/>
      <c r="X208" s="93"/>
      <c r="Y208" s="93"/>
      <c r="Z208" s="93"/>
      <c r="AA208" s="93"/>
      <c r="AB208" s="93"/>
      <c r="AC208" s="93"/>
      <c r="AD208" s="93"/>
      <c r="AE208" s="94"/>
      <c r="AF208" s="125">
        <f>BJ181</f>
        <v>618105</v>
      </c>
      <c r="AG208" s="125"/>
      <c r="AH208" s="125"/>
      <c r="AI208" s="125"/>
      <c r="AJ208" s="125"/>
      <c r="AK208" s="125">
        <v>0</v>
      </c>
      <c r="AL208" s="125"/>
      <c r="AM208" s="125"/>
      <c r="AN208" s="125"/>
      <c r="AO208" s="125"/>
      <c r="AP208" s="125">
        <f t="shared" si="26"/>
        <v>618105</v>
      </c>
      <c r="AQ208" s="125"/>
      <c r="AR208" s="125"/>
      <c r="AS208" s="125"/>
      <c r="AT208" s="125"/>
      <c r="AU208" s="125">
        <f>AF208</f>
        <v>618105</v>
      </c>
      <c r="AV208" s="125"/>
      <c r="AW208" s="125"/>
      <c r="AX208" s="125"/>
      <c r="AY208" s="125"/>
      <c r="AZ208" s="125">
        <v>0</v>
      </c>
      <c r="BA208" s="125"/>
      <c r="BB208" s="125"/>
      <c r="BC208" s="125"/>
      <c r="BD208" s="125"/>
      <c r="BE208" s="125">
        <f t="shared" si="27"/>
        <v>618105</v>
      </c>
      <c r="BF208" s="125"/>
      <c r="BG208" s="125"/>
      <c r="BH208" s="125"/>
      <c r="BI208" s="125"/>
    </row>
    <row r="209" spans="1:64" s="8" customFormat="1" ht="27.6" customHeight="1" x14ac:dyDescent="0.25">
      <c r="A209" s="62">
        <v>3</v>
      </c>
      <c r="B209" s="63"/>
      <c r="C209" s="63"/>
      <c r="D209" s="126" t="s">
        <v>254</v>
      </c>
      <c r="E209" s="93"/>
      <c r="F209" s="93"/>
      <c r="G209" s="93"/>
      <c r="H209" s="93"/>
      <c r="I209" s="93"/>
      <c r="J209" s="93"/>
      <c r="K209" s="93"/>
      <c r="L209" s="93"/>
      <c r="M209" s="93"/>
      <c r="N209" s="93"/>
      <c r="O209" s="93"/>
      <c r="P209" s="94"/>
      <c r="Q209" s="61" t="s">
        <v>251</v>
      </c>
      <c r="R209" s="61"/>
      <c r="S209" s="61"/>
      <c r="T209" s="61"/>
      <c r="U209" s="61"/>
      <c r="V209" s="126" t="s">
        <v>252</v>
      </c>
      <c r="W209" s="93"/>
      <c r="X209" s="93"/>
      <c r="Y209" s="93"/>
      <c r="Z209" s="93"/>
      <c r="AA209" s="93"/>
      <c r="AB209" s="93"/>
      <c r="AC209" s="93"/>
      <c r="AD209" s="93"/>
      <c r="AE209" s="94"/>
      <c r="AF209" s="125">
        <v>6800</v>
      </c>
      <c r="AG209" s="125"/>
      <c r="AH209" s="125"/>
      <c r="AI209" s="125"/>
      <c r="AJ209" s="125"/>
      <c r="AK209" s="125">
        <v>0</v>
      </c>
      <c r="AL209" s="125"/>
      <c r="AM209" s="125"/>
      <c r="AN209" s="125"/>
      <c r="AO209" s="125"/>
      <c r="AP209" s="125">
        <f t="shared" si="26"/>
        <v>6800</v>
      </c>
      <c r="AQ209" s="125"/>
      <c r="AR209" s="125"/>
      <c r="AS209" s="125"/>
      <c r="AT209" s="125"/>
      <c r="AU209" s="125">
        <v>6800</v>
      </c>
      <c r="AV209" s="125"/>
      <c r="AW209" s="125"/>
      <c r="AX209" s="125"/>
      <c r="AY209" s="125"/>
      <c r="AZ209" s="125">
        <v>0</v>
      </c>
      <c r="BA209" s="125"/>
      <c r="BB209" s="125"/>
      <c r="BC209" s="125"/>
      <c r="BD209" s="125"/>
      <c r="BE209" s="125">
        <f t="shared" si="27"/>
        <v>6800</v>
      </c>
      <c r="BF209" s="125"/>
      <c r="BG209" s="125"/>
      <c r="BH209" s="125"/>
      <c r="BI209" s="125"/>
    </row>
    <row r="210" spans="1:64" s="9" customFormat="1" ht="13.8" x14ac:dyDescent="0.25">
      <c r="A210" s="98">
        <v>0</v>
      </c>
      <c r="B210" s="99"/>
      <c r="C210" s="99"/>
      <c r="D210" s="155" t="s">
        <v>170</v>
      </c>
      <c r="E210" s="156"/>
      <c r="F210" s="156"/>
      <c r="G210" s="156"/>
      <c r="H210" s="156"/>
      <c r="I210" s="156"/>
      <c r="J210" s="156"/>
      <c r="K210" s="156"/>
      <c r="L210" s="156"/>
      <c r="M210" s="156"/>
      <c r="N210" s="156"/>
      <c r="O210" s="156"/>
      <c r="P210" s="157"/>
      <c r="Q210" s="123"/>
      <c r="R210" s="123"/>
      <c r="S210" s="123"/>
      <c r="T210" s="123"/>
      <c r="U210" s="123"/>
      <c r="V210" s="155"/>
      <c r="W210" s="156"/>
      <c r="X210" s="156"/>
      <c r="Y210" s="156"/>
      <c r="Z210" s="156"/>
      <c r="AA210" s="156"/>
      <c r="AB210" s="156"/>
      <c r="AC210" s="156"/>
      <c r="AD210" s="156"/>
      <c r="AE210" s="157"/>
      <c r="AF210" s="128"/>
      <c r="AG210" s="128"/>
      <c r="AH210" s="128"/>
      <c r="AI210" s="128"/>
      <c r="AJ210" s="128"/>
      <c r="AK210" s="128"/>
      <c r="AL210" s="128"/>
      <c r="AM210" s="128"/>
      <c r="AN210" s="128"/>
      <c r="AO210" s="128"/>
      <c r="AP210" s="128">
        <f t="shared" si="26"/>
        <v>0</v>
      </c>
      <c r="AQ210" s="128"/>
      <c r="AR210" s="128"/>
      <c r="AS210" s="128"/>
      <c r="AT210" s="128"/>
      <c r="AU210" s="128"/>
      <c r="AV210" s="128"/>
      <c r="AW210" s="128"/>
      <c r="AX210" s="128"/>
      <c r="AY210" s="128"/>
      <c r="AZ210" s="128"/>
      <c r="BA210" s="128"/>
      <c r="BB210" s="128"/>
      <c r="BC210" s="128"/>
      <c r="BD210" s="128"/>
      <c r="BE210" s="128">
        <f t="shared" si="27"/>
        <v>0</v>
      </c>
      <c r="BF210" s="128"/>
      <c r="BG210" s="128"/>
      <c r="BH210" s="128"/>
      <c r="BI210" s="128"/>
    </row>
    <row r="211" spans="1:64" s="8" customFormat="1" ht="27.6" customHeight="1" x14ac:dyDescent="0.25">
      <c r="A211" s="62">
        <v>1</v>
      </c>
      <c r="B211" s="63"/>
      <c r="C211" s="63"/>
      <c r="D211" s="126" t="s">
        <v>259</v>
      </c>
      <c r="E211" s="93"/>
      <c r="F211" s="93"/>
      <c r="G211" s="93"/>
      <c r="H211" s="93"/>
      <c r="I211" s="93"/>
      <c r="J211" s="93"/>
      <c r="K211" s="93"/>
      <c r="L211" s="93"/>
      <c r="M211" s="93"/>
      <c r="N211" s="93"/>
      <c r="O211" s="93"/>
      <c r="P211" s="94"/>
      <c r="Q211" s="61" t="s">
        <v>257</v>
      </c>
      <c r="R211" s="61"/>
      <c r="S211" s="61"/>
      <c r="T211" s="61"/>
      <c r="U211" s="61"/>
      <c r="V211" s="126" t="s">
        <v>172</v>
      </c>
      <c r="W211" s="93"/>
      <c r="X211" s="93"/>
      <c r="Y211" s="93"/>
      <c r="Z211" s="93"/>
      <c r="AA211" s="93"/>
      <c r="AB211" s="93"/>
      <c r="AC211" s="93"/>
      <c r="AD211" s="93"/>
      <c r="AE211" s="94"/>
      <c r="AF211" s="125">
        <v>250</v>
      </c>
      <c r="AG211" s="125"/>
      <c r="AH211" s="125"/>
      <c r="AI211" s="125"/>
      <c r="AJ211" s="125"/>
      <c r="AK211" s="125">
        <v>0</v>
      </c>
      <c r="AL211" s="125"/>
      <c r="AM211" s="125"/>
      <c r="AN211" s="125"/>
      <c r="AO211" s="125"/>
      <c r="AP211" s="125">
        <f t="shared" si="26"/>
        <v>250</v>
      </c>
      <c r="AQ211" s="125"/>
      <c r="AR211" s="125"/>
      <c r="AS211" s="125"/>
      <c r="AT211" s="125"/>
      <c r="AU211" s="125">
        <v>250</v>
      </c>
      <c r="AV211" s="125"/>
      <c r="AW211" s="125"/>
      <c r="AX211" s="125"/>
      <c r="AY211" s="125"/>
      <c r="AZ211" s="125">
        <v>0</v>
      </c>
      <c r="BA211" s="125"/>
      <c r="BB211" s="125"/>
      <c r="BC211" s="125"/>
      <c r="BD211" s="125"/>
      <c r="BE211" s="125">
        <f t="shared" si="27"/>
        <v>250</v>
      </c>
      <c r="BF211" s="125"/>
      <c r="BG211" s="125"/>
      <c r="BH211" s="125"/>
      <c r="BI211" s="125"/>
    </row>
    <row r="212" spans="1:64" s="8" customFormat="1" ht="27.6" customHeight="1" x14ac:dyDescent="0.25">
      <c r="A212" s="62">
        <v>2</v>
      </c>
      <c r="B212" s="63"/>
      <c r="C212" s="63"/>
      <c r="D212" s="126" t="s">
        <v>322</v>
      </c>
      <c r="E212" s="93"/>
      <c r="F212" s="93"/>
      <c r="G212" s="93"/>
      <c r="H212" s="93"/>
      <c r="I212" s="93"/>
      <c r="J212" s="93"/>
      <c r="K212" s="93"/>
      <c r="L212" s="93"/>
      <c r="M212" s="93"/>
      <c r="N212" s="93"/>
      <c r="O212" s="93"/>
      <c r="P212" s="94"/>
      <c r="Q212" s="61" t="s">
        <v>257</v>
      </c>
      <c r="R212" s="61"/>
      <c r="S212" s="61"/>
      <c r="T212" s="61"/>
      <c r="U212" s="61"/>
      <c r="V212" s="126" t="s">
        <v>172</v>
      </c>
      <c r="W212" s="93"/>
      <c r="X212" s="93"/>
      <c r="Y212" s="93"/>
      <c r="Z212" s="93"/>
      <c r="AA212" s="93"/>
      <c r="AB212" s="93"/>
      <c r="AC212" s="93"/>
      <c r="AD212" s="93"/>
      <c r="AE212" s="94"/>
      <c r="AF212" s="125">
        <v>8</v>
      </c>
      <c r="AG212" s="125"/>
      <c r="AH212" s="125"/>
      <c r="AI212" s="125"/>
      <c r="AJ212" s="125"/>
      <c r="AK212" s="125">
        <v>0</v>
      </c>
      <c r="AL212" s="125"/>
      <c r="AM212" s="125"/>
      <c r="AN212" s="125"/>
      <c r="AO212" s="125"/>
      <c r="AP212" s="125">
        <f t="shared" si="26"/>
        <v>8</v>
      </c>
      <c r="AQ212" s="125"/>
      <c r="AR212" s="125"/>
      <c r="AS212" s="125"/>
      <c r="AT212" s="125"/>
      <c r="AU212" s="125">
        <v>8</v>
      </c>
      <c r="AV212" s="125"/>
      <c r="AW212" s="125"/>
      <c r="AX212" s="125"/>
      <c r="AY212" s="125"/>
      <c r="AZ212" s="125">
        <v>0</v>
      </c>
      <c r="BA212" s="125"/>
      <c r="BB212" s="125"/>
      <c r="BC212" s="125"/>
      <c r="BD212" s="125"/>
      <c r="BE212" s="125">
        <f t="shared" si="27"/>
        <v>8</v>
      </c>
      <c r="BF212" s="125"/>
      <c r="BG212" s="125"/>
      <c r="BH212" s="125"/>
      <c r="BI212" s="125"/>
    </row>
    <row r="213" spans="1:64" s="8" customFormat="1" ht="13.95" customHeight="1" x14ac:dyDescent="0.25">
      <c r="A213" s="62">
        <v>3</v>
      </c>
      <c r="B213" s="63"/>
      <c r="C213" s="63"/>
      <c r="D213" s="126" t="s">
        <v>323</v>
      </c>
      <c r="E213" s="93"/>
      <c r="F213" s="93"/>
      <c r="G213" s="93"/>
      <c r="H213" s="93"/>
      <c r="I213" s="93"/>
      <c r="J213" s="93"/>
      <c r="K213" s="93"/>
      <c r="L213" s="93"/>
      <c r="M213" s="93"/>
      <c r="N213" s="93"/>
      <c r="O213" s="93"/>
      <c r="P213" s="94"/>
      <c r="Q213" s="61" t="s">
        <v>163</v>
      </c>
      <c r="R213" s="61"/>
      <c r="S213" s="61"/>
      <c r="T213" s="61"/>
      <c r="U213" s="61"/>
      <c r="V213" s="126" t="s">
        <v>172</v>
      </c>
      <c r="W213" s="93"/>
      <c r="X213" s="93"/>
      <c r="Y213" s="93"/>
      <c r="Z213" s="93"/>
      <c r="AA213" s="93"/>
      <c r="AB213" s="93"/>
      <c r="AC213" s="93"/>
      <c r="AD213" s="93"/>
      <c r="AE213" s="94"/>
      <c r="AF213" s="158">
        <f>AF208/AF203</f>
        <v>4561.6605166051659</v>
      </c>
      <c r="AG213" s="158"/>
      <c r="AH213" s="158"/>
      <c r="AI213" s="158"/>
      <c r="AJ213" s="158"/>
      <c r="AK213" s="158">
        <v>0</v>
      </c>
      <c r="AL213" s="158"/>
      <c r="AM213" s="158"/>
      <c r="AN213" s="158"/>
      <c r="AO213" s="158"/>
      <c r="AP213" s="158">
        <f t="shared" si="26"/>
        <v>4561.6605166051659</v>
      </c>
      <c r="AQ213" s="158"/>
      <c r="AR213" s="158"/>
      <c r="AS213" s="158"/>
      <c r="AT213" s="158"/>
      <c r="AU213" s="158">
        <f>AU208/AU203</f>
        <v>4561.6605166051659</v>
      </c>
      <c r="AV213" s="158"/>
      <c r="AW213" s="158"/>
      <c r="AX213" s="158"/>
      <c r="AY213" s="158"/>
      <c r="AZ213" s="158">
        <v>0</v>
      </c>
      <c r="BA213" s="158"/>
      <c r="BB213" s="158"/>
      <c r="BC213" s="158"/>
      <c r="BD213" s="158"/>
      <c r="BE213" s="158">
        <f t="shared" si="27"/>
        <v>4561.6605166051659</v>
      </c>
      <c r="BF213" s="158"/>
      <c r="BG213" s="158"/>
      <c r="BH213" s="158"/>
      <c r="BI213" s="158"/>
    </row>
    <row r="214" spans="1:64" s="8" customFormat="1" ht="13.95" customHeight="1" x14ac:dyDescent="0.25">
      <c r="A214" s="62">
        <v>4</v>
      </c>
      <c r="B214" s="63"/>
      <c r="C214" s="63"/>
      <c r="D214" s="126" t="s">
        <v>640</v>
      </c>
      <c r="E214" s="93"/>
      <c r="F214" s="93"/>
      <c r="G214" s="93"/>
      <c r="H214" s="93"/>
      <c r="I214" s="93"/>
      <c r="J214" s="93"/>
      <c r="K214" s="93"/>
      <c r="L214" s="93"/>
      <c r="M214" s="93"/>
      <c r="N214" s="93"/>
      <c r="O214" s="93"/>
      <c r="P214" s="94"/>
      <c r="Q214" s="61" t="s">
        <v>163</v>
      </c>
      <c r="R214" s="61"/>
      <c r="S214" s="61"/>
      <c r="T214" s="61"/>
      <c r="U214" s="61"/>
      <c r="V214" s="126" t="s">
        <v>172</v>
      </c>
      <c r="W214" s="93"/>
      <c r="X214" s="93"/>
      <c r="Y214" s="93"/>
      <c r="Z214" s="93"/>
      <c r="AA214" s="93"/>
      <c r="AB214" s="93"/>
      <c r="AC214" s="93"/>
      <c r="AD214" s="93"/>
      <c r="AE214" s="94"/>
      <c r="AF214" s="158">
        <f>AF209/AF203</f>
        <v>50.184501845018453</v>
      </c>
      <c r="AG214" s="158"/>
      <c r="AH214" s="158"/>
      <c r="AI214" s="158"/>
      <c r="AJ214" s="158"/>
      <c r="AK214" s="158">
        <v>0</v>
      </c>
      <c r="AL214" s="158"/>
      <c r="AM214" s="158"/>
      <c r="AN214" s="158"/>
      <c r="AO214" s="158"/>
      <c r="AP214" s="158">
        <f t="shared" si="26"/>
        <v>50.184501845018453</v>
      </c>
      <c r="AQ214" s="158"/>
      <c r="AR214" s="158"/>
      <c r="AS214" s="158"/>
      <c r="AT214" s="158"/>
      <c r="AU214" s="158">
        <f>AU209/AU203</f>
        <v>50.184501845018453</v>
      </c>
      <c r="AV214" s="158"/>
      <c r="AW214" s="158"/>
      <c r="AX214" s="158"/>
      <c r="AY214" s="158"/>
      <c r="AZ214" s="158">
        <v>0</v>
      </c>
      <c r="BA214" s="158"/>
      <c r="BB214" s="158"/>
      <c r="BC214" s="158"/>
      <c r="BD214" s="158"/>
      <c r="BE214" s="158">
        <f t="shared" si="27"/>
        <v>50.184501845018453</v>
      </c>
      <c r="BF214" s="158"/>
      <c r="BG214" s="158"/>
      <c r="BH214" s="158"/>
      <c r="BI214" s="158"/>
    </row>
    <row r="215" spans="1:64" s="8" customFormat="1" ht="32.4" customHeight="1" x14ac:dyDescent="0.25">
      <c r="A215" s="62">
        <v>4</v>
      </c>
      <c r="B215" s="63"/>
      <c r="C215" s="63"/>
      <c r="D215" s="126" t="s">
        <v>572</v>
      </c>
      <c r="E215" s="93"/>
      <c r="F215" s="93"/>
      <c r="G215" s="93"/>
      <c r="H215" s="93"/>
      <c r="I215" s="93"/>
      <c r="J215" s="93"/>
      <c r="K215" s="93"/>
      <c r="L215" s="93"/>
      <c r="M215" s="93"/>
      <c r="N215" s="93"/>
      <c r="O215" s="93"/>
      <c r="P215" s="94"/>
      <c r="Q215" s="61" t="s">
        <v>343</v>
      </c>
      <c r="R215" s="61"/>
      <c r="S215" s="61"/>
      <c r="T215" s="61"/>
      <c r="U215" s="61"/>
      <c r="V215" s="126" t="s">
        <v>172</v>
      </c>
      <c r="W215" s="93"/>
      <c r="X215" s="93"/>
      <c r="Y215" s="93"/>
      <c r="Z215" s="93"/>
      <c r="AA215" s="93"/>
      <c r="AB215" s="93"/>
      <c r="AC215" s="93"/>
      <c r="AD215" s="93"/>
      <c r="AE215" s="94"/>
      <c r="AF215" s="158">
        <f>AF205/AF208</f>
        <v>7.9125569280300274</v>
      </c>
      <c r="AG215" s="158"/>
      <c r="AH215" s="158"/>
      <c r="AI215" s="158"/>
      <c r="AJ215" s="158"/>
      <c r="AK215" s="158">
        <v>0</v>
      </c>
      <c r="AL215" s="158"/>
      <c r="AM215" s="158"/>
      <c r="AN215" s="158"/>
      <c r="AO215" s="158"/>
      <c r="AP215" s="158">
        <f t="shared" si="26"/>
        <v>7.9125569280300274</v>
      </c>
      <c r="AQ215" s="158"/>
      <c r="AR215" s="158"/>
      <c r="AS215" s="158"/>
      <c r="AT215" s="158"/>
      <c r="AU215" s="158">
        <f>AU205/AU208</f>
        <v>8.3234143066307507</v>
      </c>
      <c r="AV215" s="158"/>
      <c r="AW215" s="158"/>
      <c r="AX215" s="158"/>
      <c r="AY215" s="158"/>
      <c r="AZ215" s="158">
        <v>0</v>
      </c>
      <c r="BA215" s="158"/>
      <c r="BB215" s="158"/>
      <c r="BC215" s="158"/>
      <c r="BD215" s="158"/>
      <c r="BE215" s="158">
        <f t="shared" si="27"/>
        <v>8.3234143066307507</v>
      </c>
      <c r="BF215" s="158"/>
      <c r="BG215" s="158"/>
      <c r="BH215" s="158"/>
      <c r="BI215" s="158"/>
    </row>
    <row r="216" spans="1:64" s="9" customFormat="1" ht="13.8" x14ac:dyDescent="0.25">
      <c r="A216" s="98">
        <v>0</v>
      </c>
      <c r="B216" s="99"/>
      <c r="C216" s="99"/>
      <c r="D216" s="155" t="s">
        <v>260</v>
      </c>
      <c r="E216" s="156"/>
      <c r="F216" s="156"/>
      <c r="G216" s="156"/>
      <c r="H216" s="156"/>
      <c r="I216" s="156"/>
      <c r="J216" s="156"/>
      <c r="K216" s="156"/>
      <c r="L216" s="156"/>
      <c r="M216" s="156"/>
      <c r="N216" s="156"/>
      <c r="O216" s="156"/>
      <c r="P216" s="157"/>
      <c r="Q216" s="123"/>
      <c r="R216" s="123"/>
      <c r="S216" s="123"/>
      <c r="T216" s="123"/>
      <c r="U216" s="123"/>
      <c r="V216" s="155"/>
      <c r="W216" s="156"/>
      <c r="X216" s="156"/>
      <c r="Y216" s="156"/>
      <c r="Z216" s="156"/>
      <c r="AA216" s="156"/>
      <c r="AB216" s="156"/>
      <c r="AC216" s="156"/>
      <c r="AD216" s="156"/>
      <c r="AE216" s="157"/>
      <c r="AF216" s="128"/>
      <c r="AG216" s="128"/>
      <c r="AH216" s="128"/>
      <c r="AI216" s="128"/>
      <c r="AJ216" s="128"/>
      <c r="AK216" s="128"/>
      <c r="AL216" s="128"/>
      <c r="AM216" s="128"/>
      <c r="AN216" s="128"/>
      <c r="AO216" s="128"/>
      <c r="AP216" s="128">
        <f t="shared" si="26"/>
        <v>0</v>
      </c>
      <c r="AQ216" s="128"/>
      <c r="AR216" s="128"/>
      <c r="AS216" s="128"/>
      <c r="AT216" s="128"/>
      <c r="AU216" s="128"/>
      <c r="AV216" s="128"/>
      <c r="AW216" s="128"/>
      <c r="AX216" s="128"/>
      <c r="AY216" s="128"/>
      <c r="AZ216" s="128"/>
      <c r="BA216" s="128"/>
      <c r="BB216" s="128"/>
      <c r="BC216" s="128"/>
      <c r="BD216" s="128"/>
      <c r="BE216" s="128">
        <f t="shared" si="27"/>
        <v>0</v>
      </c>
      <c r="BF216" s="128"/>
      <c r="BG216" s="128"/>
      <c r="BH216" s="128"/>
      <c r="BI216" s="128"/>
    </row>
    <row r="217" spans="1:64" s="8" customFormat="1" ht="31.95" customHeight="1" x14ac:dyDescent="0.25">
      <c r="A217" s="62">
        <v>1</v>
      </c>
      <c r="B217" s="63"/>
      <c r="C217" s="63"/>
      <c r="D217" s="126" t="s">
        <v>324</v>
      </c>
      <c r="E217" s="93"/>
      <c r="F217" s="93"/>
      <c r="G217" s="93"/>
      <c r="H217" s="93"/>
      <c r="I217" s="93"/>
      <c r="J217" s="93"/>
      <c r="K217" s="93"/>
      <c r="L217" s="93"/>
      <c r="M217" s="93"/>
      <c r="N217" s="93"/>
      <c r="O217" s="93"/>
      <c r="P217" s="94"/>
      <c r="Q217" s="61" t="s">
        <v>262</v>
      </c>
      <c r="R217" s="61"/>
      <c r="S217" s="61"/>
      <c r="T217" s="61"/>
      <c r="U217" s="61"/>
      <c r="V217" s="126" t="s">
        <v>172</v>
      </c>
      <c r="W217" s="93"/>
      <c r="X217" s="93"/>
      <c r="Y217" s="93"/>
      <c r="Z217" s="93"/>
      <c r="AA217" s="93"/>
      <c r="AB217" s="93"/>
      <c r="AC217" s="93"/>
      <c r="AD217" s="93"/>
      <c r="AE217" s="94"/>
      <c r="AF217" s="125">
        <v>1</v>
      </c>
      <c r="AG217" s="125"/>
      <c r="AH217" s="125"/>
      <c r="AI217" s="125"/>
      <c r="AJ217" s="125"/>
      <c r="AK217" s="125">
        <v>0</v>
      </c>
      <c r="AL217" s="125"/>
      <c r="AM217" s="125"/>
      <c r="AN217" s="125"/>
      <c r="AO217" s="125"/>
      <c r="AP217" s="125">
        <f t="shared" si="26"/>
        <v>1</v>
      </c>
      <c r="AQ217" s="125"/>
      <c r="AR217" s="125"/>
      <c r="AS217" s="125"/>
      <c r="AT217" s="125"/>
      <c r="AU217" s="125">
        <v>1</v>
      </c>
      <c r="AV217" s="125"/>
      <c r="AW217" s="125"/>
      <c r="AX217" s="125"/>
      <c r="AY217" s="125"/>
      <c r="AZ217" s="125">
        <v>0</v>
      </c>
      <c r="BA217" s="125"/>
      <c r="BB217" s="125"/>
      <c r="BC217" s="125"/>
      <c r="BD217" s="125"/>
      <c r="BE217" s="125">
        <f t="shared" si="27"/>
        <v>1</v>
      </c>
      <c r="BF217" s="125"/>
      <c r="BG217" s="125"/>
      <c r="BH217" s="125"/>
      <c r="BI217" s="125"/>
    </row>
    <row r="218" spans="1:64" s="8" customFormat="1" ht="27.6" customHeight="1" x14ac:dyDescent="0.25">
      <c r="A218" s="62">
        <v>2</v>
      </c>
      <c r="B218" s="63"/>
      <c r="C218" s="63"/>
      <c r="D218" s="126" t="s">
        <v>325</v>
      </c>
      <c r="E218" s="93"/>
      <c r="F218" s="93"/>
      <c r="G218" s="93"/>
      <c r="H218" s="93"/>
      <c r="I218" s="93"/>
      <c r="J218" s="93"/>
      <c r="K218" s="93"/>
      <c r="L218" s="93"/>
      <c r="M218" s="93"/>
      <c r="N218" s="93"/>
      <c r="O218" s="93"/>
      <c r="P218" s="94"/>
      <c r="Q218" s="61" t="s">
        <v>262</v>
      </c>
      <c r="R218" s="61"/>
      <c r="S218" s="61"/>
      <c r="T218" s="61"/>
      <c r="U218" s="61"/>
      <c r="V218" s="126" t="s">
        <v>172</v>
      </c>
      <c r="W218" s="93"/>
      <c r="X218" s="93"/>
      <c r="Y218" s="93"/>
      <c r="Z218" s="93"/>
      <c r="AA218" s="93"/>
      <c r="AB218" s="93"/>
      <c r="AC218" s="93"/>
      <c r="AD218" s="93"/>
      <c r="AE218" s="94"/>
      <c r="AF218" s="125">
        <v>3</v>
      </c>
      <c r="AG218" s="125"/>
      <c r="AH218" s="125"/>
      <c r="AI218" s="125"/>
      <c r="AJ218" s="125"/>
      <c r="AK218" s="125">
        <v>0</v>
      </c>
      <c r="AL218" s="125"/>
      <c r="AM218" s="125"/>
      <c r="AN218" s="125"/>
      <c r="AO218" s="125"/>
      <c r="AP218" s="125">
        <f t="shared" si="26"/>
        <v>3</v>
      </c>
      <c r="AQ218" s="125"/>
      <c r="AR218" s="125"/>
      <c r="AS218" s="125"/>
      <c r="AT218" s="125"/>
      <c r="AU218" s="125">
        <v>3</v>
      </c>
      <c r="AV218" s="125"/>
      <c r="AW218" s="125"/>
      <c r="AX218" s="125"/>
      <c r="AY218" s="125"/>
      <c r="AZ218" s="125">
        <v>0</v>
      </c>
      <c r="BA218" s="125"/>
      <c r="BB218" s="125"/>
      <c r="BC218" s="125"/>
      <c r="BD218" s="125"/>
      <c r="BE218" s="125">
        <f t="shared" si="27"/>
        <v>3</v>
      </c>
      <c r="BF218" s="125"/>
      <c r="BG218" s="125"/>
      <c r="BH218" s="125"/>
      <c r="BI218" s="125"/>
    </row>
    <row r="219" spans="1:64" s="8" customFormat="1" ht="44.4" customHeight="1" x14ac:dyDescent="0.25">
      <c r="A219" s="62">
        <v>3</v>
      </c>
      <c r="B219" s="63"/>
      <c r="C219" s="63"/>
      <c r="D219" s="126" t="s">
        <v>641</v>
      </c>
      <c r="E219" s="93"/>
      <c r="F219" s="93"/>
      <c r="G219" s="93"/>
      <c r="H219" s="93"/>
      <c r="I219" s="93"/>
      <c r="J219" s="93"/>
      <c r="K219" s="93"/>
      <c r="L219" s="93"/>
      <c r="M219" s="93"/>
      <c r="N219" s="93"/>
      <c r="O219" s="93"/>
      <c r="P219" s="94"/>
      <c r="Q219" s="61" t="s">
        <v>262</v>
      </c>
      <c r="R219" s="61"/>
      <c r="S219" s="61"/>
      <c r="T219" s="61"/>
      <c r="U219" s="61"/>
      <c r="V219" s="126" t="s">
        <v>172</v>
      </c>
      <c r="W219" s="93"/>
      <c r="X219" s="93"/>
      <c r="Y219" s="93"/>
      <c r="Z219" s="93"/>
      <c r="AA219" s="93"/>
      <c r="AB219" s="93"/>
      <c r="AC219" s="93"/>
      <c r="AD219" s="93"/>
      <c r="AE219" s="94"/>
      <c r="AF219" s="125">
        <v>2</v>
      </c>
      <c r="AG219" s="125"/>
      <c r="AH219" s="125"/>
      <c r="AI219" s="125"/>
      <c r="AJ219" s="125"/>
      <c r="AK219" s="125">
        <v>0</v>
      </c>
      <c r="AL219" s="125"/>
      <c r="AM219" s="125"/>
      <c r="AN219" s="125"/>
      <c r="AO219" s="125"/>
      <c r="AP219" s="125">
        <f t="shared" ref="AP219" si="30">IF(ISNUMBER(AF219),AF219,0)+IF(ISNUMBER(AK219),AK219,0)</f>
        <v>2</v>
      </c>
      <c r="AQ219" s="125"/>
      <c r="AR219" s="125"/>
      <c r="AS219" s="125"/>
      <c r="AT219" s="125"/>
      <c r="AU219" s="125">
        <v>2</v>
      </c>
      <c r="AV219" s="125"/>
      <c r="AW219" s="125"/>
      <c r="AX219" s="125"/>
      <c r="AY219" s="125"/>
      <c r="AZ219" s="125">
        <v>0</v>
      </c>
      <c r="BA219" s="125"/>
      <c r="BB219" s="125"/>
      <c r="BC219" s="125"/>
      <c r="BD219" s="125"/>
      <c r="BE219" s="125">
        <f t="shared" ref="BE219" si="31">IF(ISNUMBER(AU219),AU219,0)+IF(ISNUMBER(AZ219),AZ219,0)</f>
        <v>2</v>
      </c>
      <c r="BF219" s="125"/>
      <c r="BG219" s="125"/>
      <c r="BH219" s="125"/>
      <c r="BI219" s="125"/>
    </row>
    <row r="220" spans="1:64" ht="7.2" customHeight="1" x14ac:dyDescent="0.25"/>
    <row r="221" spans="1:64" ht="14.25" customHeight="1" x14ac:dyDescent="0.25">
      <c r="A221" s="51" t="s">
        <v>418</v>
      </c>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row>
    <row r="222" spans="1:64" ht="14.25" customHeight="1" x14ac:dyDescent="0.25">
      <c r="A222" s="51" t="s">
        <v>419</v>
      </c>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row>
    <row r="223" spans="1:64" ht="15" customHeight="1" x14ac:dyDescent="0.25">
      <c r="A223" s="59" t="s">
        <v>192</v>
      </c>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row>
    <row r="224" spans="1:64" ht="7.95" customHeight="1" x14ac:dyDescent="0.25"/>
    <row r="225" spans="1:79" ht="12.9" customHeight="1" x14ac:dyDescent="0.25">
      <c r="A225" s="81" t="s">
        <v>19</v>
      </c>
      <c r="B225" s="82"/>
      <c r="C225" s="82"/>
      <c r="D225" s="82"/>
      <c r="E225" s="82"/>
      <c r="F225" s="82"/>
      <c r="G225" s="82"/>
      <c r="H225" s="82"/>
      <c r="I225" s="82"/>
      <c r="J225" s="82"/>
      <c r="K225" s="82"/>
      <c r="L225" s="82"/>
      <c r="M225" s="82"/>
      <c r="N225" s="82"/>
      <c r="O225" s="82"/>
      <c r="P225" s="82"/>
      <c r="Q225" s="82"/>
      <c r="R225" s="82"/>
      <c r="S225" s="82"/>
      <c r="T225" s="83"/>
      <c r="U225" s="61" t="s">
        <v>193</v>
      </c>
      <c r="V225" s="61"/>
      <c r="W225" s="61"/>
      <c r="X225" s="61"/>
      <c r="Y225" s="61"/>
      <c r="Z225" s="61"/>
      <c r="AA225" s="61"/>
      <c r="AB225" s="61"/>
      <c r="AC225" s="61"/>
      <c r="AD225" s="61"/>
      <c r="AE225" s="61" t="s">
        <v>195</v>
      </c>
      <c r="AF225" s="61"/>
      <c r="AG225" s="61"/>
      <c r="AH225" s="61"/>
      <c r="AI225" s="61"/>
      <c r="AJ225" s="61"/>
      <c r="AK225" s="61"/>
      <c r="AL225" s="61"/>
      <c r="AM225" s="61"/>
      <c r="AN225" s="61"/>
      <c r="AO225" s="61" t="s">
        <v>200</v>
      </c>
      <c r="AP225" s="61"/>
      <c r="AQ225" s="61"/>
      <c r="AR225" s="61"/>
      <c r="AS225" s="61"/>
      <c r="AT225" s="61"/>
      <c r="AU225" s="61"/>
      <c r="AV225" s="61"/>
      <c r="AW225" s="61"/>
      <c r="AX225" s="61"/>
      <c r="AY225" s="61" t="s">
        <v>204</v>
      </c>
      <c r="AZ225" s="61"/>
      <c r="BA225" s="61"/>
      <c r="BB225" s="61"/>
      <c r="BC225" s="61"/>
      <c r="BD225" s="61"/>
      <c r="BE225" s="61"/>
      <c r="BF225" s="61"/>
      <c r="BG225" s="61"/>
      <c r="BH225" s="61"/>
      <c r="BI225" s="61" t="s">
        <v>208</v>
      </c>
      <c r="BJ225" s="61"/>
      <c r="BK225" s="61"/>
      <c r="BL225" s="61"/>
      <c r="BM225" s="61"/>
      <c r="BN225" s="61"/>
      <c r="BO225" s="61"/>
      <c r="BP225" s="61"/>
      <c r="BQ225" s="61"/>
      <c r="BR225" s="61"/>
    </row>
    <row r="226" spans="1:79" ht="30" customHeight="1" x14ac:dyDescent="0.25">
      <c r="A226" s="84"/>
      <c r="B226" s="85"/>
      <c r="C226" s="85"/>
      <c r="D226" s="85"/>
      <c r="E226" s="85"/>
      <c r="F226" s="85"/>
      <c r="G226" s="85"/>
      <c r="H226" s="85"/>
      <c r="I226" s="85"/>
      <c r="J226" s="85"/>
      <c r="K226" s="85"/>
      <c r="L226" s="85"/>
      <c r="M226" s="85"/>
      <c r="N226" s="85"/>
      <c r="O226" s="85"/>
      <c r="P226" s="85"/>
      <c r="Q226" s="85"/>
      <c r="R226" s="85"/>
      <c r="S226" s="85"/>
      <c r="T226" s="86"/>
      <c r="U226" s="61" t="s">
        <v>4</v>
      </c>
      <c r="V226" s="61"/>
      <c r="W226" s="61"/>
      <c r="X226" s="61"/>
      <c r="Y226" s="61"/>
      <c r="Z226" s="61" t="s">
        <v>3</v>
      </c>
      <c r="AA226" s="61"/>
      <c r="AB226" s="61"/>
      <c r="AC226" s="61"/>
      <c r="AD226" s="61"/>
      <c r="AE226" s="61" t="s">
        <v>4</v>
      </c>
      <c r="AF226" s="61"/>
      <c r="AG226" s="61"/>
      <c r="AH226" s="61"/>
      <c r="AI226" s="61"/>
      <c r="AJ226" s="61" t="s">
        <v>3</v>
      </c>
      <c r="AK226" s="61"/>
      <c r="AL226" s="61"/>
      <c r="AM226" s="61"/>
      <c r="AN226" s="61"/>
      <c r="AO226" s="61" t="s">
        <v>4</v>
      </c>
      <c r="AP226" s="61"/>
      <c r="AQ226" s="61"/>
      <c r="AR226" s="61"/>
      <c r="AS226" s="61"/>
      <c r="AT226" s="61" t="s">
        <v>3</v>
      </c>
      <c r="AU226" s="61"/>
      <c r="AV226" s="61"/>
      <c r="AW226" s="61"/>
      <c r="AX226" s="61"/>
      <c r="AY226" s="61" t="s">
        <v>4</v>
      </c>
      <c r="AZ226" s="61"/>
      <c r="BA226" s="61"/>
      <c r="BB226" s="61"/>
      <c r="BC226" s="61"/>
      <c r="BD226" s="61" t="s">
        <v>3</v>
      </c>
      <c r="BE226" s="61"/>
      <c r="BF226" s="61"/>
      <c r="BG226" s="61"/>
      <c r="BH226" s="61"/>
      <c r="BI226" s="61" t="s">
        <v>4</v>
      </c>
      <c r="BJ226" s="61"/>
      <c r="BK226" s="61"/>
      <c r="BL226" s="61"/>
      <c r="BM226" s="61"/>
      <c r="BN226" s="61" t="s">
        <v>3</v>
      </c>
      <c r="BO226" s="61"/>
      <c r="BP226" s="61"/>
      <c r="BQ226" s="61"/>
      <c r="BR226" s="61"/>
    </row>
    <row r="227" spans="1:79" ht="15" customHeight="1" x14ac:dyDescent="0.25">
      <c r="A227" s="77">
        <v>1</v>
      </c>
      <c r="B227" s="78"/>
      <c r="C227" s="78"/>
      <c r="D227" s="78"/>
      <c r="E227" s="78"/>
      <c r="F227" s="78"/>
      <c r="G227" s="78"/>
      <c r="H227" s="78"/>
      <c r="I227" s="78"/>
      <c r="J227" s="78"/>
      <c r="K227" s="78"/>
      <c r="L227" s="78"/>
      <c r="M227" s="78"/>
      <c r="N227" s="78"/>
      <c r="O227" s="78"/>
      <c r="P227" s="78"/>
      <c r="Q227" s="78"/>
      <c r="R227" s="78"/>
      <c r="S227" s="78"/>
      <c r="T227" s="79"/>
      <c r="U227" s="61">
        <v>2</v>
      </c>
      <c r="V227" s="61"/>
      <c r="W227" s="61"/>
      <c r="X227" s="61"/>
      <c r="Y227" s="61"/>
      <c r="Z227" s="61">
        <v>3</v>
      </c>
      <c r="AA227" s="61"/>
      <c r="AB227" s="61"/>
      <c r="AC227" s="61"/>
      <c r="AD227" s="61"/>
      <c r="AE227" s="61">
        <v>4</v>
      </c>
      <c r="AF227" s="61"/>
      <c r="AG227" s="61"/>
      <c r="AH227" s="61"/>
      <c r="AI227" s="61"/>
      <c r="AJ227" s="61">
        <v>5</v>
      </c>
      <c r="AK227" s="61"/>
      <c r="AL227" s="61"/>
      <c r="AM227" s="61"/>
      <c r="AN227" s="61"/>
      <c r="AO227" s="61">
        <v>6</v>
      </c>
      <c r="AP227" s="61"/>
      <c r="AQ227" s="61"/>
      <c r="AR227" s="61"/>
      <c r="AS227" s="61"/>
      <c r="AT227" s="61">
        <v>7</v>
      </c>
      <c r="AU227" s="61"/>
      <c r="AV227" s="61"/>
      <c r="AW227" s="61"/>
      <c r="AX227" s="61"/>
      <c r="AY227" s="61">
        <v>8</v>
      </c>
      <c r="AZ227" s="61"/>
      <c r="BA227" s="61"/>
      <c r="BB227" s="61"/>
      <c r="BC227" s="61"/>
      <c r="BD227" s="61">
        <v>9</v>
      </c>
      <c r="BE227" s="61"/>
      <c r="BF227" s="61"/>
      <c r="BG227" s="61"/>
      <c r="BH227" s="61"/>
      <c r="BI227" s="61">
        <v>10</v>
      </c>
      <c r="BJ227" s="61"/>
      <c r="BK227" s="61"/>
      <c r="BL227" s="61"/>
      <c r="BM227" s="61"/>
      <c r="BN227" s="61">
        <v>11</v>
      </c>
      <c r="BO227" s="61"/>
      <c r="BP227" s="61"/>
      <c r="BQ227" s="61"/>
      <c r="BR227" s="61"/>
    </row>
    <row r="228" spans="1:79" ht="15.75" hidden="1" customHeight="1" x14ac:dyDescent="0.25">
      <c r="A228" s="62" t="s">
        <v>57</v>
      </c>
      <c r="B228" s="63"/>
      <c r="C228" s="63"/>
      <c r="D228" s="63"/>
      <c r="E228" s="63"/>
      <c r="F228" s="63"/>
      <c r="G228" s="63"/>
      <c r="H228" s="63"/>
      <c r="I228" s="63"/>
      <c r="J228" s="63"/>
      <c r="K228" s="63"/>
      <c r="L228" s="63"/>
      <c r="M228" s="63"/>
      <c r="N228" s="63"/>
      <c r="O228" s="63"/>
      <c r="P228" s="63"/>
      <c r="Q228" s="63"/>
      <c r="R228" s="63"/>
      <c r="S228" s="63"/>
      <c r="T228" s="64"/>
      <c r="U228" s="80" t="s">
        <v>65</v>
      </c>
      <c r="V228" s="80"/>
      <c r="W228" s="80"/>
      <c r="X228" s="80"/>
      <c r="Y228" s="80"/>
      <c r="Z228" s="122" t="s">
        <v>66</v>
      </c>
      <c r="AA228" s="122"/>
      <c r="AB228" s="122"/>
      <c r="AC228" s="122"/>
      <c r="AD228" s="122"/>
      <c r="AE228" s="80" t="s">
        <v>67</v>
      </c>
      <c r="AF228" s="80"/>
      <c r="AG228" s="80"/>
      <c r="AH228" s="80"/>
      <c r="AI228" s="80"/>
      <c r="AJ228" s="122" t="s">
        <v>68</v>
      </c>
      <c r="AK228" s="122"/>
      <c r="AL228" s="122"/>
      <c r="AM228" s="122"/>
      <c r="AN228" s="122"/>
      <c r="AO228" s="80" t="s">
        <v>58</v>
      </c>
      <c r="AP228" s="80"/>
      <c r="AQ228" s="80"/>
      <c r="AR228" s="80"/>
      <c r="AS228" s="80"/>
      <c r="AT228" s="122" t="s">
        <v>59</v>
      </c>
      <c r="AU228" s="122"/>
      <c r="AV228" s="122"/>
      <c r="AW228" s="122"/>
      <c r="AX228" s="122"/>
      <c r="AY228" s="80" t="s">
        <v>60</v>
      </c>
      <c r="AZ228" s="80"/>
      <c r="BA228" s="80"/>
      <c r="BB228" s="80"/>
      <c r="BC228" s="80"/>
      <c r="BD228" s="122" t="s">
        <v>61</v>
      </c>
      <c r="BE228" s="122"/>
      <c r="BF228" s="122"/>
      <c r="BG228" s="122"/>
      <c r="BH228" s="122"/>
      <c r="BI228" s="80" t="s">
        <v>62</v>
      </c>
      <c r="BJ228" s="80"/>
      <c r="BK228" s="80"/>
      <c r="BL228" s="80"/>
      <c r="BM228" s="80"/>
      <c r="BN228" s="122" t="s">
        <v>63</v>
      </c>
      <c r="BO228" s="122"/>
      <c r="BP228" s="122"/>
      <c r="BQ228" s="122"/>
      <c r="BR228" s="122"/>
      <c r="CA228" s="1" t="s">
        <v>41</v>
      </c>
    </row>
    <row r="229" spans="1:79" s="8" customFormat="1" ht="13.2" customHeight="1" x14ac:dyDescent="0.25">
      <c r="A229" s="92" t="s">
        <v>176</v>
      </c>
      <c r="B229" s="93"/>
      <c r="C229" s="93"/>
      <c r="D229" s="93"/>
      <c r="E229" s="93"/>
      <c r="F229" s="93"/>
      <c r="G229" s="93"/>
      <c r="H229" s="93"/>
      <c r="I229" s="93"/>
      <c r="J229" s="93"/>
      <c r="K229" s="93"/>
      <c r="L229" s="93"/>
      <c r="M229" s="93"/>
      <c r="N229" s="93"/>
      <c r="O229" s="93"/>
      <c r="P229" s="93"/>
      <c r="Q229" s="93"/>
      <c r="R229" s="93"/>
      <c r="S229" s="93"/>
      <c r="T229" s="94"/>
      <c r="U229" s="87">
        <v>32385500</v>
      </c>
      <c r="V229" s="87"/>
      <c r="W229" s="87"/>
      <c r="X229" s="87"/>
      <c r="Y229" s="87"/>
      <c r="Z229" s="87">
        <v>374900</v>
      </c>
      <c r="AA229" s="87"/>
      <c r="AB229" s="87"/>
      <c r="AC229" s="87"/>
      <c r="AD229" s="87"/>
      <c r="AE229" s="87">
        <v>32342400</v>
      </c>
      <c r="AF229" s="87"/>
      <c r="AG229" s="87"/>
      <c r="AH229" s="87"/>
      <c r="AI229" s="87"/>
      <c r="AJ229" s="87">
        <v>373600</v>
      </c>
      <c r="AK229" s="87"/>
      <c r="AL229" s="87"/>
      <c r="AM229" s="87"/>
      <c r="AN229" s="87"/>
      <c r="AO229" s="87">
        <v>7669900</v>
      </c>
      <c r="AP229" s="87"/>
      <c r="AQ229" s="87"/>
      <c r="AR229" s="87"/>
      <c r="AS229" s="87"/>
      <c r="AT229" s="87">
        <v>333000</v>
      </c>
      <c r="AU229" s="87"/>
      <c r="AV229" s="87"/>
      <c r="AW229" s="87"/>
      <c r="AX229" s="87"/>
      <c r="AY229" s="87">
        <v>8107100</v>
      </c>
      <c r="AZ229" s="87"/>
      <c r="BA229" s="87"/>
      <c r="BB229" s="87"/>
      <c r="BC229" s="87"/>
      <c r="BD229" s="87">
        <v>352000</v>
      </c>
      <c r="BE229" s="87"/>
      <c r="BF229" s="87"/>
      <c r="BG229" s="87"/>
      <c r="BH229" s="87"/>
      <c r="BI229" s="87">
        <v>8536800</v>
      </c>
      <c r="BJ229" s="87"/>
      <c r="BK229" s="87"/>
      <c r="BL229" s="87"/>
      <c r="BM229" s="87"/>
      <c r="BN229" s="87">
        <v>370600</v>
      </c>
      <c r="BO229" s="87"/>
      <c r="BP229" s="87"/>
      <c r="BQ229" s="87"/>
      <c r="BR229" s="87"/>
      <c r="CA229" s="8" t="s">
        <v>42</v>
      </c>
    </row>
    <row r="230" spans="1:79" s="8" customFormat="1" ht="13.2" customHeight="1" x14ac:dyDescent="0.25">
      <c r="A230" s="92" t="s">
        <v>177</v>
      </c>
      <c r="B230" s="93"/>
      <c r="C230" s="93"/>
      <c r="D230" s="93"/>
      <c r="E230" s="93"/>
      <c r="F230" s="93"/>
      <c r="G230" s="93"/>
      <c r="H230" s="93"/>
      <c r="I230" s="93"/>
      <c r="J230" s="93"/>
      <c r="K230" s="93"/>
      <c r="L230" s="93"/>
      <c r="M230" s="93"/>
      <c r="N230" s="93"/>
      <c r="O230" s="93"/>
      <c r="P230" s="93"/>
      <c r="Q230" s="93"/>
      <c r="R230" s="93"/>
      <c r="S230" s="93"/>
      <c r="T230" s="94"/>
      <c r="U230" s="87">
        <v>23960400</v>
      </c>
      <c r="V230" s="87"/>
      <c r="W230" s="87"/>
      <c r="X230" s="87"/>
      <c r="Y230" s="87"/>
      <c r="Z230" s="87">
        <v>268600</v>
      </c>
      <c r="AA230" s="87"/>
      <c r="AB230" s="87"/>
      <c r="AC230" s="87"/>
      <c r="AD230" s="87"/>
      <c r="AE230" s="87">
        <v>24300600</v>
      </c>
      <c r="AF230" s="87"/>
      <c r="AG230" s="87"/>
      <c r="AH230" s="87"/>
      <c r="AI230" s="87"/>
      <c r="AJ230" s="87">
        <v>272100</v>
      </c>
      <c r="AK230" s="87"/>
      <c r="AL230" s="87"/>
      <c r="AM230" s="87"/>
      <c r="AN230" s="87"/>
      <c r="AO230" s="87">
        <v>7423200</v>
      </c>
      <c r="AP230" s="87"/>
      <c r="AQ230" s="87"/>
      <c r="AR230" s="87"/>
      <c r="AS230" s="87"/>
      <c r="AT230" s="87">
        <v>254500</v>
      </c>
      <c r="AU230" s="87"/>
      <c r="AV230" s="87"/>
      <c r="AW230" s="87"/>
      <c r="AX230" s="87"/>
      <c r="AY230" s="87">
        <v>7846300</v>
      </c>
      <c r="AZ230" s="87"/>
      <c r="BA230" s="87"/>
      <c r="BB230" s="87"/>
      <c r="BC230" s="87"/>
      <c r="BD230" s="87">
        <v>269000</v>
      </c>
      <c r="BE230" s="87"/>
      <c r="BF230" s="87"/>
      <c r="BG230" s="87"/>
      <c r="BH230" s="87"/>
      <c r="BI230" s="87">
        <v>8262200</v>
      </c>
      <c r="BJ230" s="87"/>
      <c r="BK230" s="87"/>
      <c r="BL230" s="87"/>
      <c r="BM230" s="87"/>
      <c r="BN230" s="87">
        <v>283300</v>
      </c>
      <c r="BO230" s="87"/>
      <c r="BP230" s="87"/>
      <c r="BQ230" s="87"/>
      <c r="BR230" s="87"/>
    </row>
    <row r="231" spans="1:79" s="8" customFormat="1" ht="13.2" customHeight="1" x14ac:dyDescent="0.25">
      <c r="A231" s="92" t="s">
        <v>178</v>
      </c>
      <c r="B231" s="93"/>
      <c r="C231" s="93"/>
      <c r="D231" s="93"/>
      <c r="E231" s="93"/>
      <c r="F231" s="93"/>
      <c r="G231" s="93"/>
      <c r="H231" s="93"/>
      <c r="I231" s="93"/>
      <c r="J231" s="93"/>
      <c r="K231" s="93"/>
      <c r="L231" s="93"/>
      <c r="M231" s="93"/>
      <c r="N231" s="93"/>
      <c r="O231" s="93"/>
      <c r="P231" s="93"/>
      <c r="Q231" s="93"/>
      <c r="R231" s="93"/>
      <c r="S231" s="93"/>
      <c r="T231" s="94"/>
      <c r="U231" s="87">
        <v>299900</v>
      </c>
      <c r="V231" s="87"/>
      <c r="W231" s="87"/>
      <c r="X231" s="87"/>
      <c r="Y231" s="87"/>
      <c r="Z231" s="87">
        <v>0</v>
      </c>
      <c r="AA231" s="87"/>
      <c r="AB231" s="87"/>
      <c r="AC231" s="87"/>
      <c r="AD231" s="87"/>
      <c r="AE231" s="87">
        <v>0</v>
      </c>
      <c r="AF231" s="87"/>
      <c r="AG231" s="87"/>
      <c r="AH231" s="87"/>
      <c r="AI231" s="87"/>
      <c r="AJ231" s="87">
        <v>0</v>
      </c>
      <c r="AK231" s="87"/>
      <c r="AL231" s="87"/>
      <c r="AM231" s="87"/>
      <c r="AN231" s="87"/>
      <c r="AO231" s="87">
        <v>0</v>
      </c>
      <c r="AP231" s="87"/>
      <c r="AQ231" s="87"/>
      <c r="AR231" s="87"/>
      <c r="AS231" s="87"/>
      <c r="AT231" s="87">
        <v>0</v>
      </c>
      <c r="AU231" s="87"/>
      <c r="AV231" s="87"/>
      <c r="AW231" s="87"/>
      <c r="AX231" s="87"/>
      <c r="AY231" s="87">
        <v>0</v>
      </c>
      <c r="AZ231" s="87"/>
      <c r="BA231" s="87"/>
      <c r="BB231" s="87"/>
      <c r="BC231" s="87"/>
      <c r="BD231" s="87">
        <v>0</v>
      </c>
      <c r="BE231" s="87"/>
      <c r="BF231" s="87"/>
      <c r="BG231" s="87"/>
      <c r="BH231" s="87"/>
      <c r="BI231" s="87">
        <v>0</v>
      </c>
      <c r="BJ231" s="87"/>
      <c r="BK231" s="87"/>
      <c r="BL231" s="87"/>
      <c r="BM231" s="87"/>
      <c r="BN231" s="87">
        <v>0</v>
      </c>
      <c r="BO231" s="87"/>
      <c r="BP231" s="87"/>
      <c r="BQ231" s="87"/>
      <c r="BR231" s="87"/>
    </row>
    <row r="232" spans="1:79" s="8" customFormat="1" ht="12.75" customHeight="1" x14ac:dyDescent="0.25">
      <c r="A232" s="92" t="s">
        <v>179</v>
      </c>
      <c r="B232" s="93"/>
      <c r="C232" s="93"/>
      <c r="D232" s="93"/>
      <c r="E232" s="93"/>
      <c r="F232" s="93"/>
      <c r="G232" s="93"/>
      <c r="H232" s="93"/>
      <c r="I232" s="93"/>
      <c r="J232" s="93"/>
      <c r="K232" s="93"/>
      <c r="L232" s="93"/>
      <c r="M232" s="93"/>
      <c r="N232" s="93"/>
      <c r="O232" s="93"/>
      <c r="P232" s="93"/>
      <c r="Q232" s="93"/>
      <c r="R232" s="93"/>
      <c r="S232" s="93"/>
      <c r="T232" s="94"/>
      <c r="U232" s="87">
        <v>112700</v>
      </c>
      <c r="V232" s="87"/>
      <c r="W232" s="87"/>
      <c r="X232" s="87"/>
      <c r="Y232" s="87"/>
      <c r="Z232" s="87">
        <v>0</v>
      </c>
      <c r="AA232" s="87"/>
      <c r="AB232" s="87"/>
      <c r="AC232" s="87"/>
      <c r="AD232" s="87"/>
      <c r="AE232" s="87">
        <v>0</v>
      </c>
      <c r="AF232" s="87"/>
      <c r="AG232" s="87"/>
      <c r="AH232" s="87"/>
      <c r="AI232" s="87"/>
      <c r="AJ232" s="87">
        <v>0</v>
      </c>
      <c r="AK232" s="87"/>
      <c r="AL232" s="87"/>
      <c r="AM232" s="87"/>
      <c r="AN232" s="87"/>
      <c r="AO232" s="87">
        <v>0</v>
      </c>
      <c r="AP232" s="87"/>
      <c r="AQ232" s="87"/>
      <c r="AR232" s="87"/>
      <c r="AS232" s="87"/>
      <c r="AT232" s="87">
        <v>0</v>
      </c>
      <c r="AU232" s="87"/>
      <c r="AV232" s="87"/>
      <c r="AW232" s="87"/>
      <c r="AX232" s="87"/>
      <c r="AY232" s="87">
        <v>0</v>
      </c>
      <c r="AZ232" s="87"/>
      <c r="BA232" s="87"/>
      <c r="BB232" s="87"/>
      <c r="BC232" s="87"/>
      <c r="BD232" s="87">
        <v>0</v>
      </c>
      <c r="BE232" s="87"/>
      <c r="BF232" s="87"/>
      <c r="BG232" s="87"/>
      <c r="BH232" s="87"/>
      <c r="BI232" s="87">
        <v>0</v>
      </c>
      <c r="BJ232" s="87"/>
      <c r="BK232" s="87"/>
      <c r="BL232" s="87"/>
      <c r="BM232" s="87"/>
      <c r="BN232" s="87">
        <v>0</v>
      </c>
      <c r="BO232" s="87"/>
      <c r="BP232" s="87"/>
      <c r="BQ232" s="87"/>
      <c r="BR232" s="87"/>
    </row>
    <row r="233" spans="1:79" s="8" customFormat="1" ht="13.2" customHeight="1" x14ac:dyDescent="0.25">
      <c r="A233" s="92" t="s">
        <v>180</v>
      </c>
      <c r="B233" s="93"/>
      <c r="C233" s="93"/>
      <c r="D233" s="93"/>
      <c r="E233" s="93"/>
      <c r="F233" s="93"/>
      <c r="G233" s="93"/>
      <c r="H233" s="93"/>
      <c r="I233" s="93"/>
      <c r="J233" s="93"/>
      <c r="K233" s="93"/>
      <c r="L233" s="93"/>
      <c r="M233" s="93"/>
      <c r="N233" s="93"/>
      <c r="O233" s="93"/>
      <c r="P233" s="93"/>
      <c r="Q233" s="93"/>
      <c r="R233" s="93"/>
      <c r="S233" s="93"/>
      <c r="T233" s="94"/>
      <c r="U233" s="87">
        <v>1251100</v>
      </c>
      <c r="V233" s="87"/>
      <c r="W233" s="87"/>
      <c r="X233" s="87"/>
      <c r="Y233" s="87"/>
      <c r="Z233" s="87">
        <v>16600</v>
      </c>
      <c r="AA233" s="87"/>
      <c r="AB233" s="87"/>
      <c r="AC233" s="87"/>
      <c r="AD233" s="87"/>
      <c r="AE233" s="87">
        <v>888000</v>
      </c>
      <c r="AF233" s="87"/>
      <c r="AG233" s="87"/>
      <c r="AH233" s="87"/>
      <c r="AI233" s="87"/>
      <c r="AJ233" s="87">
        <v>16700</v>
      </c>
      <c r="AK233" s="87"/>
      <c r="AL233" s="87"/>
      <c r="AM233" s="87"/>
      <c r="AN233" s="87"/>
      <c r="AO233" s="87">
        <v>0</v>
      </c>
      <c r="AP233" s="87"/>
      <c r="AQ233" s="87"/>
      <c r="AR233" s="87"/>
      <c r="AS233" s="87"/>
      <c r="AT233" s="87">
        <v>16700</v>
      </c>
      <c r="AU233" s="87"/>
      <c r="AV233" s="87"/>
      <c r="AW233" s="87"/>
      <c r="AX233" s="87"/>
      <c r="AY233" s="87">
        <v>0</v>
      </c>
      <c r="AZ233" s="87"/>
      <c r="BA233" s="87"/>
      <c r="BB233" s="87"/>
      <c r="BC233" s="87"/>
      <c r="BD233" s="87">
        <v>0</v>
      </c>
      <c r="BE233" s="87"/>
      <c r="BF233" s="87"/>
      <c r="BG233" s="87"/>
      <c r="BH233" s="87"/>
      <c r="BI233" s="87">
        <v>0</v>
      </c>
      <c r="BJ233" s="87"/>
      <c r="BK233" s="87"/>
      <c r="BL233" s="87"/>
      <c r="BM233" s="87"/>
      <c r="BN233" s="87">
        <v>0</v>
      </c>
      <c r="BO233" s="87"/>
      <c r="BP233" s="87"/>
      <c r="BQ233" s="87"/>
      <c r="BR233" s="87"/>
    </row>
    <row r="234" spans="1:79" s="8" customFormat="1" ht="13.2" customHeight="1" x14ac:dyDescent="0.25">
      <c r="A234" s="92" t="s">
        <v>184</v>
      </c>
      <c r="B234" s="93"/>
      <c r="C234" s="93"/>
      <c r="D234" s="93"/>
      <c r="E234" s="93"/>
      <c r="F234" s="93"/>
      <c r="G234" s="93"/>
      <c r="H234" s="93"/>
      <c r="I234" s="93"/>
      <c r="J234" s="93"/>
      <c r="K234" s="93"/>
      <c r="L234" s="93"/>
      <c r="M234" s="93"/>
      <c r="N234" s="93"/>
      <c r="O234" s="93"/>
      <c r="P234" s="93"/>
      <c r="Q234" s="93"/>
      <c r="R234" s="93"/>
      <c r="S234" s="93"/>
      <c r="T234" s="94"/>
      <c r="U234" s="87">
        <v>1251100</v>
      </c>
      <c r="V234" s="87"/>
      <c r="W234" s="87"/>
      <c r="X234" s="87"/>
      <c r="Y234" s="87"/>
      <c r="Z234" s="87">
        <v>16660</v>
      </c>
      <c r="AA234" s="87"/>
      <c r="AB234" s="87"/>
      <c r="AC234" s="87"/>
      <c r="AD234" s="87"/>
      <c r="AE234" s="87">
        <v>888000</v>
      </c>
      <c r="AF234" s="87"/>
      <c r="AG234" s="87"/>
      <c r="AH234" s="87"/>
      <c r="AI234" s="87"/>
      <c r="AJ234" s="87">
        <v>16700</v>
      </c>
      <c r="AK234" s="87"/>
      <c r="AL234" s="87"/>
      <c r="AM234" s="87"/>
      <c r="AN234" s="87"/>
      <c r="AO234" s="87">
        <v>0</v>
      </c>
      <c r="AP234" s="87"/>
      <c r="AQ234" s="87"/>
      <c r="AR234" s="87"/>
      <c r="AS234" s="87"/>
      <c r="AT234" s="87">
        <v>16700</v>
      </c>
      <c r="AU234" s="87"/>
      <c r="AV234" s="87"/>
      <c r="AW234" s="87"/>
      <c r="AX234" s="87"/>
      <c r="AY234" s="87">
        <v>0</v>
      </c>
      <c r="AZ234" s="87"/>
      <c r="BA234" s="87"/>
      <c r="BB234" s="87"/>
      <c r="BC234" s="87"/>
      <c r="BD234" s="87">
        <v>0</v>
      </c>
      <c r="BE234" s="87"/>
      <c r="BF234" s="87"/>
      <c r="BG234" s="87"/>
      <c r="BH234" s="87"/>
      <c r="BI234" s="87">
        <v>0</v>
      </c>
      <c r="BJ234" s="87"/>
      <c r="BK234" s="87"/>
      <c r="BL234" s="87"/>
      <c r="BM234" s="87"/>
      <c r="BN234" s="87">
        <v>0</v>
      </c>
      <c r="BO234" s="87"/>
      <c r="BP234" s="87"/>
      <c r="BQ234" s="87"/>
      <c r="BR234" s="87"/>
    </row>
    <row r="235" spans="1:79" s="9" customFormat="1" ht="12.75" customHeight="1" x14ac:dyDescent="0.25">
      <c r="A235" s="159" t="s">
        <v>145</v>
      </c>
      <c r="B235" s="156"/>
      <c r="C235" s="156"/>
      <c r="D235" s="156"/>
      <c r="E235" s="156"/>
      <c r="F235" s="156"/>
      <c r="G235" s="156"/>
      <c r="H235" s="156"/>
      <c r="I235" s="156"/>
      <c r="J235" s="156"/>
      <c r="K235" s="156"/>
      <c r="L235" s="156"/>
      <c r="M235" s="156"/>
      <c r="N235" s="156"/>
      <c r="O235" s="156"/>
      <c r="P235" s="156"/>
      <c r="Q235" s="156"/>
      <c r="R235" s="156"/>
      <c r="S235" s="156"/>
      <c r="T235" s="157"/>
      <c r="U235" s="120">
        <v>34052400</v>
      </c>
      <c r="V235" s="120"/>
      <c r="W235" s="120"/>
      <c r="X235" s="120"/>
      <c r="Y235" s="120"/>
      <c r="Z235" s="120">
        <v>391500</v>
      </c>
      <c r="AA235" s="120"/>
      <c r="AB235" s="120"/>
      <c r="AC235" s="120"/>
      <c r="AD235" s="120"/>
      <c r="AE235" s="120">
        <v>33230400</v>
      </c>
      <c r="AF235" s="120"/>
      <c r="AG235" s="120"/>
      <c r="AH235" s="120"/>
      <c r="AI235" s="120"/>
      <c r="AJ235" s="120">
        <v>390300</v>
      </c>
      <c r="AK235" s="120"/>
      <c r="AL235" s="120"/>
      <c r="AM235" s="120"/>
      <c r="AN235" s="120"/>
      <c r="AO235" s="120">
        <v>7669900</v>
      </c>
      <c r="AP235" s="120"/>
      <c r="AQ235" s="120"/>
      <c r="AR235" s="120"/>
      <c r="AS235" s="120"/>
      <c r="AT235" s="120">
        <v>349700</v>
      </c>
      <c r="AU235" s="120"/>
      <c r="AV235" s="120"/>
      <c r="AW235" s="120"/>
      <c r="AX235" s="120"/>
      <c r="AY235" s="120">
        <v>8107100</v>
      </c>
      <c r="AZ235" s="120"/>
      <c r="BA235" s="120"/>
      <c r="BB235" s="120"/>
      <c r="BC235" s="120"/>
      <c r="BD235" s="120">
        <v>352000</v>
      </c>
      <c r="BE235" s="120"/>
      <c r="BF235" s="120"/>
      <c r="BG235" s="120"/>
      <c r="BH235" s="120"/>
      <c r="BI235" s="120">
        <v>8536800</v>
      </c>
      <c r="BJ235" s="120"/>
      <c r="BK235" s="120"/>
      <c r="BL235" s="120"/>
      <c r="BM235" s="120"/>
      <c r="BN235" s="120">
        <v>370600</v>
      </c>
      <c r="BO235" s="120"/>
      <c r="BP235" s="120"/>
      <c r="BQ235" s="120"/>
      <c r="BR235" s="120"/>
    </row>
    <row r="236" spans="1:79" s="8" customFormat="1" ht="26.4" customHeight="1" x14ac:dyDescent="0.25">
      <c r="A236" s="92" t="s">
        <v>185</v>
      </c>
      <c r="B236" s="93"/>
      <c r="C236" s="93"/>
      <c r="D236" s="93"/>
      <c r="E236" s="93"/>
      <c r="F236" s="93"/>
      <c r="G236" s="93"/>
      <c r="H236" s="93"/>
      <c r="I236" s="93"/>
      <c r="J236" s="93"/>
      <c r="K236" s="93"/>
      <c r="L236" s="93"/>
      <c r="M236" s="93"/>
      <c r="N236" s="93"/>
      <c r="O236" s="93"/>
      <c r="P236" s="93"/>
      <c r="Q236" s="93"/>
      <c r="R236" s="93"/>
      <c r="S236" s="93"/>
      <c r="T236" s="94"/>
      <c r="U236" s="87" t="s">
        <v>153</v>
      </c>
      <c r="V236" s="87"/>
      <c r="W236" s="87"/>
      <c r="X236" s="87"/>
      <c r="Y236" s="87"/>
      <c r="Z236" s="87"/>
      <c r="AA236" s="87"/>
      <c r="AB236" s="87"/>
      <c r="AC236" s="87"/>
      <c r="AD236" s="87"/>
      <c r="AE236" s="87" t="s">
        <v>153</v>
      </c>
      <c r="AF236" s="87"/>
      <c r="AG236" s="87"/>
      <c r="AH236" s="87"/>
      <c r="AI236" s="87"/>
      <c r="AJ236" s="87"/>
      <c r="AK236" s="87"/>
      <c r="AL236" s="87"/>
      <c r="AM236" s="87"/>
      <c r="AN236" s="87"/>
      <c r="AO236" s="87" t="s">
        <v>153</v>
      </c>
      <c r="AP236" s="87"/>
      <c r="AQ236" s="87"/>
      <c r="AR236" s="87"/>
      <c r="AS236" s="87"/>
      <c r="AT236" s="87"/>
      <c r="AU236" s="87"/>
      <c r="AV236" s="87"/>
      <c r="AW236" s="87"/>
      <c r="AX236" s="87"/>
      <c r="AY236" s="87" t="s">
        <v>153</v>
      </c>
      <c r="AZ236" s="87"/>
      <c r="BA236" s="87"/>
      <c r="BB236" s="87"/>
      <c r="BC236" s="87"/>
      <c r="BD236" s="87"/>
      <c r="BE236" s="87"/>
      <c r="BF236" s="87"/>
      <c r="BG236" s="87"/>
      <c r="BH236" s="87"/>
      <c r="BI236" s="87" t="s">
        <v>153</v>
      </c>
      <c r="BJ236" s="87"/>
      <c r="BK236" s="87"/>
      <c r="BL236" s="87"/>
      <c r="BM236" s="87"/>
      <c r="BN236" s="87"/>
      <c r="BO236" s="87"/>
      <c r="BP236" s="87"/>
      <c r="BQ236" s="87"/>
      <c r="BR236" s="87"/>
    </row>
    <row r="238" spans="1:79" ht="14.25" customHeight="1" x14ac:dyDescent="0.25">
      <c r="A238" s="51" t="s">
        <v>426</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row>
    <row r="240" spans="1:79" ht="14.25" customHeight="1" x14ac:dyDescent="0.25">
      <c r="A240" s="51" t="s">
        <v>460</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row>
    <row r="241" spans="1:77" s="22" customFormat="1" ht="25.95" customHeight="1" x14ac:dyDescent="0.25">
      <c r="AC241" s="58" t="s">
        <v>461</v>
      </c>
      <c r="AD241" s="58"/>
      <c r="AE241" s="58"/>
      <c r="AF241" s="58"/>
      <c r="AG241" s="58"/>
    </row>
    <row r="242" spans="1:77" s="22" customFormat="1" ht="13.95" customHeight="1" x14ac:dyDescent="0.25">
      <c r="A242" s="57" t="s">
        <v>462</v>
      </c>
      <c r="B242" s="57"/>
      <c r="C242" s="57"/>
      <c r="D242" s="57" t="s">
        <v>19</v>
      </c>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8" t="s">
        <v>463</v>
      </c>
      <c r="AD242" s="58"/>
      <c r="AE242" s="58"/>
      <c r="AF242" s="58"/>
      <c r="AG242" s="58"/>
    </row>
    <row r="243" spans="1:77" s="22" customFormat="1" ht="13.95" customHeight="1" x14ac:dyDescent="0.25">
      <c r="A243" s="57">
        <v>2210</v>
      </c>
      <c r="B243" s="57"/>
      <c r="C243" s="57"/>
      <c r="D243" s="50" t="s">
        <v>156</v>
      </c>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8">
        <v>0</v>
      </c>
      <c r="AD243" s="58"/>
      <c r="AE243" s="58"/>
      <c r="AF243" s="58"/>
      <c r="AG243" s="58"/>
    </row>
    <row r="244" spans="1:77" s="22" customFormat="1" ht="13.95" customHeight="1" x14ac:dyDescent="0.25">
      <c r="A244" s="57">
        <v>2220</v>
      </c>
      <c r="B244" s="57"/>
      <c r="C244" s="57"/>
      <c r="D244" s="50" t="s">
        <v>464</v>
      </c>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8">
        <v>0</v>
      </c>
      <c r="AD244" s="58"/>
      <c r="AE244" s="58"/>
      <c r="AF244" s="58"/>
      <c r="AG244" s="58"/>
    </row>
    <row r="245" spans="1:77" s="22" customFormat="1" ht="13.95" customHeight="1" x14ac:dyDescent="0.25">
      <c r="A245" s="57">
        <v>2230</v>
      </c>
      <c r="B245" s="57"/>
      <c r="C245" s="57"/>
      <c r="D245" s="50" t="s">
        <v>223</v>
      </c>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8">
        <v>0</v>
      </c>
      <c r="AD245" s="58"/>
      <c r="AE245" s="58"/>
      <c r="AF245" s="58"/>
      <c r="AG245" s="58"/>
    </row>
    <row r="246" spans="1:77" s="22" customFormat="1" ht="13.95" customHeight="1" x14ac:dyDescent="0.25">
      <c r="A246" s="57">
        <v>2240</v>
      </c>
      <c r="B246" s="57"/>
      <c r="C246" s="57"/>
      <c r="D246" s="50" t="s">
        <v>157</v>
      </c>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8">
        <v>0</v>
      </c>
      <c r="AD246" s="58"/>
      <c r="AE246" s="58"/>
      <c r="AF246" s="58"/>
      <c r="AG246" s="58"/>
    </row>
    <row r="247" spans="1:77" s="22" customFormat="1" ht="13.95" customHeight="1" x14ac:dyDescent="0.25">
      <c r="A247" s="57">
        <v>2250</v>
      </c>
      <c r="B247" s="57"/>
      <c r="C247" s="57"/>
      <c r="D247" s="50" t="s">
        <v>224</v>
      </c>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8">
        <v>0</v>
      </c>
      <c r="AD247" s="58"/>
      <c r="AE247" s="58"/>
      <c r="AF247" s="58"/>
      <c r="AG247" s="58"/>
    </row>
    <row r="248" spans="1:77" s="22" customFormat="1" ht="28.95" customHeight="1" x14ac:dyDescent="0.25">
      <c r="A248" s="57">
        <v>2282</v>
      </c>
      <c r="B248" s="57"/>
      <c r="C248" s="57"/>
      <c r="D248" s="50" t="s">
        <v>227</v>
      </c>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8">
        <v>0</v>
      </c>
      <c r="AD248" s="58"/>
      <c r="AE248" s="58"/>
      <c r="AF248" s="58"/>
      <c r="AG248" s="58"/>
    </row>
    <row r="249" spans="1:77" s="22" customFormat="1" ht="13.95" customHeight="1" x14ac:dyDescent="0.25">
      <c r="A249" s="57">
        <v>2800</v>
      </c>
      <c r="B249" s="57"/>
      <c r="C249" s="57"/>
      <c r="D249" s="50" t="s">
        <v>465</v>
      </c>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8">
        <v>0</v>
      </c>
      <c r="AD249" s="58"/>
      <c r="AE249" s="58"/>
      <c r="AF249" s="58"/>
      <c r="AG249" s="58"/>
    </row>
    <row r="250" spans="1:77" s="22" customFormat="1" ht="13.95" customHeight="1" x14ac:dyDescent="0.25">
      <c r="A250" s="31"/>
      <c r="B250" s="31"/>
      <c r="C250" s="31"/>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3"/>
      <c r="AD250" s="33"/>
      <c r="AE250" s="33"/>
      <c r="AF250" s="33"/>
      <c r="AG250" s="33"/>
    </row>
    <row r="251" spans="1:77" ht="14.25" customHeight="1" x14ac:dyDescent="0.25">
      <c r="A251" s="51" t="s">
        <v>466</v>
      </c>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row>
    <row r="252" spans="1:77" s="22" customFormat="1" ht="19.2" customHeight="1" x14ac:dyDescent="0.25">
      <c r="AP252" s="58" t="s">
        <v>461</v>
      </c>
      <c r="AQ252" s="58"/>
      <c r="AR252" s="58"/>
      <c r="AS252" s="58"/>
      <c r="AT252" s="58"/>
      <c r="AU252" s="58"/>
    </row>
    <row r="253" spans="1:77" s="22" customFormat="1" ht="54" customHeight="1" x14ac:dyDescent="0.25">
      <c r="A253" s="53" t="s">
        <v>467</v>
      </c>
      <c r="B253" s="53"/>
      <c r="C253" s="53" t="s">
        <v>468</v>
      </c>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t="s">
        <v>469</v>
      </c>
      <c r="AB253" s="53"/>
      <c r="AC253" s="53"/>
      <c r="AD253" s="53"/>
      <c r="AE253" s="53"/>
      <c r="AF253" s="53" t="s">
        <v>471</v>
      </c>
      <c r="AG253" s="53"/>
      <c r="AH253" s="53"/>
      <c r="AI253" s="53"/>
      <c r="AJ253" s="53"/>
      <c r="AK253" s="53"/>
      <c r="AL253" s="53" t="s">
        <v>470</v>
      </c>
      <c r="AM253" s="53"/>
      <c r="AN253" s="53"/>
      <c r="AO253" s="53"/>
      <c r="AP253" s="53"/>
      <c r="AQ253" s="53" t="s">
        <v>463</v>
      </c>
      <c r="AR253" s="53"/>
      <c r="AS253" s="53"/>
      <c r="AT253" s="53"/>
      <c r="AU253" s="53"/>
      <c r="AV253" s="53"/>
    </row>
    <row r="254" spans="1:77" s="22" customFormat="1" ht="13.8" x14ac:dyDescent="0.25">
      <c r="A254" s="56" t="s">
        <v>564</v>
      </c>
      <c r="B254" s="56"/>
      <c r="C254" s="56" t="s">
        <v>564</v>
      </c>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t="s">
        <v>564</v>
      </c>
      <c r="AB254" s="56"/>
      <c r="AC254" s="56"/>
      <c r="AD254" s="56"/>
      <c r="AE254" s="56"/>
      <c r="AF254" s="56" t="s">
        <v>564</v>
      </c>
      <c r="AG254" s="56"/>
      <c r="AH254" s="56"/>
      <c r="AI254" s="56"/>
      <c r="AJ254" s="56"/>
      <c r="AK254" s="56"/>
      <c r="AL254" s="56" t="s">
        <v>564</v>
      </c>
      <c r="AM254" s="56"/>
      <c r="AN254" s="56"/>
      <c r="AO254" s="56"/>
      <c r="AP254" s="56"/>
      <c r="AQ254" s="56" t="s">
        <v>564</v>
      </c>
      <c r="AR254" s="56"/>
      <c r="AS254" s="56"/>
      <c r="AT254" s="56"/>
      <c r="AU254" s="56"/>
      <c r="AV254" s="56"/>
    </row>
    <row r="255" spans="1:77" s="22" customFormat="1" ht="13.8" x14ac:dyDescent="0.25"/>
    <row r="256" spans="1:77" s="22" customFormat="1" ht="13.8" x14ac:dyDescent="0.25">
      <c r="A256" s="211" t="s">
        <v>472</v>
      </c>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row>
    <row r="257" spans="1:77" s="22" customFormat="1" ht="13.8" x14ac:dyDescent="0.25">
      <c r="A257" s="211" t="s">
        <v>473</v>
      </c>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row>
    <row r="258" spans="1:77" s="22" customFormat="1" ht="13.8"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12" t="s">
        <v>461</v>
      </c>
      <c r="AK258" s="212"/>
      <c r="AL258" s="212"/>
      <c r="AM258" s="23"/>
      <c r="AN258" s="23"/>
      <c r="AO258" s="23"/>
      <c r="AP258" s="23"/>
      <c r="AQ258" s="23"/>
      <c r="AR258" s="23"/>
      <c r="AS258" s="23"/>
      <c r="AT258" s="23"/>
      <c r="AU258" s="23"/>
      <c r="AV258" s="23"/>
    </row>
    <row r="259" spans="1:77" s="22" customFormat="1" ht="37.950000000000003" customHeight="1" x14ac:dyDescent="0.25">
      <c r="A259" s="53" t="s">
        <v>474</v>
      </c>
      <c r="B259" s="53"/>
      <c r="C259" s="53"/>
      <c r="D259" s="53"/>
      <c r="E259" s="53"/>
      <c r="F259" s="53"/>
      <c r="G259" s="53"/>
      <c r="H259" s="53"/>
      <c r="I259" s="53" t="s">
        <v>475</v>
      </c>
      <c r="J259" s="53"/>
      <c r="K259" s="53"/>
      <c r="L259" s="53"/>
      <c r="M259" s="53"/>
      <c r="N259" s="53"/>
      <c r="O259" s="53"/>
      <c r="P259" s="53"/>
      <c r="Q259" s="53"/>
      <c r="R259" s="53" t="s">
        <v>476</v>
      </c>
      <c r="S259" s="53"/>
      <c r="T259" s="53"/>
      <c r="U259" s="53"/>
      <c r="V259" s="53"/>
      <c r="W259" s="53"/>
      <c r="X259" s="53"/>
      <c r="Y259" s="53"/>
      <c r="Z259" s="53" t="s">
        <v>477</v>
      </c>
      <c r="AA259" s="53"/>
      <c r="AB259" s="53"/>
      <c r="AC259" s="53"/>
      <c r="AD259" s="53"/>
      <c r="AE259" s="53"/>
      <c r="AF259" s="53" t="s">
        <v>463</v>
      </c>
      <c r="AG259" s="53"/>
      <c r="AH259" s="53"/>
      <c r="AI259" s="53"/>
      <c r="AJ259" s="53"/>
      <c r="AK259" s="53"/>
      <c r="AL259" s="53"/>
      <c r="AM259" s="23"/>
      <c r="AN259" s="23"/>
      <c r="AO259" s="23"/>
      <c r="AP259" s="23"/>
      <c r="AQ259" s="23"/>
      <c r="AR259" s="23"/>
      <c r="AS259" s="23"/>
      <c r="AT259" s="23"/>
      <c r="AU259" s="23"/>
      <c r="AV259" s="23"/>
    </row>
    <row r="260" spans="1:77" s="22" customFormat="1" ht="13.8" x14ac:dyDescent="0.25">
      <c r="A260" s="200" t="s">
        <v>564</v>
      </c>
      <c r="B260" s="201"/>
      <c r="C260" s="201"/>
      <c r="D260" s="201"/>
      <c r="E260" s="201"/>
      <c r="F260" s="201"/>
      <c r="G260" s="201"/>
      <c r="H260" s="202"/>
      <c r="I260" s="200" t="s">
        <v>564</v>
      </c>
      <c r="J260" s="201"/>
      <c r="K260" s="201"/>
      <c r="L260" s="201"/>
      <c r="M260" s="201"/>
      <c r="N260" s="201"/>
      <c r="O260" s="201"/>
      <c r="P260" s="201"/>
      <c r="Q260" s="202"/>
      <c r="R260" s="200" t="s">
        <v>564</v>
      </c>
      <c r="S260" s="201"/>
      <c r="T260" s="201"/>
      <c r="U260" s="201"/>
      <c r="V260" s="201"/>
      <c r="W260" s="201"/>
      <c r="X260" s="201"/>
      <c r="Y260" s="202"/>
      <c r="Z260" s="200" t="s">
        <v>564</v>
      </c>
      <c r="AA260" s="201"/>
      <c r="AB260" s="201"/>
      <c r="AC260" s="201"/>
      <c r="AD260" s="201"/>
      <c r="AE260" s="202"/>
      <c r="AF260" s="200" t="s">
        <v>564</v>
      </c>
      <c r="AG260" s="201"/>
      <c r="AH260" s="201"/>
      <c r="AI260" s="201"/>
      <c r="AJ260" s="201"/>
      <c r="AK260" s="201"/>
      <c r="AL260" s="202"/>
      <c r="AM260" s="23"/>
      <c r="AN260" s="23"/>
      <c r="AO260" s="23"/>
      <c r="AP260" s="23"/>
      <c r="AQ260" s="23"/>
      <c r="AR260" s="23"/>
      <c r="AS260" s="23"/>
      <c r="AT260" s="23"/>
      <c r="AU260" s="23"/>
      <c r="AV260" s="23"/>
    </row>
    <row r="261" spans="1:77" s="22" customFormat="1" ht="13.8"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row>
    <row r="262" spans="1:77" ht="14.25" customHeight="1" x14ac:dyDescent="0.25">
      <c r="A262" s="51" t="s">
        <v>478</v>
      </c>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row>
    <row r="263" spans="1:77" s="22" customFormat="1" ht="13.8" x14ac:dyDescent="0.25"/>
    <row r="264" spans="1:77" s="22" customFormat="1" ht="21.6" customHeight="1" x14ac:dyDescent="0.25">
      <c r="A264" s="53" t="s">
        <v>479</v>
      </c>
      <c r="B264" s="53"/>
      <c r="C264" s="53"/>
      <c r="D264" s="53"/>
      <c r="E264" s="53"/>
      <c r="F264" s="53"/>
      <c r="G264" s="53"/>
      <c r="H264" s="53"/>
      <c r="I264" s="53"/>
      <c r="J264" s="53"/>
      <c r="K264" s="53"/>
      <c r="L264" s="53"/>
      <c r="M264" s="53"/>
      <c r="N264" s="53"/>
      <c r="O264" s="53"/>
      <c r="P264" s="53"/>
      <c r="Q264" s="53"/>
      <c r="R264" s="53"/>
      <c r="S264" s="53" t="s">
        <v>480</v>
      </c>
      <c r="T264" s="53"/>
      <c r="U264" s="53"/>
      <c r="V264" s="53"/>
      <c r="W264" s="53" t="s">
        <v>477</v>
      </c>
      <c r="X264" s="53"/>
      <c r="Y264" s="53"/>
      <c r="Z264" s="53"/>
      <c r="AA264" s="53" t="s">
        <v>463</v>
      </c>
      <c r="AB264" s="53"/>
      <c r="AC264" s="53"/>
      <c r="AD264" s="53"/>
      <c r="AE264" s="53"/>
      <c r="AF264" s="53" t="s">
        <v>481</v>
      </c>
      <c r="AG264" s="53"/>
      <c r="AH264" s="53"/>
      <c r="AI264" s="53"/>
      <c r="AJ264" s="53"/>
      <c r="AK264" s="53"/>
      <c r="AL264" s="53"/>
    </row>
    <row r="265" spans="1:77" s="22" customFormat="1" ht="13.8" x14ac:dyDescent="0.25">
      <c r="A265" s="56" t="s">
        <v>564</v>
      </c>
      <c r="B265" s="56"/>
      <c r="C265" s="56"/>
      <c r="D265" s="56"/>
      <c r="E265" s="56"/>
      <c r="F265" s="56"/>
      <c r="G265" s="56"/>
      <c r="H265" s="56"/>
      <c r="I265" s="56"/>
      <c r="J265" s="56"/>
      <c r="K265" s="56"/>
      <c r="L265" s="56"/>
      <c r="M265" s="56"/>
      <c r="N265" s="56"/>
      <c r="O265" s="56"/>
      <c r="P265" s="56"/>
      <c r="Q265" s="56"/>
      <c r="R265" s="56"/>
      <c r="S265" s="56" t="s">
        <v>564</v>
      </c>
      <c r="T265" s="56"/>
      <c r="U265" s="56"/>
      <c r="V265" s="56"/>
      <c r="W265" s="56" t="s">
        <v>564</v>
      </c>
      <c r="X265" s="56"/>
      <c r="Y265" s="56"/>
      <c r="Z265" s="56"/>
      <c r="AA265" s="56" t="s">
        <v>564</v>
      </c>
      <c r="AB265" s="56"/>
      <c r="AC265" s="56"/>
      <c r="AD265" s="56"/>
      <c r="AE265" s="56"/>
      <c r="AF265" s="56" t="s">
        <v>564</v>
      </c>
      <c r="AG265" s="56"/>
      <c r="AH265" s="56"/>
      <c r="AI265" s="56"/>
      <c r="AJ265" s="56"/>
      <c r="AK265" s="56"/>
      <c r="AL265" s="56"/>
    </row>
    <row r="266" spans="1:77" s="22" customFormat="1" ht="13.8"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row>
    <row r="267" spans="1:77" ht="14.25" customHeight="1" x14ac:dyDescent="0.25">
      <c r="A267" s="51" t="s">
        <v>482</v>
      </c>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row>
    <row r="268" spans="1:77" s="22" customFormat="1" ht="13.8" x14ac:dyDescent="0.25"/>
    <row r="269" spans="1:77" s="22" customFormat="1" ht="36" customHeight="1" x14ac:dyDescent="0.25">
      <c r="A269" s="53" t="s">
        <v>483</v>
      </c>
      <c r="B269" s="53"/>
      <c r="C269" s="53"/>
      <c r="D269" s="53" t="s">
        <v>484</v>
      </c>
      <c r="E269" s="53"/>
      <c r="F269" s="53"/>
      <c r="G269" s="53"/>
      <c r="H269" s="53"/>
      <c r="I269" s="53"/>
      <c r="J269" s="53"/>
      <c r="K269" s="53"/>
      <c r="L269" s="53"/>
      <c r="M269" s="53"/>
      <c r="N269" s="53"/>
      <c r="O269" s="53"/>
      <c r="P269" s="53"/>
      <c r="Q269" s="53"/>
      <c r="R269" s="53"/>
      <c r="S269" s="53" t="s">
        <v>485</v>
      </c>
      <c r="T269" s="53"/>
      <c r="U269" s="53"/>
      <c r="V269" s="53"/>
      <c r="W269" s="53" t="s">
        <v>486</v>
      </c>
      <c r="X269" s="53"/>
      <c r="Y269" s="53"/>
      <c r="Z269" s="53"/>
      <c r="AA269" s="53"/>
      <c r="AB269" s="53" t="s">
        <v>487</v>
      </c>
      <c r="AC269" s="53"/>
      <c r="AD269" s="53"/>
      <c r="AE269" s="53"/>
      <c r="AF269" s="53"/>
      <c r="AG269" s="53" t="s">
        <v>463</v>
      </c>
      <c r="AH269" s="53"/>
      <c r="AI269" s="53"/>
      <c r="AJ269" s="53"/>
      <c r="AK269" s="53"/>
      <c r="AL269" s="53"/>
      <c r="AM269" s="53" t="s">
        <v>488</v>
      </c>
      <c r="AN269" s="53"/>
      <c r="AO269" s="53"/>
      <c r="AP269" s="53"/>
      <c r="AQ269" s="53"/>
      <c r="AR269" s="53"/>
      <c r="AS269" s="53"/>
      <c r="AT269" s="53"/>
      <c r="AU269" s="53"/>
      <c r="AV269" s="53"/>
      <c r="AW269" s="53"/>
      <c r="AX269" s="53" t="s">
        <v>489</v>
      </c>
      <c r="AY269" s="53"/>
      <c r="AZ269" s="53"/>
      <c r="BA269" s="53"/>
      <c r="BB269" s="53"/>
      <c r="BC269" s="53"/>
    </row>
    <row r="270" spans="1:77" s="22" customFormat="1" ht="13.8" x14ac:dyDescent="0.25">
      <c r="A270" s="56" t="s">
        <v>564</v>
      </c>
      <c r="B270" s="56"/>
      <c r="C270" s="56"/>
      <c r="D270" s="56" t="s">
        <v>564</v>
      </c>
      <c r="E270" s="56"/>
      <c r="F270" s="56"/>
      <c r="G270" s="56"/>
      <c r="H270" s="56"/>
      <c r="I270" s="56"/>
      <c r="J270" s="56"/>
      <c r="K270" s="56"/>
      <c r="L270" s="56"/>
      <c r="M270" s="56"/>
      <c r="N270" s="56"/>
      <c r="O270" s="56"/>
      <c r="P270" s="56"/>
      <c r="Q270" s="56"/>
      <c r="R270" s="56"/>
      <c r="S270" s="56" t="s">
        <v>564</v>
      </c>
      <c r="T270" s="56"/>
      <c r="U270" s="56"/>
      <c r="V270" s="56"/>
      <c r="W270" s="56" t="s">
        <v>564</v>
      </c>
      <c r="X270" s="56"/>
      <c r="Y270" s="56"/>
      <c r="Z270" s="56"/>
      <c r="AA270" s="56"/>
      <c r="AB270" s="56" t="s">
        <v>564</v>
      </c>
      <c r="AC270" s="56"/>
      <c r="AD270" s="56"/>
      <c r="AE270" s="56"/>
      <c r="AF270" s="56"/>
      <c r="AG270" s="56" t="s">
        <v>564</v>
      </c>
      <c r="AH270" s="56"/>
      <c r="AI270" s="56"/>
      <c r="AJ270" s="56"/>
      <c r="AK270" s="56"/>
      <c r="AL270" s="56"/>
      <c r="AM270" s="56" t="s">
        <v>564</v>
      </c>
      <c r="AN270" s="56"/>
      <c r="AO270" s="56"/>
      <c r="AP270" s="56"/>
      <c r="AQ270" s="56"/>
      <c r="AR270" s="56"/>
      <c r="AS270" s="56"/>
      <c r="AT270" s="56"/>
      <c r="AU270" s="56"/>
      <c r="AV270" s="56"/>
      <c r="AW270" s="56"/>
      <c r="AX270" s="56" t="s">
        <v>564</v>
      </c>
      <c r="AY270" s="56"/>
      <c r="AZ270" s="56"/>
      <c r="BA270" s="56"/>
      <c r="BB270" s="56"/>
      <c r="BC270" s="56"/>
    </row>
    <row r="271" spans="1:77" s="22" customFormat="1" ht="13.8"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row>
    <row r="272" spans="1:77" ht="14.25" customHeight="1" x14ac:dyDescent="0.25">
      <c r="A272" s="51" t="s">
        <v>490</v>
      </c>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row>
    <row r="273" spans="1:78" s="22" customFormat="1" ht="13.8" x14ac:dyDescent="0.25"/>
    <row r="274" spans="1:78" s="24" customFormat="1" ht="13.95" customHeight="1" x14ac:dyDescent="0.25">
      <c r="A274" s="209" t="s">
        <v>491</v>
      </c>
      <c r="B274" s="209"/>
      <c r="C274" s="209"/>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c r="AA274" s="209"/>
      <c r="AB274" s="209"/>
      <c r="AC274" s="209"/>
      <c r="AD274" s="209"/>
      <c r="AE274" s="209"/>
      <c r="AF274" s="209"/>
      <c r="AG274" s="209"/>
      <c r="AH274" s="209"/>
      <c r="AI274" s="209"/>
      <c r="AJ274" s="209"/>
      <c r="AK274" s="209"/>
      <c r="AL274" s="209"/>
      <c r="AM274" s="209"/>
      <c r="AN274" s="209"/>
      <c r="AO274" s="209"/>
      <c r="AP274" s="209"/>
      <c r="AQ274" s="209"/>
      <c r="AR274" s="209"/>
      <c r="AS274" s="209"/>
      <c r="AT274" s="209"/>
      <c r="AU274" s="209"/>
      <c r="AV274" s="209"/>
      <c r="AW274" s="209"/>
      <c r="AX274" s="209"/>
      <c r="AY274" s="209"/>
      <c r="AZ274" s="209"/>
      <c r="BA274" s="209"/>
      <c r="BB274" s="209"/>
      <c r="BC274" s="209"/>
      <c r="BD274" s="209"/>
      <c r="BE274" s="209"/>
      <c r="BF274" s="209"/>
      <c r="BG274" s="209"/>
      <c r="BH274" s="209"/>
      <c r="BI274" s="209"/>
      <c r="BJ274" s="209"/>
      <c r="BK274" s="209"/>
      <c r="BL274" s="209"/>
      <c r="BM274" s="209"/>
      <c r="BN274" s="209"/>
      <c r="BO274" s="209"/>
      <c r="BP274" s="209"/>
      <c r="BQ274" s="209"/>
      <c r="BR274" s="209"/>
      <c r="BS274" s="209"/>
      <c r="BT274" s="209"/>
      <c r="BU274" s="209"/>
      <c r="BV274" s="209"/>
      <c r="BW274" s="209"/>
      <c r="BX274" s="209"/>
      <c r="BY274" s="209"/>
      <c r="BZ274" s="209"/>
    </row>
    <row r="275" spans="1:78" s="22" customFormat="1" ht="18" customHeight="1" x14ac:dyDescent="0.25">
      <c r="AJ275" s="58" t="s">
        <v>461</v>
      </c>
      <c r="AK275" s="58"/>
      <c r="AL275" s="58"/>
    </row>
    <row r="276" spans="1:78" s="22" customFormat="1" ht="57" customHeight="1" x14ac:dyDescent="0.25">
      <c r="A276" s="53" t="s">
        <v>467</v>
      </c>
      <c r="B276" s="53"/>
      <c r="C276" s="53"/>
      <c r="D276" s="53"/>
      <c r="E276" s="53" t="s">
        <v>492</v>
      </c>
      <c r="F276" s="53"/>
      <c r="G276" s="53"/>
      <c r="H276" s="53"/>
      <c r="I276" s="53"/>
      <c r="J276" s="53"/>
      <c r="K276" s="53"/>
      <c r="L276" s="53"/>
      <c r="M276" s="53"/>
      <c r="N276" s="53"/>
      <c r="O276" s="53"/>
      <c r="P276" s="53"/>
      <c r="Q276" s="53"/>
      <c r="R276" s="53"/>
      <c r="S276" s="53"/>
      <c r="T276" s="53"/>
      <c r="U276" s="53" t="s">
        <v>493</v>
      </c>
      <c r="V276" s="53"/>
      <c r="W276" s="53"/>
      <c r="X276" s="53"/>
      <c r="Y276" s="53" t="s">
        <v>494</v>
      </c>
      <c r="Z276" s="53"/>
      <c r="AA276" s="53"/>
      <c r="AB276" s="53"/>
      <c r="AC276" s="53"/>
      <c r="AD276" s="53" t="s">
        <v>495</v>
      </c>
      <c r="AE276" s="53"/>
      <c r="AF276" s="53"/>
      <c r="AG276" s="53"/>
      <c r="AH276" s="53"/>
      <c r="AI276" s="53"/>
      <c r="AJ276" s="53" t="s">
        <v>496</v>
      </c>
      <c r="AK276" s="53"/>
      <c r="AL276" s="53"/>
      <c r="AM276" s="53"/>
      <c r="AN276" s="53"/>
      <c r="AO276" s="53"/>
      <c r="AP276" s="53"/>
      <c r="AQ276" s="53"/>
      <c r="AR276" s="53"/>
    </row>
    <row r="277" spans="1:78" s="22" customFormat="1" ht="28.2" customHeight="1" x14ac:dyDescent="0.25">
      <c r="A277" s="56" t="s">
        <v>497</v>
      </c>
      <c r="B277" s="56"/>
      <c r="C277" s="56"/>
      <c r="D277" s="56"/>
      <c r="E277" s="53" t="s">
        <v>564</v>
      </c>
      <c r="F277" s="53"/>
      <c r="G277" s="53"/>
      <c r="H277" s="53"/>
      <c r="I277" s="53"/>
      <c r="J277" s="53"/>
      <c r="K277" s="53"/>
      <c r="L277" s="53"/>
      <c r="M277" s="53"/>
      <c r="N277" s="53"/>
      <c r="O277" s="53"/>
      <c r="P277" s="53"/>
      <c r="Q277" s="53"/>
      <c r="R277" s="53"/>
      <c r="S277" s="53"/>
      <c r="T277" s="53"/>
      <c r="U277" s="53" t="s">
        <v>564</v>
      </c>
      <c r="V277" s="53"/>
      <c r="W277" s="53"/>
      <c r="X277" s="53"/>
      <c r="Y277" s="53" t="s">
        <v>564</v>
      </c>
      <c r="Z277" s="53"/>
      <c r="AA277" s="53"/>
      <c r="AB277" s="53"/>
      <c r="AC277" s="53"/>
      <c r="AD277" s="53" t="s">
        <v>564</v>
      </c>
      <c r="AE277" s="53"/>
      <c r="AF277" s="53"/>
      <c r="AG277" s="53"/>
      <c r="AH277" s="53"/>
      <c r="AI277" s="53"/>
      <c r="AJ277" s="53" t="s">
        <v>564</v>
      </c>
      <c r="AK277" s="53"/>
      <c r="AL277" s="53"/>
      <c r="AM277" s="53"/>
      <c r="AN277" s="53"/>
      <c r="AO277" s="53"/>
      <c r="AP277" s="53"/>
      <c r="AQ277" s="53"/>
      <c r="AR277" s="53"/>
    </row>
    <row r="278" spans="1:78" s="22" customFormat="1" ht="13.8" x14ac:dyDescent="0.25">
      <c r="A278" s="56" t="s">
        <v>498</v>
      </c>
      <c r="B278" s="56"/>
      <c r="C278" s="56"/>
      <c r="D278" s="56"/>
      <c r="E278" s="53" t="s">
        <v>564</v>
      </c>
      <c r="F278" s="53"/>
      <c r="G278" s="53"/>
      <c r="H278" s="53"/>
      <c r="I278" s="53"/>
      <c r="J278" s="53"/>
      <c r="K278" s="53"/>
      <c r="L278" s="53"/>
      <c r="M278" s="53"/>
      <c r="N278" s="53"/>
      <c r="O278" s="53"/>
      <c r="P278" s="53"/>
      <c r="Q278" s="53"/>
      <c r="R278" s="53"/>
      <c r="S278" s="53"/>
      <c r="T278" s="53"/>
      <c r="U278" s="53" t="s">
        <v>564</v>
      </c>
      <c r="V278" s="53"/>
      <c r="W278" s="53"/>
      <c r="X278" s="53"/>
      <c r="Y278" s="53" t="s">
        <v>564</v>
      </c>
      <c r="Z278" s="53"/>
      <c r="AA278" s="53"/>
      <c r="AB278" s="53"/>
      <c r="AC278" s="53"/>
      <c r="AD278" s="53" t="s">
        <v>564</v>
      </c>
      <c r="AE278" s="53"/>
      <c r="AF278" s="53"/>
      <c r="AG278" s="53"/>
      <c r="AH278" s="53"/>
      <c r="AI278" s="53"/>
      <c r="AJ278" s="53" t="s">
        <v>564</v>
      </c>
      <c r="AK278" s="53"/>
      <c r="AL278" s="53"/>
      <c r="AM278" s="53"/>
      <c r="AN278" s="53"/>
      <c r="AO278" s="53"/>
      <c r="AP278" s="53"/>
      <c r="AQ278" s="53"/>
      <c r="AR278" s="53"/>
    </row>
    <row r="279" spans="1:78" s="22" customFormat="1" ht="17.399999999999999" customHeight="1" x14ac:dyDescent="0.25">
      <c r="A279" s="56" t="s">
        <v>449</v>
      </c>
      <c r="B279" s="56"/>
      <c r="C279" s="56"/>
      <c r="D279" s="56"/>
      <c r="E279" s="53" t="s">
        <v>564</v>
      </c>
      <c r="F279" s="53"/>
      <c r="G279" s="53"/>
      <c r="H279" s="53"/>
      <c r="I279" s="53"/>
      <c r="J279" s="53"/>
      <c r="K279" s="53"/>
      <c r="L279" s="53"/>
      <c r="M279" s="53"/>
      <c r="N279" s="53"/>
      <c r="O279" s="53"/>
      <c r="P279" s="53"/>
      <c r="Q279" s="53"/>
      <c r="R279" s="53"/>
      <c r="S279" s="53"/>
      <c r="T279" s="53"/>
      <c r="U279" s="53" t="s">
        <v>564</v>
      </c>
      <c r="V279" s="53"/>
      <c r="W279" s="53"/>
      <c r="X279" s="53"/>
      <c r="Y279" s="53" t="s">
        <v>564</v>
      </c>
      <c r="Z279" s="53"/>
      <c r="AA279" s="53"/>
      <c r="AB279" s="53"/>
      <c r="AC279" s="53"/>
      <c r="AD279" s="53" t="s">
        <v>564</v>
      </c>
      <c r="AE279" s="53"/>
      <c r="AF279" s="53"/>
      <c r="AG279" s="53"/>
      <c r="AH279" s="53"/>
      <c r="AI279" s="53"/>
      <c r="AJ279" s="53" t="s">
        <v>564</v>
      </c>
      <c r="AK279" s="53"/>
      <c r="AL279" s="53"/>
      <c r="AM279" s="53"/>
      <c r="AN279" s="53"/>
      <c r="AO279" s="53"/>
      <c r="AP279" s="53"/>
      <c r="AQ279" s="53"/>
      <c r="AR279" s="53"/>
    </row>
    <row r="280" spans="1:78" s="22" customFormat="1" ht="13.8" x14ac:dyDescent="0.25"/>
    <row r="281" spans="1:78" s="24" customFormat="1" ht="13.95" customHeight="1" x14ac:dyDescent="0.25">
      <c r="A281" s="209" t="s">
        <v>499</v>
      </c>
      <c r="B281" s="209"/>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c r="BI281" s="209"/>
      <c r="BJ281" s="209"/>
      <c r="BK281" s="209"/>
      <c r="BL281" s="209"/>
      <c r="BM281" s="209"/>
      <c r="BN281" s="209"/>
      <c r="BO281" s="209"/>
      <c r="BP281" s="209"/>
      <c r="BQ281" s="209"/>
      <c r="BR281" s="209"/>
      <c r="BS281" s="209"/>
      <c r="BT281" s="209"/>
      <c r="BU281" s="209"/>
      <c r="BV281" s="209"/>
      <c r="BW281" s="209"/>
      <c r="BX281" s="209"/>
      <c r="BY281" s="209"/>
      <c r="BZ281" s="209"/>
    </row>
    <row r="282" spans="1:78" s="24" customFormat="1" ht="30.6" customHeight="1" x14ac:dyDescent="0.25">
      <c r="A282" s="50" t="s">
        <v>500</v>
      </c>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row>
    <row r="283" spans="1:78" s="22" customFormat="1" ht="13.8" x14ac:dyDescent="0.25"/>
    <row r="284" spans="1:78" s="24" customFormat="1" ht="13.95" customHeight="1" x14ac:dyDescent="0.25">
      <c r="A284" s="209" t="s">
        <v>501</v>
      </c>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c r="BI284" s="209"/>
      <c r="BJ284" s="209"/>
      <c r="BK284" s="209"/>
      <c r="BL284" s="209"/>
      <c r="BM284" s="209"/>
      <c r="BN284" s="209"/>
      <c r="BO284" s="209"/>
      <c r="BP284" s="209"/>
      <c r="BQ284" s="209"/>
      <c r="BR284" s="209"/>
      <c r="BS284" s="209"/>
      <c r="BT284" s="209"/>
      <c r="BU284" s="209"/>
      <c r="BV284" s="209"/>
      <c r="BW284" s="209"/>
      <c r="BX284" s="209"/>
      <c r="BY284" s="209"/>
      <c r="BZ284" s="209"/>
    </row>
    <row r="285" spans="1:78" s="22" customFormat="1" ht="19.2" customHeight="1" x14ac:dyDescent="0.25">
      <c r="AG285" s="58" t="s">
        <v>461</v>
      </c>
      <c r="AH285" s="58"/>
      <c r="AI285" s="58"/>
      <c r="AJ285" s="58"/>
      <c r="AK285" s="58"/>
      <c r="AL285" s="58"/>
    </row>
    <row r="286" spans="1:78" s="22" customFormat="1" ht="43.2" customHeight="1" x14ac:dyDescent="0.25">
      <c r="A286" s="53" t="s">
        <v>502</v>
      </c>
      <c r="B286" s="53"/>
      <c r="C286" s="53"/>
      <c r="D286" s="53"/>
      <c r="E286" s="53"/>
      <c r="F286" s="53"/>
      <c r="G286" s="53"/>
      <c r="H286" s="53"/>
      <c r="I286" s="53"/>
      <c r="J286" s="53"/>
      <c r="K286" s="53"/>
      <c r="L286" s="53" t="s">
        <v>503</v>
      </c>
      <c r="M286" s="53"/>
      <c r="N286" s="53"/>
      <c r="O286" s="53"/>
      <c r="P286" s="53"/>
      <c r="Q286" s="53"/>
      <c r="R286" s="53"/>
      <c r="S286" s="53"/>
      <c r="T286" s="53"/>
      <c r="U286" s="53"/>
      <c r="V286" s="53"/>
      <c r="W286" s="53"/>
      <c r="X286" s="53" t="s">
        <v>504</v>
      </c>
      <c r="Y286" s="53"/>
      <c r="Z286" s="53"/>
      <c r="AA286" s="53"/>
      <c r="AB286" s="53"/>
      <c r="AC286" s="53" t="s">
        <v>505</v>
      </c>
      <c r="AD286" s="53"/>
      <c r="AE286" s="53"/>
      <c r="AF286" s="53"/>
      <c r="AG286" s="53" t="s">
        <v>506</v>
      </c>
      <c r="AH286" s="53"/>
      <c r="AI286" s="53"/>
      <c r="AJ286" s="53"/>
      <c r="AK286" s="53"/>
      <c r="AL286" s="53"/>
    </row>
    <row r="287" spans="1:78" s="22" customFormat="1" ht="13.8" x14ac:dyDescent="0.25">
      <c r="A287" s="56" t="s">
        <v>564</v>
      </c>
      <c r="B287" s="56"/>
      <c r="C287" s="56"/>
      <c r="D287" s="56"/>
      <c r="E287" s="56"/>
      <c r="F287" s="56"/>
      <c r="G287" s="56"/>
      <c r="H287" s="56"/>
      <c r="I287" s="56"/>
      <c r="J287" s="56"/>
      <c r="K287" s="56"/>
      <c r="L287" s="56" t="s">
        <v>564</v>
      </c>
      <c r="M287" s="56"/>
      <c r="N287" s="56"/>
      <c r="O287" s="56"/>
      <c r="P287" s="56"/>
      <c r="Q287" s="56"/>
      <c r="R287" s="56"/>
      <c r="S287" s="56"/>
      <c r="T287" s="56"/>
      <c r="U287" s="56"/>
      <c r="V287" s="56"/>
      <c r="W287" s="56"/>
      <c r="X287" s="56" t="s">
        <v>564</v>
      </c>
      <c r="Y287" s="56"/>
      <c r="Z287" s="56"/>
      <c r="AA287" s="56"/>
      <c r="AB287" s="56"/>
      <c r="AC287" s="56" t="s">
        <v>564</v>
      </c>
      <c r="AD287" s="56"/>
      <c r="AE287" s="56"/>
      <c r="AF287" s="56"/>
      <c r="AG287" s="56" t="s">
        <v>564</v>
      </c>
      <c r="AH287" s="56"/>
      <c r="AI287" s="56"/>
      <c r="AJ287" s="56"/>
      <c r="AK287" s="56"/>
      <c r="AL287" s="56"/>
    </row>
    <row r="288" spans="1:78" s="22" customFormat="1" ht="13.8" x14ac:dyDescent="0.25"/>
    <row r="289" spans="1:78" s="24" customFormat="1" ht="13.95" customHeight="1" x14ac:dyDescent="0.25">
      <c r="A289" s="209" t="s">
        <v>507</v>
      </c>
      <c r="B289" s="209"/>
      <c r="C289" s="209"/>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s="209"/>
      <c r="AP289" s="209"/>
      <c r="AQ289" s="209"/>
      <c r="AR289" s="209"/>
      <c r="AS289" s="209"/>
      <c r="AT289" s="209"/>
      <c r="AU289" s="209"/>
      <c r="AV289" s="209"/>
      <c r="AW289" s="209"/>
      <c r="AX289" s="209"/>
      <c r="AY289" s="209"/>
      <c r="AZ289" s="209"/>
      <c r="BA289" s="209"/>
      <c r="BB289" s="209"/>
      <c r="BC289" s="209"/>
      <c r="BD289" s="209"/>
      <c r="BE289" s="209"/>
      <c r="BF289" s="209"/>
      <c r="BG289" s="209"/>
      <c r="BH289" s="209"/>
      <c r="BI289" s="209"/>
      <c r="BJ289" s="209"/>
      <c r="BK289" s="209"/>
      <c r="BL289" s="209"/>
      <c r="BM289" s="209"/>
      <c r="BN289" s="209"/>
      <c r="BO289" s="209"/>
      <c r="BP289" s="209"/>
      <c r="BQ289" s="209"/>
      <c r="BR289" s="209"/>
      <c r="BS289" s="209"/>
      <c r="BT289" s="209"/>
      <c r="BU289" s="209"/>
      <c r="BV289" s="209"/>
      <c r="BW289" s="209"/>
      <c r="BX289" s="209"/>
      <c r="BY289" s="209"/>
      <c r="BZ289" s="209"/>
    </row>
    <row r="290" spans="1:78" s="24" customFormat="1" ht="13.9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row>
    <row r="291" spans="1:78" s="22" customFormat="1" ht="51" customHeight="1" x14ac:dyDescent="0.25">
      <c r="A291" s="53" t="s">
        <v>508</v>
      </c>
      <c r="B291" s="53"/>
      <c r="C291" s="53"/>
      <c r="D291" s="53"/>
      <c r="E291" s="53"/>
      <c r="F291" s="53"/>
      <c r="G291" s="53"/>
      <c r="H291" s="53"/>
      <c r="I291" s="53"/>
      <c r="J291" s="53"/>
      <c r="K291" s="53"/>
      <c r="L291" s="53"/>
      <c r="M291" s="53"/>
      <c r="N291" s="53"/>
      <c r="O291" s="53"/>
      <c r="P291" s="53"/>
      <c r="Q291" s="53"/>
      <c r="R291" s="53"/>
      <c r="S291" s="53"/>
      <c r="T291" s="53"/>
      <c r="U291" s="53"/>
      <c r="V291" s="53" t="s">
        <v>509</v>
      </c>
      <c r="W291" s="53"/>
      <c r="X291" s="53"/>
      <c r="Y291" s="53"/>
      <c r="Z291" s="53"/>
      <c r="AA291" s="53" t="s">
        <v>510</v>
      </c>
      <c r="AB291" s="53"/>
      <c r="AC291" s="53"/>
      <c r="AD291" s="53"/>
      <c r="AE291" s="53"/>
      <c r="AF291" s="53"/>
      <c r="AG291" s="53" t="s">
        <v>511</v>
      </c>
      <c r="AH291" s="53"/>
      <c r="AI291" s="53"/>
      <c r="AJ291" s="53"/>
      <c r="AK291" s="53"/>
      <c r="AL291" s="53"/>
    </row>
    <row r="292" spans="1:78" s="22" customFormat="1" ht="13.8" x14ac:dyDescent="0.25">
      <c r="A292" s="210" t="s">
        <v>512</v>
      </c>
      <c r="B292" s="210"/>
      <c r="C292" s="210"/>
      <c r="D292" s="210"/>
      <c r="E292" s="210"/>
      <c r="F292" s="210"/>
      <c r="G292" s="210"/>
      <c r="H292" s="210"/>
      <c r="I292" s="210"/>
      <c r="J292" s="210"/>
      <c r="K292" s="210"/>
      <c r="L292" s="210"/>
      <c r="M292" s="210"/>
      <c r="N292" s="210"/>
      <c r="O292" s="210"/>
      <c r="P292" s="210"/>
      <c r="Q292" s="210"/>
      <c r="R292" s="210"/>
      <c r="S292" s="210"/>
      <c r="T292" s="210"/>
      <c r="U292" s="210"/>
      <c r="V292" s="56" t="s">
        <v>564</v>
      </c>
      <c r="W292" s="56"/>
      <c r="X292" s="56"/>
      <c r="Y292" s="56"/>
      <c r="Z292" s="56"/>
      <c r="AA292" s="56" t="s">
        <v>564</v>
      </c>
      <c r="AB292" s="56"/>
      <c r="AC292" s="56"/>
      <c r="AD292" s="56"/>
      <c r="AE292" s="56"/>
      <c r="AF292" s="56"/>
      <c r="AG292" s="56" t="s">
        <v>564</v>
      </c>
      <c r="AH292" s="56"/>
      <c r="AI292" s="56"/>
      <c r="AJ292" s="56"/>
      <c r="AK292" s="56"/>
      <c r="AL292" s="56"/>
    </row>
    <row r="293" spans="1:78" s="22" customFormat="1" ht="13.8" x14ac:dyDescent="0.25">
      <c r="A293" s="210" t="s">
        <v>513</v>
      </c>
      <c r="B293" s="210"/>
      <c r="C293" s="210"/>
      <c r="D293" s="210"/>
      <c r="E293" s="210"/>
      <c r="F293" s="210"/>
      <c r="G293" s="210"/>
      <c r="H293" s="210"/>
      <c r="I293" s="210"/>
      <c r="J293" s="210"/>
      <c r="K293" s="210"/>
      <c r="L293" s="210"/>
      <c r="M293" s="210"/>
      <c r="N293" s="210"/>
      <c r="O293" s="210"/>
      <c r="P293" s="210"/>
      <c r="Q293" s="210"/>
      <c r="R293" s="210"/>
      <c r="S293" s="210"/>
      <c r="T293" s="210"/>
      <c r="U293" s="210"/>
      <c r="V293" s="56" t="s">
        <v>564</v>
      </c>
      <c r="W293" s="56"/>
      <c r="X293" s="56"/>
      <c r="Y293" s="56"/>
      <c r="Z293" s="56"/>
      <c r="AA293" s="56" t="s">
        <v>564</v>
      </c>
      <c r="AB293" s="56"/>
      <c r="AC293" s="56"/>
      <c r="AD293" s="56"/>
      <c r="AE293" s="56"/>
      <c r="AF293" s="56"/>
      <c r="AG293" s="56" t="s">
        <v>564</v>
      </c>
      <c r="AH293" s="56"/>
      <c r="AI293" s="56"/>
      <c r="AJ293" s="56"/>
      <c r="AK293" s="56"/>
      <c r="AL293" s="56"/>
    </row>
    <row r="294" spans="1:78" s="22" customFormat="1" ht="13.8" x14ac:dyDescent="0.25">
      <c r="A294" s="210" t="s">
        <v>514</v>
      </c>
      <c r="B294" s="210"/>
      <c r="C294" s="210"/>
      <c r="D294" s="210"/>
      <c r="E294" s="210"/>
      <c r="F294" s="210"/>
      <c r="G294" s="210"/>
      <c r="H294" s="210"/>
      <c r="I294" s="210"/>
      <c r="J294" s="210"/>
      <c r="K294" s="210"/>
      <c r="L294" s="210"/>
      <c r="M294" s="210"/>
      <c r="N294" s="210"/>
      <c r="O294" s="210"/>
      <c r="P294" s="210"/>
      <c r="Q294" s="210"/>
      <c r="R294" s="210"/>
      <c r="S294" s="210"/>
      <c r="T294" s="210"/>
      <c r="U294" s="210"/>
      <c r="V294" s="56" t="s">
        <v>564</v>
      </c>
      <c r="W294" s="56"/>
      <c r="X294" s="56"/>
      <c r="Y294" s="56"/>
      <c r="Z294" s="56"/>
      <c r="AA294" s="56" t="s">
        <v>564</v>
      </c>
      <c r="AB294" s="56"/>
      <c r="AC294" s="56"/>
      <c r="AD294" s="56"/>
      <c r="AE294" s="56"/>
      <c r="AF294" s="56"/>
      <c r="AG294" s="56" t="s">
        <v>564</v>
      </c>
      <c r="AH294" s="56"/>
      <c r="AI294" s="56"/>
      <c r="AJ294" s="56"/>
      <c r="AK294" s="56"/>
      <c r="AL294" s="56"/>
    </row>
    <row r="295" spans="1:78" s="22" customFormat="1" ht="13.2" customHeight="1" x14ac:dyDescent="0.25">
      <c r="A295" s="210" t="s">
        <v>515</v>
      </c>
      <c r="B295" s="210"/>
      <c r="C295" s="210"/>
      <c r="D295" s="210"/>
      <c r="E295" s="210"/>
      <c r="F295" s="210"/>
      <c r="G295" s="210"/>
      <c r="H295" s="210"/>
      <c r="I295" s="210"/>
      <c r="J295" s="210"/>
      <c r="K295" s="210"/>
      <c r="L295" s="210"/>
      <c r="M295" s="210"/>
      <c r="N295" s="210"/>
      <c r="O295" s="210"/>
      <c r="P295" s="210"/>
      <c r="Q295" s="210"/>
      <c r="R295" s="210"/>
      <c r="S295" s="210"/>
      <c r="T295" s="210"/>
      <c r="U295" s="210"/>
      <c r="V295" s="56" t="s">
        <v>564</v>
      </c>
      <c r="W295" s="56"/>
      <c r="X295" s="56"/>
      <c r="Y295" s="56"/>
      <c r="Z295" s="56"/>
      <c r="AA295" s="56" t="s">
        <v>564</v>
      </c>
      <c r="AB295" s="56"/>
      <c r="AC295" s="56"/>
      <c r="AD295" s="56"/>
      <c r="AE295" s="56"/>
      <c r="AF295" s="56"/>
      <c r="AG295" s="56" t="s">
        <v>564</v>
      </c>
      <c r="AH295" s="56"/>
      <c r="AI295" s="56"/>
      <c r="AJ295" s="56"/>
      <c r="AK295" s="56"/>
      <c r="AL295" s="56"/>
    </row>
    <row r="296" spans="1:78" s="22" customFormat="1" ht="16.2" customHeight="1" x14ac:dyDescent="0.25">
      <c r="A296" s="210" t="s">
        <v>516</v>
      </c>
      <c r="B296" s="210"/>
      <c r="C296" s="210"/>
      <c r="D296" s="210"/>
      <c r="E296" s="210"/>
      <c r="F296" s="210"/>
      <c r="G296" s="210"/>
      <c r="H296" s="210"/>
      <c r="I296" s="210"/>
      <c r="J296" s="210"/>
      <c r="K296" s="210"/>
      <c r="L296" s="210"/>
      <c r="M296" s="210"/>
      <c r="N296" s="210"/>
      <c r="O296" s="210"/>
      <c r="P296" s="210"/>
      <c r="Q296" s="210"/>
      <c r="R296" s="210"/>
      <c r="S296" s="210"/>
      <c r="T296" s="210"/>
      <c r="U296" s="210"/>
      <c r="V296" s="56" t="s">
        <v>564</v>
      </c>
      <c r="W296" s="56"/>
      <c r="X296" s="56"/>
      <c r="Y296" s="56"/>
      <c r="Z296" s="56"/>
      <c r="AA296" s="56" t="s">
        <v>564</v>
      </c>
      <c r="AB296" s="56"/>
      <c r="AC296" s="56"/>
      <c r="AD296" s="56"/>
      <c r="AE296" s="56"/>
      <c r="AF296" s="56"/>
      <c r="AG296" s="56" t="s">
        <v>564</v>
      </c>
      <c r="AH296" s="56"/>
      <c r="AI296" s="56"/>
      <c r="AJ296" s="56"/>
      <c r="AK296" s="56"/>
      <c r="AL296" s="56"/>
    </row>
    <row r="297" spans="1:78" s="22" customFormat="1" ht="13.8" x14ac:dyDescent="0.25"/>
    <row r="298" spans="1:78" s="24" customFormat="1" ht="13.95" customHeight="1" x14ac:dyDescent="0.25">
      <c r="A298" s="209" t="s">
        <v>517</v>
      </c>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c r="BI298" s="209"/>
      <c r="BJ298" s="209"/>
      <c r="BK298" s="209"/>
      <c r="BL298" s="209"/>
      <c r="BM298" s="209"/>
      <c r="BN298" s="209"/>
      <c r="BO298" s="209"/>
      <c r="BP298" s="209"/>
      <c r="BQ298" s="209"/>
      <c r="BR298" s="209"/>
      <c r="BS298" s="209"/>
      <c r="BT298" s="209"/>
      <c r="BU298" s="209"/>
      <c r="BV298" s="209"/>
      <c r="BW298" s="209"/>
      <c r="BX298" s="209"/>
      <c r="BY298" s="209"/>
      <c r="BZ298" s="209"/>
    </row>
    <row r="299" spans="1:78" s="24" customFormat="1" ht="30.6" customHeight="1" x14ac:dyDescent="0.25">
      <c r="A299" s="50" t="s">
        <v>518</v>
      </c>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row>
    <row r="300" spans="1:78" s="22" customFormat="1" ht="13.8" x14ac:dyDescent="0.25"/>
    <row r="301" spans="1:78" ht="14.25" customHeight="1" x14ac:dyDescent="0.25">
      <c r="A301" s="51" t="s">
        <v>519</v>
      </c>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row>
    <row r="302" spans="1:78" s="22" customFormat="1" ht="13.8" x14ac:dyDescent="0.25"/>
    <row r="303" spans="1:78" s="22" customFormat="1" ht="13.95" customHeight="1" x14ac:dyDescent="0.25">
      <c r="A303" s="50" t="s">
        <v>520</v>
      </c>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row>
    <row r="304" spans="1:78" s="22" customFormat="1" ht="13.8" x14ac:dyDescent="0.25"/>
    <row r="305" spans="1:79" ht="24.6" customHeight="1" x14ac:dyDescent="0.25">
      <c r="A305" s="51" t="s">
        <v>521</v>
      </c>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row>
    <row r="306" spans="1:79" ht="14.25" customHeight="1"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row>
    <row r="307" spans="1:79" ht="14.25" customHeight="1" x14ac:dyDescent="0.25">
      <c r="A307" s="51" t="s">
        <v>541</v>
      </c>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row>
    <row r="308" spans="1:79" s="26" customFormat="1" ht="42" customHeight="1" x14ac:dyDescent="0.25">
      <c r="A308" s="199" t="s">
        <v>542</v>
      </c>
      <c r="B308" s="199"/>
      <c r="C308" s="199"/>
      <c r="D308" s="199"/>
      <c r="E308" s="199"/>
      <c r="F308" s="199"/>
      <c r="G308" s="199"/>
      <c r="H308" s="199"/>
      <c r="I308" s="199"/>
      <c r="J308" s="199"/>
      <c r="K308" s="199"/>
      <c r="L308" s="199"/>
      <c r="M308" s="199"/>
      <c r="N308" s="199"/>
      <c r="O308" s="199"/>
      <c r="P308" s="200" t="s">
        <v>543</v>
      </c>
      <c r="Q308" s="201"/>
      <c r="R308" s="201"/>
      <c r="S308" s="201"/>
      <c r="T308" s="201"/>
      <c r="U308" s="201"/>
      <c r="V308" s="201"/>
      <c r="W308" s="201"/>
      <c r="X308" s="201"/>
      <c r="Y308" s="202"/>
      <c r="Z308" s="199" t="s">
        <v>544</v>
      </c>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row>
    <row r="309" spans="1:79" s="26" customFormat="1" ht="41.4" customHeight="1" x14ac:dyDescent="0.25">
      <c r="A309" s="199"/>
      <c r="B309" s="199"/>
      <c r="C309" s="199"/>
      <c r="D309" s="199"/>
      <c r="E309" s="199"/>
      <c r="F309" s="199"/>
      <c r="G309" s="199"/>
      <c r="H309" s="199"/>
      <c r="I309" s="199"/>
      <c r="J309" s="199"/>
      <c r="K309" s="199"/>
      <c r="L309" s="199"/>
      <c r="M309" s="199"/>
      <c r="N309" s="199"/>
      <c r="O309" s="199"/>
      <c r="P309" s="203" t="s">
        <v>545</v>
      </c>
      <c r="Q309" s="204"/>
      <c r="R309" s="204"/>
      <c r="S309" s="204"/>
      <c r="T309" s="205"/>
      <c r="U309" s="203" t="s">
        <v>546</v>
      </c>
      <c r="V309" s="204"/>
      <c r="W309" s="204"/>
      <c r="X309" s="204"/>
      <c r="Y309" s="205"/>
      <c r="Z309" s="53" t="s">
        <v>547</v>
      </c>
      <c r="AA309" s="53"/>
      <c r="AB309" s="53"/>
      <c r="AC309" s="53"/>
      <c r="AD309" s="53" t="s">
        <v>557</v>
      </c>
      <c r="AE309" s="53"/>
      <c r="AF309" s="53"/>
      <c r="AG309" s="53"/>
      <c r="AH309" s="53" t="s">
        <v>548</v>
      </c>
      <c r="AI309" s="53"/>
      <c r="AJ309" s="53"/>
      <c r="AK309" s="53"/>
      <c r="AL309" s="53"/>
      <c r="AM309" s="53" t="s">
        <v>549</v>
      </c>
      <c r="AN309" s="53"/>
      <c r="AO309" s="53"/>
      <c r="AP309" s="53"/>
      <c r="AQ309" s="53" t="s">
        <v>550</v>
      </c>
      <c r="AR309" s="53"/>
      <c r="AS309" s="53"/>
      <c r="AT309" s="53"/>
      <c r="AU309" s="53"/>
      <c r="AV309" s="53"/>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row>
    <row r="310" spans="1:79" s="26" customFormat="1" ht="13.8" x14ac:dyDescent="0.25">
      <c r="A310" s="185">
        <v>1</v>
      </c>
      <c r="B310" s="185"/>
      <c r="C310" s="185"/>
      <c r="D310" s="185"/>
      <c r="E310" s="185"/>
      <c r="F310" s="185"/>
      <c r="G310" s="185"/>
      <c r="H310" s="185"/>
      <c r="I310" s="185"/>
      <c r="J310" s="185"/>
      <c r="K310" s="185"/>
      <c r="L310" s="185"/>
      <c r="M310" s="185"/>
      <c r="N310" s="185"/>
      <c r="O310" s="185"/>
      <c r="P310" s="206">
        <v>2</v>
      </c>
      <c r="Q310" s="207"/>
      <c r="R310" s="207"/>
      <c r="S310" s="207"/>
      <c r="T310" s="207"/>
      <c r="U310" s="207"/>
      <c r="V310" s="207"/>
      <c r="W310" s="207"/>
      <c r="X310" s="207"/>
      <c r="Y310" s="208"/>
      <c r="Z310" s="185">
        <v>3</v>
      </c>
      <c r="AA310" s="185"/>
      <c r="AB310" s="185"/>
      <c r="AC310" s="185"/>
      <c r="AD310" s="185">
        <v>4</v>
      </c>
      <c r="AE310" s="185"/>
      <c r="AF310" s="185"/>
      <c r="AG310" s="185"/>
      <c r="AH310" s="185">
        <v>5</v>
      </c>
      <c r="AI310" s="185"/>
      <c r="AJ310" s="185"/>
      <c r="AK310" s="185"/>
      <c r="AL310" s="185"/>
      <c r="AM310" s="185">
        <v>6</v>
      </c>
      <c r="AN310" s="185"/>
      <c r="AO310" s="185"/>
      <c r="AP310" s="185"/>
      <c r="AQ310" s="185">
        <v>7</v>
      </c>
      <c r="AR310" s="185"/>
      <c r="AS310" s="185"/>
      <c r="AT310" s="185"/>
      <c r="AU310" s="185"/>
      <c r="AV310" s="185"/>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row>
    <row r="311" spans="1:79" s="26" customFormat="1" ht="13.95" customHeight="1" x14ac:dyDescent="0.25">
      <c r="A311" s="231" t="s">
        <v>551</v>
      </c>
      <c r="B311" s="232"/>
      <c r="C311" s="232"/>
      <c r="D311" s="232"/>
      <c r="E311" s="232"/>
      <c r="F311" s="232"/>
      <c r="G311" s="232"/>
      <c r="H311" s="232"/>
      <c r="I311" s="232"/>
      <c r="J311" s="232"/>
      <c r="K311" s="232"/>
      <c r="L311" s="232"/>
      <c r="M311" s="232"/>
      <c r="N311" s="232"/>
      <c r="O311" s="233"/>
      <c r="P311" s="182">
        <v>1079.0519999999999</v>
      </c>
      <c r="Q311" s="183"/>
      <c r="R311" s="183"/>
      <c r="S311" s="183"/>
      <c r="T311" s="184"/>
      <c r="U311" s="182">
        <v>2449501.67</v>
      </c>
      <c r="V311" s="183"/>
      <c r="W311" s="183"/>
      <c r="X311" s="183"/>
      <c r="Y311" s="184"/>
      <c r="Z311" s="182">
        <f>AH311/AD311</f>
        <v>1251.5486715759787</v>
      </c>
      <c r="AA311" s="183"/>
      <c r="AB311" s="183"/>
      <c r="AC311" s="184"/>
      <c r="AD311" s="182">
        <v>2233.85</v>
      </c>
      <c r="AE311" s="183"/>
      <c r="AF311" s="183"/>
      <c r="AG311" s="184"/>
      <c r="AH311" s="182">
        <v>2795772</v>
      </c>
      <c r="AI311" s="183"/>
      <c r="AJ311" s="183"/>
      <c r="AK311" s="183"/>
      <c r="AL311" s="184"/>
      <c r="AM311" s="182"/>
      <c r="AN311" s="183"/>
      <c r="AO311" s="183"/>
      <c r="AP311" s="184"/>
      <c r="AQ311" s="185">
        <f>AH311</f>
        <v>2795772</v>
      </c>
      <c r="AR311" s="185"/>
      <c r="AS311" s="185"/>
      <c r="AT311" s="185"/>
      <c r="AU311" s="185"/>
      <c r="AV311" s="185"/>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row>
    <row r="312" spans="1:79" s="26" customFormat="1" ht="28.95" customHeight="1" x14ac:dyDescent="0.25">
      <c r="A312" s="231" t="s">
        <v>552</v>
      </c>
      <c r="B312" s="232"/>
      <c r="C312" s="232"/>
      <c r="D312" s="232"/>
      <c r="E312" s="232"/>
      <c r="F312" s="232"/>
      <c r="G312" s="232"/>
      <c r="H312" s="232"/>
      <c r="I312" s="232"/>
      <c r="J312" s="232"/>
      <c r="K312" s="232"/>
      <c r="L312" s="232"/>
      <c r="M312" s="232"/>
      <c r="N312" s="232"/>
      <c r="O312" s="233"/>
      <c r="P312" s="182">
        <v>5.8209999999999997</v>
      </c>
      <c r="Q312" s="183"/>
      <c r="R312" s="183"/>
      <c r="S312" s="183"/>
      <c r="T312" s="184"/>
      <c r="U312" s="182">
        <v>155111.46</v>
      </c>
      <c r="V312" s="183"/>
      <c r="W312" s="183"/>
      <c r="X312" s="183"/>
      <c r="Y312" s="184"/>
      <c r="Z312" s="234" t="s">
        <v>644</v>
      </c>
      <c r="AA312" s="183"/>
      <c r="AB312" s="183"/>
      <c r="AC312" s="184"/>
      <c r="AD312" s="234" t="s">
        <v>631</v>
      </c>
      <c r="AE312" s="183"/>
      <c r="AF312" s="183"/>
      <c r="AG312" s="184"/>
      <c r="AH312" s="182">
        <v>300700</v>
      </c>
      <c r="AI312" s="183"/>
      <c r="AJ312" s="183"/>
      <c r="AK312" s="183"/>
      <c r="AL312" s="184"/>
      <c r="AM312" s="182"/>
      <c r="AN312" s="183"/>
      <c r="AO312" s="183"/>
      <c r="AP312" s="184"/>
      <c r="AQ312" s="185">
        <f t="shared" ref="AQ312:AQ314" si="32">AH312</f>
        <v>300700</v>
      </c>
      <c r="AR312" s="185"/>
      <c r="AS312" s="185"/>
      <c r="AT312" s="185"/>
      <c r="AU312" s="185"/>
      <c r="AV312" s="185"/>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row>
    <row r="313" spans="1:79" s="26" customFormat="1" ht="13.95" customHeight="1" x14ac:dyDescent="0.25">
      <c r="A313" s="231" t="s">
        <v>553</v>
      </c>
      <c r="B313" s="232"/>
      <c r="C313" s="232"/>
      <c r="D313" s="232"/>
      <c r="E313" s="232"/>
      <c r="F313" s="232"/>
      <c r="G313" s="232"/>
      <c r="H313" s="232"/>
      <c r="I313" s="232"/>
      <c r="J313" s="232"/>
      <c r="K313" s="232"/>
      <c r="L313" s="232"/>
      <c r="M313" s="232"/>
      <c r="N313" s="232"/>
      <c r="O313" s="233"/>
      <c r="P313" s="182">
        <v>234296.62</v>
      </c>
      <c r="Q313" s="183"/>
      <c r="R313" s="183"/>
      <c r="S313" s="183"/>
      <c r="T313" s="184"/>
      <c r="U313" s="182">
        <v>754221.91</v>
      </c>
      <c r="V313" s="183"/>
      <c r="W313" s="183"/>
      <c r="X313" s="183"/>
      <c r="Y313" s="184"/>
      <c r="Z313" s="182">
        <f>AH313/AD313</f>
        <v>387947.19229012891</v>
      </c>
      <c r="AA313" s="183"/>
      <c r="AB313" s="183"/>
      <c r="AC313" s="184"/>
      <c r="AD313" s="182">
        <v>2.9344199999999998</v>
      </c>
      <c r="AE313" s="183"/>
      <c r="AF313" s="183"/>
      <c r="AG313" s="184"/>
      <c r="AH313" s="182">
        <v>1138400</v>
      </c>
      <c r="AI313" s="183"/>
      <c r="AJ313" s="183"/>
      <c r="AK313" s="183"/>
      <c r="AL313" s="184"/>
      <c r="AM313" s="182"/>
      <c r="AN313" s="183"/>
      <c r="AO313" s="183"/>
      <c r="AP313" s="184"/>
      <c r="AQ313" s="185">
        <f t="shared" si="32"/>
        <v>1138400</v>
      </c>
      <c r="AR313" s="185"/>
      <c r="AS313" s="185"/>
      <c r="AT313" s="185"/>
      <c r="AU313" s="185"/>
      <c r="AV313" s="185"/>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row>
    <row r="314" spans="1:79" s="26" customFormat="1" ht="33" customHeight="1" x14ac:dyDescent="0.25">
      <c r="A314" s="231" t="s">
        <v>554</v>
      </c>
      <c r="B314" s="232"/>
      <c r="C314" s="232"/>
      <c r="D314" s="232"/>
      <c r="E314" s="232"/>
      <c r="F314" s="232"/>
      <c r="G314" s="232"/>
      <c r="H314" s="232"/>
      <c r="I314" s="232"/>
      <c r="J314" s="232"/>
      <c r="K314" s="232"/>
      <c r="L314" s="232"/>
      <c r="M314" s="232"/>
      <c r="N314" s="232"/>
      <c r="O314" s="233"/>
      <c r="P314" s="182">
        <v>9.02</v>
      </c>
      <c r="Q314" s="183"/>
      <c r="R314" s="183"/>
      <c r="S314" s="183"/>
      <c r="T314" s="184"/>
      <c r="U314" s="182">
        <v>135537.95000000001</v>
      </c>
      <c r="V314" s="183"/>
      <c r="W314" s="183"/>
      <c r="X314" s="183"/>
      <c r="Y314" s="184"/>
      <c r="Z314" s="234" t="s">
        <v>645</v>
      </c>
      <c r="AA314" s="183"/>
      <c r="AB314" s="183"/>
      <c r="AC314" s="184"/>
      <c r="AD314" s="234" t="s">
        <v>646</v>
      </c>
      <c r="AE314" s="183"/>
      <c r="AF314" s="183"/>
      <c r="AG314" s="184"/>
      <c r="AH314" s="182">
        <v>298300</v>
      </c>
      <c r="AI314" s="183"/>
      <c r="AJ314" s="183"/>
      <c r="AK314" s="183"/>
      <c r="AL314" s="184"/>
      <c r="AM314" s="182"/>
      <c r="AN314" s="183"/>
      <c r="AO314" s="183"/>
      <c r="AP314" s="184"/>
      <c r="AQ314" s="185">
        <f t="shared" si="32"/>
        <v>298300</v>
      </c>
      <c r="AR314" s="185"/>
      <c r="AS314" s="185"/>
      <c r="AT314" s="185"/>
      <c r="AU314" s="185"/>
      <c r="AV314" s="185"/>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row>
    <row r="315" spans="1:79" s="26" customFormat="1" ht="28.95" customHeight="1" x14ac:dyDescent="0.25">
      <c r="A315" s="231" t="s">
        <v>555</v>
      </c>
      <c r="B315" s="232"/>
      <c r="C315" s="232"/>
      <c r="D315" s="232"/>
      <c r="E315" s="232"/>
      <c r="F315" s="232"/>
      <c r="G315" s="232"/>
      <c r="H315" s="232"/>
      <c r="I315" s="232"/>
      <c r="J315" s="232"/>
      <c r="K315" s="232"/>
      <c r="L315" s="232"/>
      <c r="M315" s="232"/>
      <c r="N315" s="232"/>
      <c r="O315" s="233"/>
      <c r="P315" s="182">
        <v>0.115</v>
      </c>
      <c r="Q315" s="183"/>
      <c r="R315" s="183"/>
      <c r="S315" s="183"/>
      <c r="T315" s="184"/>
      <c r="U315" s="182">
        <v>8950.7999999999993</v>
      </c>
      <c r="V315" s="183"/>
      <c r="W315" s="183"/>
      <c r="X315" s="183"/>
      <c r="Y315" s="184"/>
      <c r="Z315" s="40"/>
      <c r="AA315" s="40"/>
      <c r="AB315" s="40"/>
      <c r="AC315" s="40"/>
      <c r="AD315" s="182"/>
      <c r="AE315" s="183"/>
      <c r="AF315" s="183"/>
      <c r="AG315" s="184"/>
      <c r="AH315" s="182"/>
      <c r="AI315" s="183"/>
      <c r="AJ315" s="183"/>
      <c r="AK315" s="183"/>
      <c r="AL315" s="184"/>
      <c r="AM315" s="182"/>
      <c r="AN315" s="183"/>
      <c r="AO315" s="183"/>
      <c r="AP315" s="184"/>
      <c r="AQ315" s="185"/>
      <c r="AR315" s="185"/>
      <c r="AS315" s="185"/>
      <c r="AT315" s="185"/>
      <c r="AU315" s="185"/>
      <c r="AV315" s="185"/>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row>
    <row r="316" spans="1:79" s="26" customFormat="1" ht="28.2" customHeight="1" x14ac:dyDescent="0.25">
      <c r="A316" s="231" t="s">
        <v>556</v>
      </c>
      <c r="B316" s="232"/>
      <c r="C316" s="232"/>
      <c r="D316" s="232"/>
      <c r="E316" s="232"/>
      <c r="F316" s="232"/>
      <c r="G316" s="232"/>
      <c r="H316" s="232"/>
      <c r="I316" s="232"/>
      <c r="J316" s="232"/>
      <c r="K316" s="232"/>
      <c r="L316" s="232"/>
      <c r="M316" s="232"/>
      <c r="N316" s="232"/>
      <c r="O316" s="233"/>
      <c r="P316" s="182"/>
      <c r="Q316" s="183"/>
      <c r="R316" s="183"/>
      <c r="S316" s="183"/>
      <c r="T316" s="184"/>
      <c r="U316" s="182"/>
      <c r="V316" s="183"/>
      <c r="W316" s="183"/>
      <c r="X316" s="183"/>
      <c r="Y316" s="184"/>
      <c r="Z316" s="182">
        <v>47.97</v>
      </c>
      <c r="AA316" s="183"/>
      <c r="AB316" s="183"/>
      <c r="AC316" s="184"/>
      <c r="AD316" s="182"/>
      <c r="AE316" s="183"/>
      <c r="AF316" s="183"/>
      <c r="AG316" s="184"/>
      <c r="AH316" s="182">
        <v>99228</v>
      </c>
      <c r="AI316" s="183"/>
      <c r="AJ316" s="183"/>
      <c r="AK316" s="183"/>
      <c r="AL316" s="184"/>
      <c r="AM316" s="182"/>
      <c r="AN316" s="183"/>
      <c r="AO316" s="183"/>
      <c r="AP316" s="184"/>
      <c r="AQ316" s="185">
        <f>99228</f>
        <v>99228</v>
      </c>
      <c r="AR316" s="185"/>
      <c r="AS316" s="185"/>
      <c r="AT316" s="185"/>
      <c r="AU316" s="185"/>
      <c r="AV316" s="185"/>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row>
    <row r="317" spans="1:79" s="26" customFormat="1" ht="87.6" customHeight="1" x14ac:dyDescent="0.25">
      <c r="A317" s="229" t="s">
        <v>647</v>
      </c>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row>
    <row r="318" spans="1:79" s="26" customFormat="1" ht="13.8" x14ac:dyDescent="0.25">
      <c r="A318" s="38"/>
      <c r="B318" s="38"/>
      <c r="C318" s="38"/>
      <c r="D318" s="38"/>
      <c r="E318" s="38"/>
      <c r="F318" s="38"/>
      <c r="G318" s="38"/>
      <c r="H318" s="38"/>
      <c r="I318" s="38"/>
      <c r="J318" s="38"/>
      <c r="K318" s="38"/>
      <c r="L318" s="38"/>
      <c r="M318" s="38"/>
      <c r="AO318" s="27"/>
      <c r="AP318" s="27"/>
      <c r="AQ318" s="27"/>
      <c r="AR318" s="27"/>
      <c r="AS318" s="27"/>
      <c r="AT318" s="27"/>
    </row>
    <row r="319" spans="1:79" ht="14.25" customHeight="1" x14ac:dyDescent="0.25">
      <c r="A319" s="51" t="s">
        <v>522</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row>
    <row r="320" spans="1:79" s="22" customFormat="1" ht="13.8" x14ac:dyDescent="0.25"/>
    <row r="321" spans="1:73" ht="14.25" customHeight="1" x14ac:dyDescent="0.25">
      <c r="A321" s="51" t="s">
        <v>523</v>
      </c>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row>
    <row r="322" spans="1:73" s="22" customFormat="1" ht="13.8" x14ac:dyDescent="0.25"/>
    <row r="323" spans="1:73" s="22" customFormat="1" ht="54" customHeight="1" x14ac:dyDescent="0.25">
      <c r="A323" s="52"/>
      <c r="B323" s="52"/>
      <c r="C323" s="52"/>
      <c r="D323" s="54" t="s">
        <v>524</v>
      </c>
      <c r="E323" s="54"/>
      <c r="F323" s="54"/>
      <c r="G323" s="54"/>
      <c r="H323" s="54"/>
      <c r="I323" s="54"/>
      <c r="J323" s="54"/>
      <c r="K323" s="54"/>
      <c r="L323" s="54"/>
      <c r="M323" s="54"/>
      <c r="N323" s="54"/>
      <c r="O323" s="54"/>
      <c r="P323" s="54"/>
      <c r="Q323" s="54"/>
      <c r="R323" s="54"/>
      <c r="S323" s="54"/>
      <c r="T323" s="54"/>
      <c r="U323" s="54"/>
      <c r="V323" s="54" t="s">
        <v>525</v>
      </c>
      <c r="W323" s="54"/>
      <c r="X323" s="54"/>
      <c r="Y323" s="54"/>
      <c r="Z323" s="54"/>
      <c r="AA323" s="54"/>
      <c r="AB323" s="54"/>
      <c r="AC323" s="54"/>
      <c r="AD323" s="54"/>
      <c r="AE323" s="54"/>
      <c r="AF323" s="54"/>
      <c r="AG323" s="54"/>
      <c r="AH323" s="54"/>
      <c r="AI323" s="54"/>
      <c r="AJ323" s="54"/>
      <c r="AK323" s="54"/>
      <c r="AL323" s="54"/>
      <c r="AM323" s="54"/>
      <c r="AN323" s="54" t="s">
        <v>526</v>
      </c>
      <c r="AO323" s="54"/>
      <c r="AP323" s="54"/>
      <c r="AQ323" s="54"/>
      <c r="AR323" s="54"/>
      <c r="AS323" s="54"/>
      <c r="AT323" s="54"/>
      <c r="AU323" s="54"/>
      <c r="AV323" s="54"/>
      <c r="AW323" s="54"/>
      <c r="AX323" s="54"/>
      <c r="AY323" s="54"/>
      <c r="AZ323" s="54"/>
      <c r="BA323" s="54"/>
      <c r="BB323" s="54"/>
      <c r="BC323" s="54"/>
      <c r="BD323" s="54"/>
      <c r="BE323" s="54"/>
      <c r="BM323" s="28"/>
      <c r="BN323" s="28"/>
      <c r="BO323" s="55"/>
      <c r="BP323" s="55"/>
      <c r="BQ323" s="55"/>
      <c r="BR323" s="55"/>
      <c r="BS323" s="55"/>
      <c r="BT323" s="55"/>
      <c r="BU323" s="28"/>
    </row>
    <row r="324" spans="1:73" s="22" customFormat="1" ht="58.95" customHeight="1" x14ac:dyDescent="0.25">
      <c r="A324" s="52"/>
      <c r="B324" s="52"/>
      <c r="C324" s="52"/>
      <c r="D324" s="54" t="s">
        <v>527</v>
      </c>
      <c r="E324" s="54"/>
      <c r="F324" s="54"/>
      <c r="G324" s="54" t="s">
        <v>528</v>
      </c>
      <c r="H324" s="54"/>
      <c r="I324" s="54"/>
      <c r="J324" s="54" t="s">
        <v>529</v>
      </c>
      <c r="K324" s="54"/>
      <c r="L324" s="54"/>
      <c r="M324" s="54" t="s">
        <v>530</v>
      </c>
      <c r="N324" s="54"/>
      <c r="O324" s="54"/>
      <c r="P324" s="54" t="s">
        <v>529</v>
      </c>
      <c r="Q324" s="54"/>
      <c r="R324" s="54"/>
      <c r="S324" s="54" t="s">
        <v>531</v>
      </c>
      <c r="T324" s="54"/>
      <c r="U324" s="54"/>
      <c r="V324" s="54" t="s">
        <v>527</v>
      </c>
      <c r="W324" s="54"/>
      <c r="X324" s="54"/>
      <c r="Y324" s="54" t="s">
        <v>528</v>
      </c>
      <c r="Z324" s="54"/>
      <c r="AA324" s="54"/>
      <c r="AB324" s="54" t="s">
        <v>529</v>
      </c>
      <c r="AC324" s="54"/>
      <c r="AD324" s="54"/>
      <c r="AE324" s="54" t="s">
        <v>530</v>
      </c>
      <c r="AF324" s="54"/>
      <c r="AG324" s="54"/>
      <c r="AH324" s="54" t="s">
        <v>529</v>
      </c>
      <c r="AI324" s="54"/>
      <c r="AJ324" s="54"/>
      <c r="AK324" s="54" t="s">
        <v>531</v>
      </c>
      <c r="AL324" s="54"/>
      <c r="AM324" s="54"/>
      <c r="AN324" s="54" t="s">
        <v>527</v>
      </c>
      <c r="AO324" s="54"/>
      <c r="AP324" s="54"/>
      <c r="AQ324" s="54" t="s">
        <v>528</v>
      </c>
      <c r="AR324" s="54"/>
      <c r="AS324" s="54"/>
      <c r="AT324" s="54" t="s">
        <v>529</v>
      </c>
      <c r="AU324" s="54"/>
      <c r="AV324" s="54"/>
      <c r="AW324" s="54" t="s">
        <v>530</v>
      </c>
      <c r="AX324" s="54"/>
      <c r="AY324" s="54"/>
      <c r="AZ324" s="54" t="s">
        <v>529</v>
      </c>
      <c r="BA324" s="54"/>
      <c r="BB324" s="54"/>
      <c r="BC324" s="54" t="s">
        <v>531</v>
      </c>
      <c r="BD324" s="54"/>
      <c r="BE324" s="54"/>
      <c r="BM324" s="28"/>
      <c r="BN324" s="28"/>
      <c r="BO324" s="29"/>
      <c r="BP324" s="29"/>
      <c r="BQ324" s="29"/>
      <c r="BR324" s="29"/>
      <c r="BS324" s="29"/>
      <c r="BT324" s="29"/>
      <c r="BU324" s="28"/>
    </row>
    <row r="325" spans="1:73" s="22" customFormat="1" ht="13.8" x14ac:dyDescent="0.25">
      <c r="A325" s="52" t="s">
        <v>532</v>
      </c>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M325" s="28"/>
      <c r="BN325" s="28"/>
      <c r="BO325" s="28"/>
      <c r="BP325" s="28"/>
      <c r="BQ325" s="28"/>
      <c r="BR325" s="28"/>
      <c r="BS325" s="28"/>
      <c r="BT325" s="28"/>
      <c r="BU325" s="28"/>
    </row>
    <row r="326" spans="1:73" s="22" customFormat="1" ht="13.8" x14ac:dyDescent="0.25">
      <c r="A326" s="52" t="s">
        <v>533</v>
      </c>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M326" s="28"/>
      <c r="BN326" s="28"/>
      <c r="BO326" s="28"/>
      <c r="BP326" s="28"/>
      <c r="BQ326" s="28"/>
      <c r="BR326" s="28"/>
      <c r="BS326" s="28"/>
      <c r="BT326" s="28"/>
      <c r="BU326" s="28"/>
    </row>
    <row r="327" spans="1:73" s="22" customFormat="1" ht="13.8"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M327" s="28"/>
      <c r="BN327" s="28"/>
      <c r="BO327" s="28"/>
      <c r="BP327" s="28"/>
      <c r="BQ327" s="28"/>
      <c r="BR327" s="28"/>
      <c r="BS327" s="28"/>
      <c r="BT327" s="28"/>
      <c r="BU327" s="28"/>
    </row>
    <row r="328" spans="1:73" s="22" customFormat="1" ht="13.8" x14ac:dyDescent="0.25">
      <c r="A328" s="52" t="s">
        <v>534</v>
      </c>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M328" s="28"/>
      <c r="BN328" s="28"/>
      <c r="BO328" s="28"/>
      <c r="BP328" s="28"/>
      <c r="BQ328" s="28"/>
      <c r="BR328" s="28"/>
      <c r="BS328" s="28"/>
      <c r="BT328" s="28"/>
      <c r="BU328" s="28"/>
    </row>
    <row r="329" spans="1:73" s="22" customFormat="1" ht="46.2" customHeight="1" x14ac:dyDescent="0.25">
      <c r="A329" s="52"/>
      <c r="B329" s="52"/>
      <c r="C329" s="52"/>
      <c r="D329" s="54" t="s">
        <v>535</v>
      </c>
      <c r="E329" s="54"/>
      <c r="F329" s="54"/>
      <c r="G329" s="54"/>
      <c r="H329" s="54"/>
      <c r="I329" s="54"/>
      <c r="J329" s="54"/>
      <c r="K329" s="54"/>
      <c r="L329" s="54"/>
      <c r="M329" s="54"/>
      <c r="N329" s="54"/>
      <c r="O329" s="54"/>
      <c r="P329" s="54"/>
      <c r="Q329" s="54"/>
      <c r="R329" s="54"/>
      <c r="S329" s="54"/>
      <c r="T329" s="54"/>
      <c r="U329" s="54"/>
      <c r="V329" s="54" t="s">
        <v>536</v>
      </c>
      <c r="W329" s="54"/>
      <c r="X329" s="54"/>
      <c r="Y329" s="54"/>
      <c r="Z329" s="54"/>
      <c r="AA329" s="54"/>
      <c r="AB329" s="54"/>
      <c r="AC329" s="54"/>
      <c r="AD329" s="54"/>
      <c r="AE329" s="54"/>
      <c r="AF329" s="54"/>
      <c r="AG329" s="54"/>
      <c r="AH329" s="54"/>
      <c r="AI329" s="54"/>
      <c r="AJ329" s="54"/>
      <c r="AK329" s="54"/>
      <c r="AL329" s="54"/>
      <c r="AM329" s="54"/>
      <c r="AN329" s="30"/>
      <c r="AO329" s="30"/>
      <c r="AP329" s="30"/>
      <c r="AQ329" s="30"/>
      <c r="AR329" s="30"/>
      <c r="AS329" s="30"/>
      <c r="AT329" s="30"/>
      <c r="AU329" s="30"/>
      <c r="AV329" s="30"/>
      <c r="AW329" s="30"/>
      <c r="AX329" s="30"/>
      <c r="AY329" s="30"/>
      <c r="AZ329" s="30"/>
      <c r="BA329" s="30"/>
      <c r="BB329" s="30"/>
      <c r="BC329" s="30"/>
      <c r="BD329" s="30"/>
      <c r="BE329" s="30"/>
    </row>
    <row r="330" spans="1:73" s="22" customFormat="1" ht="13.8" x14ac:dyDescent="0.25">
      <c r="A330" s="52"/>
      <c r="B330" s="52"/>
      <c r="C330" s="52"/>
      <c r="D330" s="54" t="s">
        <v>527</v>
      </c>
      <c r="E330" s="54"/>
      <c r="F330" s="54"/>
      <c r="G330" s="54" t="s">
        <v>528</v>
      </c>
      <c r="H330" s="54"/>
      <c r="I330" s="54"/>
      <c r="J330" s="54" t="s">
        <v>529</v>
      </c>
      <c r="K330" s="54"/>
      <c r="L330" s="54"/>
      <c r="M330" s="54" t="s">
        <v>530</v>
      </c>
      <c r="N330" s="54"/>
      <c r="O330" s="54"/>
      <c r="P330" s="54" t="s">
        <v>529</v>
      </c>
      <c r="Q330" s="54"/>
      <c r="R330" s="54"/>
      <c r="S330" s="54" t="s">
        <v>531</v>
      </c>
      <c r="T330" s="54"/>
      <c r="U330" s="54"/>
      <c r="V330" s="54" t="s">
        <v>527</v>
      </c>
      <c r="W330" s="54"/>
      <c r="X330" s="54"/>
      <c r="Y330" s="54" t="s">
        <v>528</v>
      </c>
      <c r="Z330" s="54"/>
      <c r="AA330" s="54"/>
      <c r="AB330" s="54" t="s">
        <v>529</v>
      </c>
      <c r="AC330" s="54"/>
      <c r="AD330" s="54"/>
      <c r="AE330" s="54" t="s">
        <v>530</v>
      </c>
      <c r="AF330" s="54"/>
      <c r="AG330" s="54"/>
      <c r="AH330" s="54" t="s">
        <v>529</v>
      </c>
      <c r="AI330" s="54"/>
      <c r="AJ330" s="54"/>
      <c r="AK330" s="54" t="s">
        <v>531</v>
      </c>
      <c r="AL330" s="54"/>
      <c r="AM330" s="54"/>
      <c r="AN330" s="30"/>
      <c r="AO330" s="30"/>
      <c r="AP330" s="30"/>
      <c r="AQ330" s="30"/>
      <c r="AR330" s="30"/>
      <c r="AS330" s="30"/>
      <c r="AT330" s="30"/>
      <c r="AU330" s="30"/>
      <c r="AV330" s="30"/>
      <c r="AW330" s="30"/>
      <c r="AX330" s="30"/>
      <c r="AY330" s="30"/>
      <c r="AZ330" s="30"/>
      <c r="BA330" s="30"/>
      <c r="BB330" s="30"/>
      <c r="BC330" s="30"/>
      <c r="BD330" s="30"/>
      <c r="BE330" s="30"/>
    </row>
    <row r="331" spans="1:73" s="22" customFormat="1" ht="13.8" x14ac:dyDescent="0.25">
      <c r="A331" s="52" t="s">
        <v>532</v>
      </c>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30"/>
      <c r="AO331" s="30"/>
      <c r="AP331" s="30"/>
      <c r="AQ331" s="30"/>
      <c r="AR331" s="30"/>
      <c r="AS331" s="30"/>
      <c r="AT331" s="30"/>
      <c r="AU331" s="30"/>
      <c r="AV331" s="30"/>
      <c r="AW331" s="30"/>
      <c r="AX331" s="30"/>
      <c r="AY331" s="30"/>
      <c r="AZ331" s="30"/>
      <c r="BA331" s="30"/>
      <c r="BB331" s="30"/>
      <c r="BC331" s="30"/>
      <c r="BD331" s="30"/>
      <c r="BE331" s="30"/>
    </row>
    <row r="332" spans="1:73" s="22" customFormat="1" ht="13.8" x14ac:dyDescent="0.25">
      <c r="A332" s="52" t="s">
        <v>533</v>
      </c>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30"/>
      <c r="AO332" s="30"/>
      <c r="AP332" s="30"/>
      <c r="AQ332" s="30"/>
      <c r="AR332" s="30"/>
      <c r="AS332" s="30"/>
      <c r="AT332" s="30"/>
      <c r="AU332" s="30"/>
      <c r="AV332" s="30"/>
      <c r="AW332" s="30"/>
      <c r="AX332" s="30"/>
      <c r="AY332" s="30"/>
      <c r="AZ332" s="30"/>
      <c r="BA332" s="30"/>
      <c r="BB332" s="30"/>
      <c r="BC332" s="30"/>
      <c r="BD332" s="30"/>
      <c r="BE332" s="30"/>
    </row>
    <row r="333" spans="1:73" s="22" customFormat="1" ht="13.8"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30"/>
      <c r="AO333" s="30"/>
      <c r="AP333" s="30"/>
      <c r="AQ333" s="30"/>
      <c r="AR333" s="30"/>
      <c r="AS333" s="30"/>
      <c r="AT333" s="30"/>
      <c r="AU333" s="30"/>
      <c r="AV333" s="30"/>
      <c r="AW333" s="30"/>
      <c r="AX333" s="30"/>
      <c r="AY333" s="30"/>
      <c r="AZ333" s="30"/>
      <c r="BA333" s="30"/>
      <c r="BB333" s="30"/>
      <c r="BC333" s="30"/>
      <c r="BD333" s="30"/>
      <c r="BE333" s="30"/>
    </row>
    <row r="334" spans="1:73" s="22" customFormat="1" ht="13.8" x14ac:dyDescent="0.25">
      <c r="A334" s="52" t="s">
        <v>534</v>
      </c>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30"/>
      <c r="AO334" s="30"/>
      <c r="AP334" s="30"/>
      <c r="AQ334" s="30"/>
      <c r="AR334" s="30"/>
      <c r="AS334" s="30"/>
      <c r="AT334" s="30"/>
      <c r="AU334" s="30"/>
      <c r="AV334" s="30"/>
      <c r="AW334" s="30"/>
      <c r="AX334" s="30"/>
      <c r="AY334" s="30"/>
      <c r="AZ334" s="30"/>
      <c r="BA334" s="30"/>
      <c r="BB334" s="30"/>
      <c r="BC334" s="30"/>
      <c r="BD334" s="30"/>
      <c r="BE334" s="30"/>
    </row>
    <row r="335" spans="1:73" s="22" customFormat="1" ht="13.8"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row>
    <row r="336" spans="1:73" ht="13.95" customHeight="1" x14ac:dyDescent="0.25">
      <c r="A336" s="51" t="s">
        <v>537</v>
      </c>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row>
    <row r="337" spans="1:79" s="22" customFormat="1" ht="13.8" x14ac:dyDescent="0.25"/>
    <row r="338" spans="1:79" s="22" customFormat="1" ht="39.6" customHeight="1" x14ac:dyDescent="0.25">
      <c r="A338" s="53" t="s">
        <v>538</v>
      </c>
      <c r="B338" s="53"/>
      <c r="C338" s="53"/>
      <c r="D338" s="53"/>
      <c r="E338" s="53"/>
      <c r="F338" s="53"/>
      <c r="G338" s="53"/>
      <c r="H338" s="53"/>
      <c r="I338" s="53"/>
      <c r="J338" s="53"/>
      <c r="K338" s="53"/>
      <c r="L338" s="53"/>
      <c r="M338" s="53"/>
      <c r="N338" s="53"/>
      <c r="O338" s="53"/>
      <c r="P338" s="53"/>
      <c r="Q338" s="53" t="s">
        <v>539</v>
      </c>
      <c r="R338" s="53"/>
      <c r="S338" s="53"/>
      <c r="T338" s="53"/>
      <c r="U338" s="53"/>
      <c r="V338" s="53" t="s">
        <v>540</v>
      </c>
      <c r="W338" s="53"/>
      <c r="X338" s="53"/>
      <c r="Y338" s="53"/>
      <c r="Z338" s="53"/>
      <c r="AA338" s="53" t="s">
        <v>529</v>
      </c>
      <c r="AB338" s="53"/>
      <c r="AC338" s="53"/>
      <c r="AD338" s="53"/>
      <c r="AE338" s="53"/>
      <c r="AF338" s="53" t="s">
        <v>481</v>
      </c>
      <c r="AG338" s="53"/>
      <c r="AH338" s="53"/>
      <c r="AI338" s="53"/>
      <c r="AJ338" s="53"/>
    </row>
    <row r="339" spans="1:79" s="22" customFormat="1" ht="13.8" x14ac:dyDescent="0.25">
      <c r="A339" s="53" t="s">
        <v>564</v>
      </c>
      <c r="B339" s="53"/>
      <c r="C339" s="53"/>
      <c r="D339" s="53"/>
      <c r="E339" s="53"/>
      <c r="F339" s="53"/>
      <c r="G339" s="53"/>
      <c r="H339" s="53"/>
      <c r="I339" s="53"/>
      <c r="J339" s="53"/>
      <c r="K339" s="53"/>
      <c r="L339" s="53"/>
      <c r="M339" s="53"/>
      <c r="N339" s="53"/>
      <c r="O339" s="53"/>
      <c r="P339" s="53"/>
      <c r="Q339" s="53" t="s">
        <v>564</v>
      </c>
      <c r="R339" s="53"/>
      <c r="S339" s="53"/>
      <c r="T339" s="53"/>
      <c r="U339" s="53"/>
      <c r="V339" s="53" t="s">
        <v>564</v>
      </c>
      <c r="W339" s="53"/>
      <c r="X339" s="53"/>
      <c r="Y339" s="53"/>
      <c r="Z339" s="53"/>
      <c r="AA339" s="53" t="s">
        <v>564</v>
      </c>
      <c r="AB339" s="53"/>
      <c r="AC339" s="53"/>
      <c r="AD339" s="53"/>
      <c r="AE339" s="53"/>
      <c r="AF339" s="53" t="s">
        <v>564</v>
      </c>
      <c r="AG339" s="53"/>
      <c r="AH339" s="53"/>
      <c r="AI339" s="53"/>
      <c r="AJ339" s="53"/>
    </row>
    <row r="340" spans="1:79" s="22" customFormat="1" ht="13.8" x14ac:dyDescent="0.2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row>
    <row r="341" spans="1:79" ht="14.25" customHeight="1" x14ac:dyDescent="0.25">
      <c r="A341" s="51" t="s">
        <v>122</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row>
    <row r="344" spans="1:79" ht="15" customHeight="1" x14ac:dyDescent="0.25">
      <c r="A344" s="81" t="s">
        <v>6</v>
      </c>
      <c r="B344" s="82"/>
      <c r="C344" s="82"/>
      <c r="D344" s="81" t="s">
        <v>10</v>
      </c>
      <c r="E344" s="82"/>
      <c r="F344" s="82"/>
      <c r="G344" s="82"/>
      <c r="H344" s="82"/>
      <c r="I344" s="82"/>
      <c r="J344" s="82"/>
      <c r="K344" s="82"/>
      <c r="L344" s="82"/>
      <c r="M344" s="82"/>
      <c r="N344" s="82"/>
      <c r="O344" s="82"/>
      <c r="P344" s="82"/>
      <c r="Q344" s="82"/>
      <c r="R344" s="82"/>
      <c r="S344" s="82"/>
      <c r="T344" s="82"/>
      <c r="U344" s="82"/>
      <c r="V344" s="83"/>
      <c r="W344" s="61" t="s">
        <v>193</v>
      </c>
      <c r="X344" s="61"/>
      <c r="Y344" s="61"/>
      <c r="Z344" s="61"/>
      <c r="AA344" s="61"/>
      <c r="AB344" s="61"/>
      <c r="AC344" s="61"/>
      <c r="AD344" s="61"/>
      <c r="AE344" s="61"/>
      <c r="AF344" s="61"/>
      <c r="AG344" s="61"/>
      <c r="AH344" s="61"/>
      <c r="AI344" s="61" t="s">
        <v>196</v>
      </c>
      <c r="AJ344" s="61"/>
      <c r="AK344" s="61"/>
      <c r="AL344" s="61"/>
      <c r="AM344" s="61"/>
      <c r="AN344" s="61"/>
      <c r="AO344" s="61"/>
      <c r="AP344" s="61"/>
      <c r="AQ344" s="61"/>
      <c r="AR344" s="61"/>
      <c r="AS344" s="61"/>
      <c r="AT344" s="61"/>
      <c r="AU344" s="61" t="s">
        <v>201</v>
      </c>
      <c r="AV344" s="61"/>
      <c r="AW344" s="61"/>
      <c r="AX344" s="61"/>
      <c r="AY344" s="61"/>
      <c r="AZ344" s="61"/>
      <c r="BA344" s="61" t="s">
        <v>205</v>
      </c>
      <c r="BB344" s="61"/>
      <c r="BC344" s="61"/>
      <c r="BD344" s="61"/>
      <c r="BE344" s="61"/>
      <c r="BF344" s="61"/>
      <c r="BG344" s="61" t="s">
        <v>209</v>
      </c>
      <c r="BH344" s="61"/>
      <c r="BI344" s="61"/>
      <c r="BJ344" s="61"/>
      <c r="BK344" s="61"/>
      <c r="BL344" s="61"/>
    </row>
    <row r="345" spans="1:79" ht="15" customHeight="1" x14ac:dyDescent="0.25">
      <c r="A345" s="129"/>
      <c r="B345" s="130"/>
      <c r="C345" s="130"/>
      <c r="D345" s="129"/>
      <c r="E345" s="130"/>
      <c r="F345" s="130"/>
      <c r="G345" s="130"/>
      <c r="H345" s="130"/>
      <c r="I345" s="130"/>
      <c r="J345" s="130"/>
      <c r="K345" s="130"/>
      <c r="L345" s="130"/>
      <c r="M345" s="130"/>
      <c r="N345" s="130"/>
      <c r="O345" s="130"/>
      <c r="P345" s="130"/>
      <c r="Q345" s="130"/>
      <c r="R345" s="130"/>
      <c r="S345" s="130"/>
      <c r="T345" s="130"/>
      <c r="U345" s="130"/>
      <c r="V345" s="131"/>
      <c r="W345" s="61" t="s">
        <v>4</v>
      </c>
      <c r="X345" s="61"/>
      <c r="Y345" s="61"/>
      <c r="Z345" s="61"/>
      <c r="AA345" s="61"/>
      <c r="AB345" s="61"/>
      <c r="AC345" s="61" t="s">
        <v>3</v>
      </c>
      <c r="AD345" s="61"/>
      <c r="AE345" s="61"/>
      <c r="AF345" s="61"/>
      <c r="AG345" s="61"/>
      <c r="AH345" s="61"/>
      <c r="AI345" s="61" t="s">
        <v>4</v>
      </c>
      <c r="AJ345" s="61"/>
      <c r="AK345" s="61"/>
      <c r="AL345" s="61"/>
      <c r="AM345" s="61"/>
      <c r="AN345" s="61"/>
      <c r="AO345" s="61" t="s">
        <v>3</v>
      </c>
      <c r="AP345" s="61"/>
      <c r="AQ345" s="61"/>
      <c r="AR345" s="61"/>
      <c r="AS345" s="61"/>
      <c r="AT345" s="61"/>
      <c r="AU345" s="80" t="s">
        <v>4</v>
      </c>
      <c r="AV345" s="80"/>
      <c r="AW345" s="80"/>
      <c r="AX345" s="80" t="s">
        <v>3</v>
      </c>
      <c r="AY345" s="80"/>
      <c r="AZ345" s="80"/>
      <c r="BA345" s="80" t="s">
        <v>4</v>
      </c>
      <c r="BB345" s="80"/>
      <c r="BC345" s="80"/>
      <c r="BD345" s="80" t="s">
        <v>3</v>
      </c>
      <c r="BE345" s="80"/>
      <c r="BF345" s="80"/>
      <c r="BG345" s="80" t="s">
        <v>4</v>
      </c>
      <c r="BH345" s="80"/>
      <c r="BI345" s="80"/>
      <c r="BJ345" s="80" t="s">
        <v>3</v>
      </c>
      <c r="BK345" s="80"/>
      <c r="BL345" s="80"/>
    </row>
    <row r="346" spans="1:79" ht="57" customHeight="1" x14ac:dyDescent="0.25">
      <c r="A346" s="84"/>
      <c r="B346" s="85"/>
      <c r="C346" s="85"/>
      <c r="D346" s="84"/>
      <c r="E346" s="85"/>
      <c r="F346" s="85"/>
      <c r="G346" s="85"/>
      <c r="H346" s="85"/>
      <c r="I346" s="85"/>
      <c r="J346" s="85"/>
      <c r="K346" s="85"/>
      <c r="L346" s="85"/>
      <c r="M346" s="85"/>
      <c r="N346" s="85"/>
      <c r="O346" s="85"/>
      <c r="P346" s="85"/>
      <c r="Q346" s="85"/>
      <c r="R346" s="85"/>
      <c r="S346" s="85"/>
      <c r="T346" s="85"/>
      <c r="U346" s="85"/>
      <c r="V346" s="86"/>
      <c r="W346" s="61" t="s">
        <v>12</v>
      </c>
      <c r="X346" s="61"/>
      <c r="Y346" s="61"/>
      <c r="Z346" s="61" t="s">
        <v>11</v>
      </c>
      <c r="AA346" s="61"/>
      <c r="AB346" s="61"/>
      <c r="AC346" s="61" t="s">
        <v>12</v>
      </c>
      <c r="AD346" s="61"/>
      <c r="AE346" s="61"/>
      <c r="AF346" s="61" t="s">
        <v>11</v>
      </c>
      <c r="AG346" s="61"/>
      <c r="AH346" s="61"/>
      <c r="AI346" s="61" t="s">
        <v>12</v>
      </c>
      <c r="AJ346" s="61"/>
      <c r="AK346" s="61"/>
      <c r="AL346" s="61" t="s">
        <v>11</v>
      </c>
      <c r="AM346" s="61"/>
      <c r="AN346" s="61"/>
      <c r="AO346" s="61" t="s">
        <v>12</v>
      </c>
      <c r="AP346" s="61"/>
      <c r="AQ346" s="61"/>
      <c r="AR346" s="61" t="s">
        <v>11</v>
      </c>
      <c r="AS346" s="61"/>
      <c r="AT346" s="61"/>
      <c r="AU346" s="80"/>
      <c r="AV346" s="80"/>
      <c r="AW346" s="80"/>
      <c r="AX346" s="80"/>
      <c r="AY346" s="80"/>
      <c r="AZ346" s="80"/>
      <c r="BA346" s="80"/>
      <c r="BB346" s="80"/>
      <c r="BC346" s="80"/>
      <c r="BD346" s="80"/>
      <c r="BE346" s="80"/>
      <c r="BF346" s="80"/>
      <c r="BG346" s="80"/>
      <c r="BH346" s="80"/>
      <c r="BI346" s="80"/>
      <c r="BJ346" s="80"/>
      <c r="BK346" s="80"/>
      <c r="BL346" s="80"/>
    </row>
    <row r="347" spans="1:79" ht="15" customHeight="1" x14ac:dyDescent="0.25">
      <c r="A347" s="77">
        <v>1</v>
      </c>
      <c r="B347" s="78"/>
      <c r="C347" s="78"/>
      <c r="D347" s="77">
        <v>2</v>
      </c>
      <c r="E347" s="78"/>
      <c r="F347" s="78"/>
      <c r="G347" s="78"/>
      <c r="H347" s="78"/>
      <c r="I347" s="78"/>
      <c r="J347" s="78"/>
      <c r="K347" s="78"/>
      <c r="L347" s="78"/>
      <c r="M347" s="78"/>
      <c r="N347" s="78"/>
      <c r="O347" s="78"/>
      <c r="P347" s="78"/>
      <c r="Q347" s="78"/>
      <c r="R347" s="78"/>
      <c r="S347" s="78"/>
      <c r="T347" s="78"/>
      <c r="U347" s="78"/>
      <c r="V347" s="79"/>
      <c r="W347" s="61">
        <v>3</v>
      </c>
      <c r="X347" s="61"/>
      <c r="Y347" s="61"/>
      <c r="Z347" s="61">
        <v>4</v>
      </c>
      <c r="AA347" s="61"/>
      <c r="AB347" s="61"/>
      <c r="AC347" s="61">
        <v>5</v>
      </c>
      <c r="AD347" s="61"/>
      <c r="AE347" s="61"/>
      <c r="AF347" s="61">
        <v>6</v>
      </c>
      <c r="AG347" s="61"/>
      <c r="AH347" s="61"/>
      <c r="AI347" s="61">
        <v>7</v>
      </c>
      <c r="AJ347" s="61"/>
      <c r="AK347" s="61"/>
      <c r="AL347" s="61">
        <v>8</v>
      </c>
      <c r="AM347" s="61"/>
      <c r="AN347" s="61"/>
      <c r="AO347" s="61">
        <v>9</v>
      </c>
      <c r="AP347" s="61"/>
      <c r="AQ347" s="61"/>
      <c r="AR347" s="61">
        <v>10</v>
      </c>
      <c r="AS347" s="61"/>
      <c r="AT347" s="61"/>
      <c r="AU347" s="61">
        <v>11</v>
      </c>
      <c r="AV347" s="61"/>
      <c r="AW347" s="61"/>
      <c r="AX347" s="61">
        <v>12</v>
      </c>
      <c r="AY347" s="61"/>
      <c r="AZ347" s="61"/>
      <c r="BA347" s="61">
        <v>13</v>
      </c>
      <c r="BB347" s="61"/>
      <c r="BC347" s="61"/>
      <c r="BD347" s="61">
        <v>14</v>
      </c>
      <c r="BE347" s="61"/>
      <c r="BF347" s="61"/>
      <c r="BG347" s="61">
        <v>15</v>
      </c>
      <c r="BH347" s="61"/>
      <c r="BI347" s="61"/>
      <c r="BJ347" s="61">
        <v>16</v>
      </c>
      <c r="BK347" s="61"/>
      <c r="BL347" s="61"/>
    </row>
    <row r="348" spans="1:79" ht="12.75" hidden="1" customHeight="1" x14ac:dyDescent="0.25">
      <c r="A348" s="62" t="s">
        <v>69</v>
      </c>
      <c r="B348" s="63"/>
      <c r="C348" s="63"/>
      <c r="D348" s="62" t="s">
        <v>57</v>
      </c>
      <c r="E348" s="63"/>
      <c r="F348" s="63"/>
      <c r="G348" s="63"/>
      <c r="H348" s="63"/>
      <c r="I348" s="63"/>
      <c r="J348" s="63"/>
      <c r="K348" s="63"/>
      <c r="L348" s="63"/>
      <c r="M348" s="63"/>
      <c r="N348" s="63"/>
      <c r="O348" s="63"/>
      <c r="P348" s="63"/>
      <c r="Q348" s="63"/>
      <c r="R348" s="63"/>
      <c r="S348" s="63"/>
      <c r="T348" s="63"/>
      <c r="U348" s="63"/>
      <c r="V348" s="64"/>
      <c r="W348" s="80" t="s">
        <v>72</v>
      </c>
      <c r="X348" s="80"/>
      <c r="Y348" s="80"/>
      <c r="Z348" s="80" t="s">
        <v>73</v>
      </c>
      <c r="AA348" s="80"/>
      <c r="AB348" s="80"/>
      <c r="AC348" s="122" t="s">
        <v>74</v>
      </c>
      <c r="AD348" s="122"/>
      <c r="AE348" s="122"/>
      <c r="AF348" s="122" t="s">
        <v>75</v>
      </c>
      <c r="AG348" s="122"/>
      <c r="AH348" s="122"/>
      <c r="AI348" s="80" t="s">
        <v>76</v>
      </c>
      <c r="AJ348" s="80"/>
      <c r="AK348" s="80"/>
      <c r="AL348" s="80" t="s">
        <v>77</v>
      </c>
      <c r="AM348" s="80"/>
      <c r="AN348" s="80"/>
      <c r="AO348" s="122" t="s">
        <v>105</v>
      </c>
      <c r="AP348" s="122"/>
      <c r="AQ348" s="122"/>
      <c r="AR348" s="122" t="s">
        <v>78</v>
      </c>
      <c r="AS348" s="122"/>
      <c r="AT348" s="122"/>
      <c r="AU348" s="80" t="s">
        <v>106</v>
      </c>
      <c r="AV348" s="80"/>
      <c r="AW348" s="80"/>
      <c r="AX348" s="122" t="s">
        <v>107</v>
      </c>
      <c r="AY348" s="122"/>
      <c r="AZ348" s="122"/>
      <c r="BA348" s="80" t="s">
        <v>108</v>
      </c>
      <c r="BB348" s="80"/>
      <c r="BC348" s="80"/>
      <c r="BD348" s="122" t="s">
        <v>109</v>
      </c>
      <c r="BE348" s="122"/>
      <c r="BF348" s="122"/>
      <c r="BG348" s="80" t="s">
        <v>110</v>
      </c>
      <c r="BH348" s="80"/>
      <c r="BI348" s="80"/>
      <c r="BJ348" s="122" t="s">
        <v>111</v>
      </c>
      <c r="BK348" s="122"/>
      <c r="BL348" s="122"/>
      <c r="CA348" s="1" t="s">
        <v>104</v>
      </c>
    </row>
    <row r="349" spans="1:79" s="8" customFormat="1" ht="13.2" customHeight="1" x14ac:dyDescent="0.25">
      <c r="A349" s="62">
        <v>1</v>
      </c>
      <c r="B349" s="63"/>
      <c r="C349" s="63"/>
      <c r="D349" s="92" t="s">
        <v>265</v>
      </c>
      <c r="E349" s="93"/>
      <c r="F349" s="93"/>
      <c r="G349" s="93"/>
      <c r="H349" s="93"/>
      <c r="I349" s="93"/>
      <c r="J349" s="93"/>
      <c r="K349" s="93"/>
      <c r="L349" s="93"/>
      <c r="M349" s="93"/>
      <c r="N349" s="93"/>
      <c r="O349" s="93"/>
      <c r="P349" s="93"/>
      <c r="Q349" s="93"/>
      <c r="R349" s="93"/>
      <c r="S349" s="93"/>
      <c r="T349" s="93"/>
      <c r="U349" s="93"/>
      <c r="V349" s="94"/>
      <c r="W349" s="125">
        <v>96</v>
      </c>
      <c r="X349" s="125"/>
      <c r="Y349" s="125"/>
      <c r="Z349" s="125">
        <v>95.75</v>
      </c>
      <c r="AA349" s="125"/>
      <c r="AB349" s="125"/>
      <c r="AC349" s="125">
        <v>1.5</v>
      </c>
      <c r="AD349" s="125"/>
      <c r="AE349" s="125"/>
      <c r="AF349" s="125">
        <v>1</v>
      </c>
      <c r="AG349" s="125"/>
      <c r="AH349" s="125"/>
      <c r="AI349" s="125">
        <v>95</v>
      </c>
      <c r="AJ349" s="125"/>
      <c r="AK349" s="125"/>
      <c r="AL349" s="125">
        <v>89.25</v>
      </c>
      <c r="AM349" s="125"/>
      <c r="AN349" s="125"/>
      <c r="AO349" s="125">
        <v>1.5</v>
      </c>
      <c r="AP349" s="125"/>
      <c r="AQ349" s="125"/>
      <c r="AR349" s="125">
        <v>1</v>
      </c>
      <c r="AS349" s="125"/>
      <c r="AT349" s="125"/>
      <c r="AU349" s="125">
        <v>95</v>
      </c>
      <c r="AV349" s="125"/>
      <c r="AW349" s="125"/>
      <c r="AX349" s="125">
        <v>2.5</v>
      </c>
      <c r="AY349" s="125"/>
      <c r="AZ349" s="125"/>
      <c r="BA349" s="125">
        <v>95</v>
      </c>
      <c r="BB349" s="125"/>
      <c r="BC349" s="125"/>
      <c r="BD349" s="125">
        <v>2.5</v>
      </c>
      <c r="BE349" s="125"/>
      <c r="BF349" s="125"/>
      <c r="BG349" s="125">
        <v>95</v>
      </c>
      <c r="BH349" s="125"/>
      <c r="BI349" s="125"/>
      <c r="BJ349" s="125">
        <v>2.5</v>
      </c>
      <c r="BK349" s="125"/>
      <c r="BL349" s="125"/>
      <c r="CA349" s="8" t="s">
        <v>43</v>
      </c>
    </row>
    <row r="350" spans="1:79" s="8" customFormat="1" ht="13.2" customHeight="1" x14ac:dyDescent="0.25">
      <c r="A350" s="62">
        <v>2</v>
      </c>
      <c r="B350" s="63"/>
      <c r="C350" s="63"/>
      <c r="D350" s="92" t="s">
        <v>266</v>
      </c>
      <c r="E350" s="93"/>
      <c r="F350" s="93"/>
      <c r="G350" s="93"/>
      <c r="H350" s="93"/>
      <c r="I350" s="93"/>
      <c r="J350" s="93"/>
      <c r="K350" s="93"/>
      <c r="L350" s="93"/>
      <c r="M350" s="93"/>
      <c r="N350" s="93"/>
      <c r="O350" s="93"/>
      <c r="P350" s="93"/>
      <c r="Q350" s="93"/>
      <c r="R350" s="93"/>
      <c r="S350" s="93"/>
      <c r="T350" s="93"/>
      <c r="U350" s="93"/>
      <c r="V350" s="94"/>
      <c r="W350" s="125">
        <v>47.75</v>
      </c>
      <c r="X350" s="125"/>
      <c r="Y350" s="125"/>
      <c r="Z350" s="125">
        <v>44.75</v>
      </c>
      <c r="AA350" s="125"/>
      <c r="AB350" s="125"/>
      <c r="AC350" s="125">
        <v>1</v>
      </c>
      <c r="AD350" s="125"/>
      <c r="AE350" s="125"/>
      <c r="AF350" s="125">
        <v>0.5</v>
      </c>
      <c r="AG350" s="125"/>
      <c r="AH350" s="125"/>
      <c r="AI350" s="125">
        <v>47.75</v>
      </c>
      <c r="AJ350" s="125"/>
      <c r="AK350" s="125"/>
      <c r="AL350" s="125">
        <v>45.25</v>
      </c>
      <c r="AM350" s="125"/>
      <c r="AN350" s="125"/>
      <c r="AO350" s="125">
        <v>1</v>
      </c>
      <c r="AP350" s="125"/>
      <c r="AQ350" s="125"/>
      <c r="AR350" s="125">
        <v>0.5</v>
      </c>
      <c r="AS350" s="125"/>
      <c r="AT350" s="125"/>
      <c r="AU350" s="125">
        <v>47.75</v>
      </c>
      <c r="AV350" s="125"/>
      <c r="AW350" s="125"/>
      <c r="AX350" s="125">
        <v>0.5</v>
      </c>
      <c r="AY350" s="125"/>
      <c r="AZ350" s="125"/>
      <c r="BA350" s="125">
        <v>47.75</v>
      </c>
      <c r="BB350" s="125"/>
      <c r="BC350" s="125"/>
      <c r="BD350" s="125">
        <v>0.5</v>
      </c>
      <c r="BE350" s="125"/>
      <c r="BF350" s="125"/>
      <c r="BG350" s="125">
        <v>47.75</v>
      </c>
      <c r="BH350" s="125"/>
      <c r="BI350" s="125"/>
      <c r="BJ350" s="125">
        <v>0.5</v>
      </c>
      <c r="BK350" s="125"/>
      <c r="BL350" s="125"/>
    </row>
    <row r="351" spans="1:79" s="8" customFormat="1" ht="12.75" customHeight="1" x14ac:dyDescent="0.25">
      <c r="A351" s="62">
        <v>3</v>
      </c>
      <c r="B351" s="63"/>
      <c r="C351" s="63"/>
      <c r="D351" s="92" t="s">
        <v>267</v>
      </c>
      <c r="E351" s="93"/>
      <c r="F351" s="93"/>
      <c r="G351" s="93"/>
      <c r="H351" s="93"/>
      <c r="I351" s="93"/>
      <c r="J351" s="93"/>
      <c r="K351" s="93"/>
      <c r="L351" s="93"/>
      <c r="M351" s="93"/>
      <c r="N351" s="93"/>
      <c r="O351" s="93"/>
      <c r="P351" s="93"/>
      <c r="Q351" s="93"/>
      <c r="R351" s="93"/>
      <c r="S351" s="93"/>
      <c r="T351" s="93"/>
      <c r="U351" s="93"/>
      <c r="V351" s="94"/>
      <c r="W351" s="125">
        <v>134.5</v>
      </c>
      <c r="X351" s="125"/>
      <c r="Y351" s="125"/>
      <c r="Z351" s="125">
        <v>115.25</v>
      </c>
      <c r="AA351" s="125"/>
      <c r="AB351" s="125"/>
      <c r="AC351" s="125">
        <v>5.5</v>
      </c>
      <c r="AD351" s="125"/>
      <c r="AE351" s="125"/>
      <c r="AF351" s="125">
        <v>3.5</v>
      </c>
      <c r="AG351" s="125"/>
      <c r="AH351" s="125"/>
      <c r="AI351" s="125">
        <v>135.5</v>
      </c>
      <c r="AJ351" s="125"/>
      <c r="AK351" s="125"/>
      <c r="AL351" s="125">
        <v>115</v>
      </c>
      <c r="AM351" s="125"/>
      <c r="AN351" s="125"/>
      <c r="AO351" s="125">
        <v>5.5</v>
      </c>
      <c r="AP351" s="125"/>
      <c r="AQ351" s="125"/>
      <c r="AR351" s="125">
        <v>3.5</v>
      </c>
      <c r="AS351" s="125"/>
      <c r="AT351" s="125"/>
      <c r="AU351" s="125">
        <v>135.5</v>
      </c>
      <c r="AV351" s="125"/>
      <c r="AW351" s="125"/>
      <c r="AX351" s="125">
        <v>5</v>
      </c>
      <c r="AY351" s="125"/>
      <c r="AZ351" s="125"/>
      <c r="BA351" s="125">
        <v>135.5</v>
      </c>
      <c r="BB351" s="125"/>
      <c r="BC351" s="125"/>
      <c r="BD351" s="125">
        <v>5</v>
      </c>
      <c r="BE351" s="125"/>
      <c r="BF351" s="125"/>
      <c r="BG351" s="125">
        <v>135.5</v>
      </c>
      <c r="BH351" s="125"/>
      <c r="BI351" s="125"/>
      <c r="BJ351" s="125">
        <v>5</v>
      </c>
      <c r="BK351" s="125"/>
      <c r="BL351" s="125"/>
    </row>
    <row r="352" spans="1:79" s="8" customFormat="1" ht="13.2" customHeight="1" x14ac:dyDescent="0.25">
      <c r="A352" s="62">
        <v>4</v>
      </c>
      <c r="B352" s="63"/>
      <c r="C352" s="63"/>
      <c r="D352" s="92" t="s">
        <v>268</v>
      </c>
      <c r="E352" s="93"/>
      <c r="F352" s="93"/>
      <c r="G352" s="93"/>
      <c r="H352" s="93"/>
      <c r="I352" s="93"/>
      <c r="J352" s="93"/>
      <c r="K352" s="93"/>
      <c r="L352" s="93"/>
      <c r="M352" s="93"/>
      <c r="N352" s="93"/>
      <c r="O352" s="93"/>
      <c r="P352" s="93"/>
      <c r="Q352" s="93"/>
      <c r="R352" s="93"/>
      <c r="S352" s="93"/>
      <c r="T352" s="93"/>
      <c r="U352" s="93"/>
      <c r="V352" s="94"/>
      <c r="W352" s="125">
        <v>319.75</v>
      </c>
      <c r="X352" s="125"/>
      <c r="Y352" s="125"/>
      <c r="Z352" s="125">
        <v>311</v>
      </c>
      <c r="AA352" s="125"/>
      <c r="AB352" s="125"/>
      <c r="AC352" s="125">
        <v>5.5</v>
      </c>
      <c r="AD352" s="125"/>
      <c r="AE352" s="125"/>
      <c r="AF352" s="125">
        <v>2</v>
      </c>
      <c r="AG352" s="125"/>
      <c r="AH352" s="125"/>
      <c r="AI352" s="125">
        <v>321.75</v>
      </c>
      <c r="AJ352" s="125"/>
      <c r="AK352" s="125"/>
      <c r="AL352" s="125">
        <v>303.75</v>
      </c>
      <c r="AM352" s="125"/>
      <c r="AN352" s="125"/>
      <c r="AO352" s="125">
        <v>5.5</v>
      </c>
      <c r="AP352" s="125"/>
      <c r="AQ352" s="125"/>
      <c r="AR352" s="125">
        <v>2</v>
      </c>
      <c r="AS352" s="125"/>
      <c r="AT352" s="125"/>
      <c r="AU352" s="125">
        <v>321.75</v>
      </c>
      <c r="AV352" s="125"/>
      <c r="AW352" s="125"/>
      <c r="AX352" s="125">
        <v>5.5</v>
      </c>
      <c r="AY352" s="125"/>
      <c r="AZ352" s="125"/>
      <c r="BA352" s="125">
        <v>321.75</v>
      </c>
      <c r="BB352" s="125"/>
      <c r="BC352" s="125"/>
      <c r="BD352" s="125">
        <v>5.5</v>
      </c>
      <c r="BE352" s="125"/>
      <c r="BF352" s="125"/>
      <c r="BG352" s="125">
        <v>321.75</v>
      </c>
      <c r="BH352" s="125"/>
      <c r="BI352" s="125"/>
      <c r="BJ352" s="125">
        <v>5.5</v>
      </c>
      <c r="BK352" s="125"/>
      <c r="BL352" s="125"/>
    </row>
    <row r="353" spans="1:79" s="8" customFormat="1" ht="13.2" customHeight="1" x14ac:dyDescent="0.25">
      <c r="A353" s="62">
        <v>5</v>
      </c>
      <c r="B353" s="63"/>
      <c r="C353" s="63"/>
      <c r="D353" s="92" t="s">
        <v>269</v>
      </c>
      <c r="E353" s="93"/>
      <c r="F353" s="93"/>
      <c r="G353" s="93"/>
      <c r="H353" s="93"/>
      <c r="I353" s="93"/>
      <c r="J353" s="93"/>
      <c r="K353" s="93"/>
      <c r="L353" s="93"/>
      <c r="M353" s="93"/>
      <c r="N353" s="93"/>
      <c r="O353" s="93"/>
      <c r="P353" s="93"/>
      <c r="Q353" s="93"/>
      <c r="R353" s="93"/>
      <c r="S353" s="93"/>
      <c r="T353" s="93"/>
      <c r="U353" s="93"/>
      <c r="V353" s="94"/>
      <c r="W353" s="125">
        <v>108.75</v>
      </c>
      <c r="X353" s="125"/>
      <c r="Y353" s="125"/>
      <c r="Z353" s="125">
        <v>107</v>
      </c>
      <c r="AA353" s="125"/>
      <c r="AB353" s="125"/>
      <c r="AC353" s="125">
        <v>1</v>
      </c>
      <c r="AD353" s="125"/>
      <c r="AE353" s="125"/>
      <c r="AF353" s="125">
        <v>0</v>
      </c>
      <c r="AG353" s="125"/>
      <c r="AH353" s="125"/>
      <c r="AI353" s="125">
        <v>108.75</v>
      </c>
      <c r="AJ353" s="125"/>
      <c r="AK353" s="125"/>
      <c r="AL353" s="125">
        <v>106</v>
      </c>
      <c r="AM353" s="125"/>
      <c r="AN353" s="125"/>
      <c r="AO353" s="125">
        <v>1</v>
      </c>
      <c r="AP353" s="125"/>
      <c r="AQ353" s="125"/>
      <c r="AR353" s="125">
        <v>0</v>
      </c>
      <c r="AS353" s="125"/>
      <c r="AT353" s="125"/>
      <c r="AU353" s="125">
        <v>108.75</v>
      </c>
      <c r="AV353" s="125"/>
      <c r="AW353" s="125"/>
      <c r="AX353" s="125">
        <v>1</v>
      </c>
      <c r="AY353" s="125"/>
      <c r="AZ353" s="125"/>
      <c r="BA353" s="125">
        <v>108.75</v>
      </c>
      <c r="BB353" s="125"/>
      <c r="BC353" s="125"/>
      <c r="BD353" s="125">
        <v>1</v>
      </c>
      <c r="BE353" s="125"/>
      <c r="BF353" s="125"/>
      <c r="BG353" s="125">
        <v>108.75</v>
      </c>
      <c r="BH353" s="125"/>
      <c r="BI353" s="125"/>
      <c r="BJ353" s="125">
        <v>1</v>
      </c>
      <c r="BK353" s="125"/>
      <c r="BL353" s="125"/>
    </row>
    <row r="354" spans="1:79" s="9" customFormat="1" ht="13.2" customHeight="1" x14ac:dyDescent="0.25">
      <c r="A354" s="98">
        <v>6</v>
      </c>
      <c r="B354" s="99"/>
      <c r="C354" s="99"/>
      <c r="D354" s="159" t="s">
        <v>187</v>
      </c>
      <c r="E354" s="156"/>
      <c r="F354" s="156"/>
      <c r="G354" s="156"/>
      <c r="H354" s="156"/>
      <c r="I354" s="156"/>
      <c r="J354" s="156"/>
      <c r="K354" s="156"/>
      <c r="L354" s="156"/>
      <c r="M354" s="156"/>
      <c r="N354" s="156"/>
      <c r="O354" s="156"/>
      <c r="P354" s="156"/>
      <c r="Q354" s="156"/>
      <c r="R354" s="156"/>
      <c r="S354" s="156"/>
      <c r="T354" s="156"/>
      <c r="U354" s="156"/>
      <c r="V354" s="157"/>
      <c r="W354" s="128">
        <v>706.75</v>
      </c>
      <c r="X354" s="128"/>
      <c r="Y354" s="128"/>
      <c r="Z354" s="128">
        <v>673.75</v>
      </c>
      <c r="AA354" s="128"/>
      <c r="AB354" s="128"/>
      <c r="AC354" s="128">
        <v>14.5</v>
      </c>
      <c r="AD354" s="128"/>
      <c r="AE354" s="128"/>
      <c r="AF354" s="128">
        <v>7</v>
      </c>
      <c r="AG354" s="128"/>
      <c r="AH354" s="128"/>
      <c r="AI354" s="128">
        <v>708.75</v>
      </c>
      <c r="AJ354" s="128"/>
      <c r="AK354" s="128"/>
      <c r="AL354" s="128">
        <v>659.25</v>
      </c>
      <c r="AM354" s="128"/>
      <c r="AN354" s="128"/>
      <c r="AO354" s="128">
        <v>14.5</v>
      </c>
      <c r="AP354" s="128"/>
      <c r="AQ354" s="128"/>
      <c r="AR354" s="128">
        <v>7</v>
      </c>
      <c r="AS354" s="128"/>
      <c r="AT354" s="128"/>
      <c r="AU354" s="128">
        <v>708.75</v>
      </c>
      <c r="AV354" s="128"/>
      <c r="AW354" s="128"/>
      <c r="AX354" s="128">
        <v>14.5</v>
      </c>
      <c r="AY354" s="128"/>
      <c r="AZ354" s="128"/>
      <c r="BA354" s="128">
        <v>708.75</v>
      </c>
      <c r="BB354" s="128"/>
      <c r="BC354" s="128"/>
      <c r="BD354" s="128">
        <v>14.5</v>
      </c>
      <c r="BE354" s="128"/>
      <c r="BF354" s="128"/>
      <c r="BG354" s="128">
        <v>708.75</v>
      </c>
      <c r="BH354" s="128"/>
      <c r="BI354" s="128"/>
      <c r="BJ354" s="128">
        <v>14.5</v>
      </c>
      <c r="BK354" s="128"/>
      <c r="BL354" s="128"/>
    </row>
    <row r="355" spans="1:79" s="8" customFormat="1" ht="26.4" customHeight="1" x14ac:dyDescent="0.25">
      <c r="A355" s="62">
        <v>7</v>
      </c>
      <c r="B355" s="63"/>
      <c r="C355" s="63"/>
      <c r="D355" s="92" t="s">
        <v>188</v>
      </c>
      <c r="E355" s="93"/>
      <c r="F355" s="93"/>
      <c r="G355" s="93"/>
      <c r="H355" s="93"/>
      <c r="I355" s="93"/>
      <c r="J355" s="93"/>
      <c r="K355" s="93"/>
      <c r="L355" s="93"/>
      <c r="M355" s="93"/>
      <c r="N355" s="93"/>
      <c r="O355" s="93"/>
      <c r="P355" s="93"/>
      <c r="Q355" s="93"/>
      <c r="R355" s="93"/>
      <c r="S355" s="93"/>
      <c r="T355" s="93"/>
      <c r="U355" s="93"/>
      <c r="V355" s="94"/>
      <c r="W355" s="125" t="s">
        <v>153</v>
      </c>
      <c r="X355" s="125"/>
      <c r="Y355" s="125"/>
      <c r="Z355" s="125" t="s">
        <v>153</v>
      </c>
      <c r="AA355" s="125"/>
      <c r="AB355" s="125"/>
      <c r="AC355" s="125"/>
      <c r="AD355" s="125"/>
      <c r="AE355" s="125"/>
      <c r="AF355" s="125"/>
      <c r="AG355" s="125"/>
      <c r="AH355" s="125"/>
      <c r="AI355" s="125" t="s">
        <v>153</v>
      </c>
      <c r="AJ355" s="125"/>
      <c r="AK355" s="125"/>
      <c r="AL355" s="125" t="s">
        <v>153</v>
      </c>
      <c r="AM355" s="125"/>
      <c r="AN355" s="125"/>
      <c r="AO355" s="125"/>
      <c r="AP355" s="125"/>
      <c r="AQ355" s="125"/>
      <c r="AR355" s="125"/>
      <c r="AS355" s="125"/>
      <c r="AT355" s="125"/>
      <c r="AU355" s="125" t="s">
        <v>153</v>
      </c>
      <c r="AV355" s="125"/>
      <c r="AW355" s="125"/>
      <c r="AX355" s="125"/>
      <c r="AY355" s="125"/>
      <c r="AZ355" s="125"/>
      <c r="BA355" s="125" t="s">
        <v>153</v>
      </c>
      <c r="BB355" s="125"/>
      <c r="BC355" s="125"/>
      <c r="BD355" s="125"/>
      <c r="BE355" s="125"/>
      <c r="BF355" s="125"/>
      <c r="BG355" s="125" t="s">
        <v>153</v>
      </c>
      <c r="BH355" s="125"/>
      <c r="BI355" s="125"/>
      <c r="BJ355" s="125"/>
      <c r="BK355" s="125"/>
      <c r="BL355" s="125"/>
    </row>
    <row r="358" spans="1:79" ht="14.25" customHeight="1" x14ac:dyDescent="0.25">
      <c r="A358" s="51" t="s">
        <v>148</v>
      </c>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row>
    <row r="360" spans="1:79" ht="14.25" customHeight="1" x14ac:dyDescent="0.25">
      <c r="A360" s="51" t="s">
        <v>420</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row>
    <row r="362" spans="1:79" ht="15" customHeight="1" x14ac:dyDescent="0.25">
      <c r="A362" s="59" t="s">
        <v>192</v>
      </c>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row>
    <row r="364" spans="1:79" ht="15" customHeight="1" x14ac:dyDescent="0.25">
      <c r="A364" s="61" t="s">
        <v>6</v>
      </c>
      <c r="B364" s="61"/>
      <c r="C364" s="61"/>
      <c r="D364" s="61"/>
      <c r="E364" s="61"/>
      <c r="F364" s="61"/>
      <c r="G364" s="61" t="s">
        <v>123</v>
      </c>
      <c r="H364" s="61"/>
      <c r="I364" s="61"/>
      <c r="J364" s="61"/>
      <c r="K364" s="61"/>
      <c r="L364" s="61"/>
      <c r="M364" s="61"/>
      <c r="N364" s="61"/>
      <c r="O364" s="61"/>
      <c r="P364" s="61"/>
      <c r="Q364" s="61"/>
      <c r="R364" s="61"/>
      <c r="S364" s="61"/>
      <c r="T364" s="61" t="s">
        <v>13</v>
      </c>
      <c r="U364" s="61"/>
      <c r="V364" s="61"/>
      <c r="W364" s="61"/>
      <c r="X364" s="61"/>
      <c r="Y364" s="61"/>
      <c r="Z364" s="61"/>
      <c r="AA364" s="77" t="s">
        <v>193</v>
      </c>
      <c r="AB364" s="136"/>
      <c r="AC364" s="136"/>
      <c r="AD364" s="136"/>
      <c r="AE364" s="136"/>
      <c r="AF364" s="136"/>
      <c r="AG364" s="136"/>
      <c r="AH364" s="136"/>
      <c r="AI364" s="136"/>
      <c r="AJ364" s="136"/>
      <c r="AK364" s="136"/>
      <c r="AL364" s="136"/>
      <c r="AM364" s="136"/>
      <c r="AN364" s="136"/>
      <c r="AO364" s="137"/>
      <c r="AP364" s="77" t="s">
        <v>195</v>
      </c>
      <c r="AQ364" s="78"/>
      <c r="AR364" s="78"/>
      <c r="AS364" s="78"/>
      <c r="AT364" s="78"/>
      <c r="AU364" s="78"/>
      <c r="AV364" s="78"/>
      <c r="AW364" s="78"/>
      <c r="AX364" s="78"/>
      <c r="AY364" s="78"/>
      <c r="AZ364" s="78"/>
      <c r="BA364" s="78"/>
      <c r="BB364" s="78"/>
      <c r="BC364" s="78"/>
      <c r="BD364" s="79"/>
      <c r="BE364" s="77" t="s">
        <v>200</v>
      </c>
      <c r="BF364" s="78"/>
      <c r="BG364" s="78"/>
      <c r="BH364" s="78"/>
      <c r="BI364" s="78"/>
      <c r="BJ364" s="78"/>
      <c r="BK364" s="78"/>
      <c r="BL364" s="78"/>
      <c r="BM364" s="78"/>
      <c r="BN364" s="78"/>
      <c r="BO364" s="78"/>
      <c r="BP364" s="78"/>
      <c r="BQ364" s="78"/>
      <c r="BR364" s="78"/>
      <c r="BS364" s="79"/>
    </row>
    <row r="365" spans="1:79" ht="32.1" customHeight="1" x14ac:dyDescent="0.2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t="s">
        <v>4</v>
      </c>
      <c r="AB365" s="61"/>
      <c r="AC365" s="61"/>
      <c r="AD365" s="61"/>
      <c r="AE365" s="61"/>
      <c r="AF365" s="61" t="s">
        <v>3</v>
      </c>
      <c r="AG365" s="61"/>
      <c r="AH365" s="61"/>
      <c r="AI365" s="61"/>
      <c r="AJ365" s="61"/>
      <c r="AK365" s="61" t="s">
        <v>89</v>
      </c>
      <c r="AL365" s="61"/>
      <c r="AM365" s="61"/>
      <c r="AN365" s="61"/>
      <c r="AO365" s="61"/>
      <c r="AP365" s="61" t="s">
        <v>4</v>
      </c>
      <c r="AQ365" s="61"/>
      <c r="AR365" s="61"/>
      <c r="AS365" s="61"/>
      <c r="AT365" s="61"/>
      <c r="AU365" s="61" t="s">
        <v>3</v>
      </c>
      <c r="AV365" s="61"/>
      <c r="AW365" s="61"/>
      <c r="AX365" s="61"/>
      <c r="AY365" s="61"/>
      <c r="AZ365" s="61" t="s">
        <v>96</v>
      </c>
      <c r="BA365" s="61"/>
      <c r="BB365" s="61"/>
      <c r="BC365" s="61"/>
      <c r="BD365" s="61"/>
      <c r="BE365" s="61" t="s">
        <v>4</v>
      </c>
      <c r="BF365" s="61"/>
      <c r="BG365" s="61"/>
      <c r="BH365" s="61"/>
      <c r="BI365" s="61"/>
      <c r="BJ365" s="61" t="s">
        <v>3</v>
      </c>
      <c r="BK365" s="61"/>
      <c r="BL365" s="61"/>
      <c r="BM365" s="61"/>
      <c r="BN365" s="61"/>
      <c r="BO365" s="61" t="s">
        <v>124</v>
      </c>
      <c r="BP365" s="61"/>
      <c r="BQ365" s="61"/>
      <c r="BR365" s="61"/>
      <c r="BS365" s="61"/>
    </row>
    <row r="366" spans="1:79" ht="15" customHeight="1" x14ac:dyDescent="0.25">
      <c r="A366" s="61">
        <v>1</v>
      </c>
      <c r="B366" s="61"/>
      <c r="C366" s="61"/>
      <c r="D366" s="61"/>
      <c r="E366" s="61"/>
      <c r="F366" s="61"/>
      <c r="G366" s="61">
        <v>2</v>
      </c>
      <c r="H366" s="61"/>
      <c r="I366" s="61"/>
      <c r="J366" s="61"/>
      <c r="K366" s="61"/>
      <c r="L366" s="61"/>
      <c r="M366" s="61"/>
      <c r="N366" s="61"/>
      <c r="O366" s="61"/>
      <c r="P366" s="61"/>
      <c r="Q366" s="61"/>
      <c r="R366" s="61"/>
      <c r="S366" s="61"/>
      <c r="T366" s="61">
        <v>3</v>
      </c>
      <c r="U366" s="61"/>
      <c r="V366" s="61"/>
      <c r="W366" s="61"/>
      <c r="X366" s="61"/>
      <c r="Y366" s="61"/>
      <c r="Z366" s="61"/>
      <c r="AA366" s="61">
        <v>4</v>
      </c>
      <c r="AB366" s="61"/>
      <c r="AC366" s="61"/>
      <c r="AD366" s="61"/>
      <c r="AE366" s="61"/>
      <c r="AF366" s="61">
        <v>5</v>
      </c>
      <c r="AG366" s="61"/>
      <c r="AH366" s="61"/>
      <c r="AI366" s="61"/>
      <c r="AJ366" s="61"/>
      <c r="AK366" s="61">
        <v>6</v>
      </c>
      <c r="AL366" s="61"/>
      <c r="AM366" s="61"/>
      <c r="AN366" s="61"/>
      <c r="AO366" s="61"/>
      <c r="AP366" s="61">
        <v>7</v>
      </c>
      <c r="AQ366" s="61"/>
      <c r="AR366" s="61"/>
      <c r="AS366" s="61"/>
      <c r="AT366" s="61"/>
      <c r="AU366" s="61">
        <v>8</v>
      </c>
      <c r="AV366" s="61"/>
      <c r="AW366" s="61"/>
      <c r="AX366" s="61"/>
      <c r="AY366" s="61"/>
      <c r="AZ366" s="61">
        <v>9</v>
      </c>
      <c r="BA366" s="61"/>
      <c r="BB366" s="61"/>
      <c r="BC366" s="61"/>
      <c r="BD366" s="61"/>
      <c r="BE366" s="61">
        <v>10</v>
      </c>
      <c r="BF366" s="61"/>
      <c r="BG366" s="61"/>
      <c r="BH366" s="61"/>
      <c r="BI366" s="61"/>
      <c r="BJ366" s="61">
        <v>11</v>
      </c>
      <c r="BK366" s="61"/>
      <c r="BL366" s="61"/>
      <c r="BM366" s="61"/>
      <c r="BN366" s="61"/>
      <c r="BO366" s="61">
        <v>12</v>
      </c>
      <c r="BP366" s="61"/>
      <c r="BQ366" s="61"/>
      <c r="BR366" s="61"/>
      <c r="BS366" s="61"/>
    </row>
    <row r="367" spans="1:79" ht="15" hidden="1" customHeight="1" x14ac:dyDescent="0.25">
      <c r="A367" s="80" t="s">
        <v>69</v>
      </c>
      <c r="B367" s="80"/>
      <c r="C367" s="80"/>
      <c r="D367" s="80"/>
      <c r="E367" s="80"/>
      <c r="F367" s="80"/>
      <c r="G367" s="142" t="s">
        <v>57</v>
      </c>
      <c r="H367" s="142"/>
      <c r="I367" s="142"/>
      <c r="J367" s="142"/>
      <c r="K367" s="142"/>
      <c r="L367" s="142"/>
      <c r="M367" s="142"/>
      <c r="N367" s="142"/>
      <c r="O367" s="142"/>
      <c r="P367" s="142"/>
      <c r="Q367" s="142"/>
      <c r="R367" s="142"/>
      <c r="S367" s="142"/>
      <c r="T367" s="142" t="s">
        <v>79</v>
      </c>
      <c r="U367" s="142"/>
      <c r="V367" s="142"/>
      <c r="W367" s="142"/>
      <c r="X367" s="142"/>
      <c r="Y367" s="142"/>
      <c r="Z367" s="142"/>
      <c r="AA367" s="122" t="s">
        <v>65</v>
      </c>
      <c r="AB367" s="122"/>
      <c r="AC367" s="122"/>
      <c r="AD367" s="122"/>
      <c r="AE367" s="122"/>
      <c r="AF367" s="122" t="s">
        <v>66</v>
      </c>
      <c r="AG367" s="122"/>
      <c r="AH367" s="122"/>
      <c r="AI367" s="122"/>
      <c r="AJ367" s="122"/>
      <c r="AK367" s="91" t="s">
        <v>120</v>
      </c>
      <c r="AL367" s="91"/>
      <c r="AM367" s="91"/>
      <c r="AN367" s="91"/>
      <c r="AO367" s="91"/>
      <c r="AP367" s="122" t="s">
        <v>67</v>
      </c>
      <c r="AQ367" s="122"/>
      <c r="AR367" s="122"/>
      <c r="AS367" s="122"/>
      <c r="AT367" s="122"/>
      <c r="AU367" s="122" t="s">
        <v>68</v>
      </c>
      <c r="AV367" s="122"/>
      <c r="AW367" s="122"/>
      <c r="AX367" s="122"/>
      <c r="AY367" s="122"/>
      <c r="AZ367" s="91" t="s">
        <v>120</v>
      </c>
      <c r="BA367" s="91"/>
      <c r="BB367" s="91"/>
      <c r="BC367" s="91"/>
      <c r="BD367" s="91"/>
      <c r="BE367" s="122" t="s">
        <v>58</v>
      </c>
      <c r="BF367" s="122"/>
      <c r="BG367" s="122"/>
      <c r="BH367" s="122"/>
      <c r="BI367" s="122"/>
      <c r="BJ367" s="122" t="s">
        <v>59</v>
      </c>
      <c r="BK367" s="122"/>
      <c r="BL367" s="122"/>
      <c r="BM367" s="122"/>
      <c r="BN367" s="122"/>
      <c r="BO367" s="91" t="s">
        <v>120</v>
      </c>
      <c r="BP367" s="91"/>
      <c r="BQ367" s="91"/>
      <c r="BR367" s="91"/>
      <c r="BS367" s="91"/>
      <c r="CA367" s="1" t="s">
        <v>44</v>
      </c>
    </row>
    <row r="368" spans="1:79" s="8" customFormat="1" ht="29.4" customHeight="1" x14ac:dyDescent="0.25">
      <c r="A368" s="80">
        <v>1</v>
      </c>
      <c r="B368" s="80"/>
      <c r="C368" s="80"/>
      <c r="D368" s="80"/>
      <c r="E368" s="80"/>
      <c r="F368" s="80"/>
      <c r="G368" s="92" t="s">
        <v>270</v>
      </c>
      <c r="H368" s="93"/>
      <c r="I368" s="93"/>
      <c r="J368" s="93"/>
      <c r="K368" s="93"/>
      <c r="L368" s="93"/>
      <c r="M368" s="93"/>
      <c r="N368" s="93"/>
      <c r="O368" s="93"/>
      <c r="P368" s="93"/>
      <c r="Q368" s="93"/>
      <c r="R368" s="93"/>
      <c r="S368" s="94"/>
      <c r="T368" s="92" t="s">
        <v>291</v>
      </c>
      <c r="U368" s="93"/>
      <c r="V368" s="93"/>
      <c r="W368" s="93"/>
      <c r="X368" s="93"/>
      <c r="Y368" s="93"/>
      <c r="Z368" s="94"/>
      <c r="AA368" s="87">
        <v>3251300</v>
      </c>
      <c r="AB368" s="87"/>
      <c r="AC368" s="87"/>
      <c r="AD368" s="87"/>
      <c r="AE368" s="87"/>
      <c r="AF368" s="87">
        <v>2451600</v>
      </c>
      <c r="AG368" s="87"/>
      <c r="AH368" s="87"/>
      <c r="AI368" s="87"/>
      <c r="AJ368" s="87"/>
      <c r="AK368" s="87">
        <f>IF(ISNUMBER(AA368),AA368,0)+IF(ISNUMBER(AF368),AF368,0)</f>
        <v>5702900</v>
      </c>
      <c r="AL368" s="87"/>
      <c r="AM368" s="87"/>
      <c r="AN368" s="87"/>
      <c r="AO368" s="87"/>
      <c r="AP368" s="87">
        <v>9744170</v>
      </c>
      <c r="AQ368" s="87"/>
      <c r="AR368" s="87"/>
      <c r="AS368" s="87"/>
      <c r="AT368" s="87"/>
      <c r="AU368" s="87">
        <v>1178800</v>
      </c>
      <c r="AV368" s="87"/>
      <c r="AW368" s="87"/>
      <c r="AX368" s="87"/>
      <c r="AY368" s="87"/>
      <c r="AZ368" s="87">
        <f>IF(ISNUMBER(AP368),AP368,0)+IF(ISNUMBER(AU368),AU368,0)</f>
        <v>10922970</v>
      </c>
      <c r="BA368" s="87"/>
      <c r="BB368" s="87"/>
      <c r="BC368" s="87"/>
      <c r="BD368" s="87"/>
      <c r="BE368" s="87">
        <v>1119400</v>
      </c>
      <c r="BF368" s="87"/>
      <c r="BG368" s="87"/>
      <c r="BH368" s="87"/>
      <c r="BI368" s="87"/>
      <c r="BJ368" s="87">
        <v>0</v>
      </c>
      <c r="BK368" s="87"/>
      <c r="BL368" s="87"/>
      <c r="BM368" s="87"/>
      <c r="BN368" s="87"/>
      <c r="BO368" s="87">
        <f>IF(ISNUMBER(BE368),BE368,0)+IF(ISNUMBER(BJ368),BJ368,0)</f>
        <v>1119400</v>
      </c>
      <c r="BP368" s="87"/>
      <c r="BQ368" s="87"/>
      <c r="BR368" s="87"/>
      <c r="BS368" s="87"/>
      <c r="CA368" s="8" t="s">
        <v>45</v>
      </c>
    </row>
    <row r="369" spans="1:79" s="8" customFormat="1" ht="39.6" customHeight="1" x14ac:dyDescent="0.25">
      <c r="A369" s="80">
        <v>2</v>
      </c>
      <c r="B369" s="80"/>
      <c r="C369" s="80"/>
      <c r="D369" s="80"/>
      <c r="E369" s="80"/>
      <c r="F369" s="80"/>
      <c r="G369" s="92" t="s">
        <v>271</v>
      </c>
      <c r="H369" s="93"/>
      <c r="I369" s="93"/>
      <c r="J369" s="93"/>
      <c r="K369" s="93"/>
      <c r="L369" s="93"/>
      <c r="M369" s="93"/>
      <c r="N369" s="93"/>
      <c r="O369" s="93"/>
      <c r="P369" s="93"/>
      <c r="Q369" s="93"/>
      <c r="R369" s="93"/>
      <c r="S369" s="94"/>
      <c r="T369" s="92" t="s">
        <v>272</v>
      </c>
      <c r="U369" s="93"/>
      <c r="V369" s="93"/>
      <c r="W369" s="93"/>
      <c r="X369" s="93"/>
      <c r="Y369" s="93"/>
      <c r="Z369" s="94"/>
      <c r="AA369" s="87">
        <v>82500</v>
      </c>
      <c r="AB369" s="87"/>
      <c r="AC369" s="87"/>
      <c r="AD369" s="87"/>
      <c r="AE369" s="87"/>
      <c r="AF369" s="87">
        <v>0</v>
      </c>
      <c r="AG369" s="87"/>
      <c r="AH369" s="87"/>
      <c r="AI369" s="87"/>
      <c r="AJ369" s="87"/>
      <c r="AK369" s="87">
        <f>IF(ISNUMBER(AA369),AA369,0)+IF(ISNUMBER(AF369),AF369,0)</f>
        <v>82500</v>
      </c>
      <c r="AL369" s="87"/>
      <c r="AM369" s="87"/>
      <c r="AN369" s="87"/>
      <c r="AO369" s="87"/>
      <c r="AP369" s="87">
        <v>0</v>
      </c>
      <c r="AQ369" s="87"/>
      <c r="AR369" s="87"/>
      <c r="AS369" s="87"/>
      <c r="AT369" s="87"/>
      <c r="AU369" s="87">
        <v>0</v>
      </c>
      <c r="AV369" s="87"/>
      <c r="AW369" s="87"/>
      <c r="AX369" s="87"/>
      <c r="AY369" s="87"/>
      <c r="AZ369" s="87">
        <f>IF(ISNUMBER(AP369),AP369,0)+IF(ISNUMBER(AU369),AU369,0)</f>
        <v>0</v>
      </c>
      <c r="BA369" s="87"/>
      <c r="BB369" s="87"/>
      <c r="BC369" s="87"/>
      <c r="BD369" s="87"/>
      <c r="BE369" s="87">
        <v>0</v>
      </c>
      <c r="BF369" s="87"/>
      <c r="BG369" s="87"/>
      <c r="BH369" s="87"/>
      <c r="BI369" s="87"/>
      <c r="BJ369" s="87">
        <v>0</v>
      </c>
      <c r="BK369" s="87"/>
      <c r="BL369" s="87"/>
      <c r="BM369" s="87"/>
      <c r="BN369" s="87"/>
      <c r="BO369" s="87">
        <f>IF(ISNUMBER(BE369),BE369,0)+IF(ISNUMBER(BJ369),BJ369,0)</f>
        <v>0</v>
      </c>
      <c r="BP369" s="87"/>
      <c r="BQ369" s="87"/>
      <c r="BR369" s="87"/>
      <c r="BS369" s="87"/>
    </row>
    <row r="370" spans="1:79" s="8" customFormat="1" ht="43.95" customHeight="1" x14ac:dyDescent="0.25">
      <c r="A370" s="80">
        <v>3</v>
      </c>
      <c r="B370" s="80"/>
      <c r="C370" s="80"/>
      <c r="D370" s="80"/>
      <c r="E370" s="80"/>
      <c r="F370" s="80"/>
      <c r="G370" s="92" t="s">
        <v>273</v>
      </c>
      <c r="H370" s="93"/>
      <c r="I370" s="93"/>
      <c r="J370" s="93"/>
      <c r="K370" s="93"/>
      <c r="L370" s="93"/>
      <c r="M370" s="93"/>
      <c r="N370" s="93"/>
      <c r="O370" s="93"/>
      <c r="P370" s="93"/>
      <c r="Q370" s="93"/>
      <c r="R370" s="93"/>
      <c r="S370" s="94"/>
      <c r="T370" s="92" t="s">
        <v>274</v>
      </c>
      <c r="U370" s="93"/>
      <c r="V370" s="93"/>
      <c r="W370" s="93"/>
      <c r="X370" s="93"/>
      <c r="Y370" s="93"/>
      <c r="Z370" s="94"/>
      <c r="AA370" s="87">
        <v>167400</v>
      </c>
      <c r="AB370" s="87"/>
      <c r="AC370" s="87"/>
      <c r="AD370" s="87"/>
      <c r="AE370" s="87"/>
      <c r="AF370" s="87">
        <v>0</v>
      </c>
      <c r="AG370" s="87"/>
      <c r="AH370" s="87"/>
      <c r="AI370" s="87"/>
      <c r="AJ370" s="87"/>
      <c r="AK370" s="87">
        <f>IF(ISNUMBER(AA370),AA370,0)+IF(ISNUMBER(AF370),AF370,0)</f>
        <v>167400</v>
      </c>
      <c r="AL370" s="87"/>
      <c r="AM370" s="87"/>
      <c r="AN370" s="87"/>
      <c r="AO370" s="87"/>
      <c r="AP370" s="87">
        <v>0</v>
      </c>
      <c r="AQ370" s="87"/>
      <c r="AR370" s="87"/>
      <c r="AS370" s="87"/>
      <c r="AT370" s="87"/>
      <c r="AU370" s="87">
        <v>0</v>
      </c>
      <c r="AV370" s="87"/>
      <c r="AW370" s="87"/>
      <c r="AX370" s="87"/>
      <c r="AY370" s="87"/>
      <c r="AZ370" s="87">
        <f>IF(ISNUMBER(AP370),AP370,0)+IF(ISNUMBER(AU370),AU370,0)</f>
        <v>0</v>
      </c>
      <c r="BA370" s="87"/>
      <c r="BB370" s="87"/>
      <c r="BC370" s="87"/>
      <c r="BD370" s="87"/>
      <c r="BE370" s="87">
        <v>0</v>
      </c>
      <c r="BF370" s="87"/>
      <c r="BG370" s="87"/>
      <c r="BH370" s="87"/>
      <c r="BI370" s="87"/>
      <c r="BJ370" s="87">
        <v>0</v>
      </c>
      <c r="BK370" s="87"/>
      <c r="BL370" s="87"/>
      <c r="BM370" s="87"/>
      <c r="BN370" s="87"/>
      <c r="BO370" s="87">
        <f>IF(ISNUMBER(BE370),BE370,0)+IF(ISNUMBER(BJ370),BJ370,0)</f>
        <v>0</v>
      </c>
      <c r="BP370" s="87"/>
      <c r="BQ370" s="87"/>
      <c r="BR370" s="87"/>
      <c r="BS370" s="87"/>
    </row>
    <row r="371" spans="1:79" s="8" customFormat="1" ht="55.2" customHeight="1" x14ac:dyDescent="0.25">
      <c r="A371" s="80">
        <v>4</v>
      </c>
      <c r="B371" s="80"/>
      <c r="C371" s="80"/>
      <c r="D371" s="80"/>
      <c r="E371" s="80"/>
      <c r="F371" s="80"/>
      <c r="G371" s="92" t="s">
        <v>630</v>
      </c>
      <c r="H371" s="93"/>
      <c r="I371" s="93"/>
      <c r="J371" s="93"/>
      <c r="K371" s="93"/>
      <c r="L371" s="93"/>
      <c r="M371" s="93"/>
      <c r="N371" s="93"/>
      <c r="O371" s="93"/>
      <c r="P371" s="93"/>
      <c r="Q371" s="93"/>
      <c r="R371" s="93"/>
      <c r="S371" s="94"/>
      <c r="T371" s="92" t="s">
        <v>564</v>
      </c>
      <c r="U371" s="93"/>
      <c r="V371" s="93"/>
      <c r="W371" s="93"/>
      <c r="X371" s="93"/>
      <c r="Y371" s="93"/>
      <c r="Z371" s="94"/>
      <c r="AA371" s="87">
        <v>0</v>
      </c>
      <c r="AB371" s="87"/>
      <c r="AC371" s="87"/>
      <c r="AD371" s="87"/>
      <c r="AE371" s="87"/>
      <c r="AF371" s="87">
        <v>0</v>
      </c>
      <c r="AG371" s="87"/>
      <c r="AH371" s="87"/>
      <c r="AI371" s="87"/>
      <c r="AJ371" s="87"/>
      <c r="AK371" s="87">
        <f>IF(ISNUMBER(AA371),AA371,0)+IF(ISNUMBER(AF371),AF371,0)</f>
        <v>0</v>
      </c>
      <c r="AL371" s="87"/>
      <c r="AM371" s="87"/>
      <c r="AN371" s="87"/>
      <c r="AO371" s="87"/>
      <c r="AP371" s="87">
        <v>0</v>
      </c>
      <c r="AQ371" s="87"/>
      <c r="AR371" s="87"/>
      <c r="AS371" s="87"/>
      <c r="AT371" s="87"/>
      <c r="AU371" s="87">
        <v>0</v>
      </c>
      <c r="AV371" s="87"/>
      <c r="AW371" s="87"/>
      <c r="AX371" s="87"/>
      <c r="AY371" s="87"/>
      <c r="AZ371" s="87">
        <f>IF(ISNUMBER(AP371),AP371,0)+IF(ISNUMBER(AU371),AU371,0)</f>
        <v>0</v>
      </c>
      <c r="BA371" s="87"/>
      <c r="BB371" s="87"/>
      <c r="BC371" s="87"/>
      <c r="BD371" s="87"/>
      <c r="BE371" s="87">
        <v>181900</v>
      </c>
      <c r="BF371" s="87"/>
      <c r="BG371" s="87"/>
      <c r="BH371" s="87"/>
      <c r="BI371" s="87"/>
      <c r="BJ371" s="87">
        <v>0</v>
      </c>
      <c r="BK371" s="87"/>
      <c r="BL371" s="87"/>
      <c r="BM371" s="87"/>
      <c r="BN371" s="87"/>
      <c r="BO371" s="87">
        <f>IF(ISNUMBER(BE371),BE371,0)+IF(ISNUMBER(BJ371),BJ371,0)</f>
        <v>181900</v>
      </c>
      <c r="BP371" s="87"/>
      <c r="BQ371" s="87"/>
      <c r="BR371" s="87"/>
      <c r="BS371" s="87"/>
    </row>
    <row r="372" spans="1:79" s="9" customFormat="1" ht="12.75" customHeight="1" x14ac:dyDescent="0.25">
      <c r="A372" s="139"/>
      <c r="B372" s="139"/>
      <c r="C372" s="139"/>
      <c r="D372" s="139"/>
      <c r="E372" s="139"/>
      <c r="F372" s="139"/>
      <c r="G372" s="101" t="s">
        <v>145</v>
      </c>
      <c r="H372" s="102"/>
      <c r="I372" s="102"/>
      <c r="J372" s="102"/>
      <c r="K372" s="102"/>
      <c r="L372" s="102"/>
      <c r="M372" s="102"/>
      <c r="N372" s="102"/>
      <c r="O372" s="102"/>
      <c r="P372" s="102"/>
      <c r="Q372" s="102"/>
      <c r="R372" s="102"/>
      <c r="S372" s="103"/>
      <c r="T372" s="225"/>
      <c r="U372" s="102"/>
      <c r="V372" s="102"/>
      <c r="W372" s="102"/>
      <c r="X372" s="102"/>
      <c r="Y372" s="102"/>
      <c r="Z372" s="103"/>
      <c r="AA372" s="120">
        <f>AA368+AA369+AA370+AA371</f>
        <v>3501200</v>
      </c>
      <c r="AB372" s="120"/>
      <c r="AC372" s="120"/>
      <c r="AD372" s="120"/>
      <c r="AE372" s="120"/>
      <c r="AF372" s="120">
        <f t="shared" ref="AF372" si="33">AF368+AF369+AF370+AF371</f>
        <v>2451600</v>
      </c>
      <c r="AG372" s="120"/>
      <c r="AH372" s="120"/>
      <c r="AI372" s="120"/>
      <c r="AJ372" s="120"/>
      <c r="AK372" s="120">
        <f t="shared" ref="AK372" si="34">AK368+AK369+AK370+AK371</f>
        <v>5952800</v>
      </c>
      <c r="AL372" s="120"/>
      <c r="AM372" s="120"/>
      <c r="AN372" s="120"/>
      <c r="AO372" s="120"/>
      <c r="AP372" s="120">
        <f t="shared" ref="AP372" si="35">AP368+AP369+AP370+AP371</f>
        <v>9744170</v>
      </c>
      <c r="AQ372" s="120"/>
      <c r="AR372" s="120"/>
      <c r="AS372" s="120"/>
      <c r="AT372" s="120"/>
      <c r="AU372" s="120">
        <f t="shared" ref="AU372" si="36">AU368+AU369+AU370+AU371</f>
        <v>1178800</v>
      </c>
      <c r="AV372" s="120"/>
      <c r="AW372" s="120"/>
      <c r="AX372" s="120"/>
      <c r="AY372" s="120"/>
      <c r="AZ372" s="120">
        <f t="shared" ref="AZ372" si="37">AZ368+AZ369+AZ370+AZ371</f>
        <v>10922970</v>
      </c>
      <c r="BA372" s="120"/>
      <c r="BB372" s="120"/>
      <c r="BC372" s="120"/>
      <c r="BD372" s="120"/>
      <c r="BE372" s="120">
        <f t="shared" ref="BE372" si="38">BE368+BE369+BE370+BE371</f>
        <v>1301300</v>
      </c>
      <c r="BF372" s="120"/>
      <c r="BG372" s="120"/>
      <c r="BH372" s="120"/>
      <c r="BI372" s="120"/>
      <c r="BJ372" s="120">
        <f t="shared" ref="BJ372" si="39">BJ368+BJ369+BJ370+BJ371</f>
        <v>0</v>
      </c>
      <c r="BK372" s="120"/>
      <c r="BL372" s="120"/>
      <c r="BM372" s="120"/>
      <c r="BN372" s="120"/>
      <c r="BO372" s="120">
        <f t="shared" ref="BO372" si="40">BO368+BO369+BO370+BO371</f>
        <v>1301300</v>
      </c>
      <c r="BP372" s="120"/>
      <c r="BQ372" s="120"/>
      <c r="BR372" s="120"/>
      <c r="BS372" s="120"/>
    </row>
    <row r="375" spans="1:79" ht="14.25" customHeight="1" x14ac:dyDescent="0.25">
      <c r="A375" s="51" t="s">
        <v>421</v>
      </c>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row>
    <row r="377" spans="1:79" ht="15" customHeight="1" x14ac:dyDescent="0.25">
      <c r="A377" s="59" t="s">
        <v>192</v>
      </c>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row>
    <row r="379" spans="1:79" ht="15" customHeight="1" x14ac:dyDescent="0.25">
      <c r="A379" s="61" t="s">
        <v>6</v>
      </c>
      <c r="B379" s="61"/>
      <c r="C379" s="61"/>
      <c r="D379" s="61"/>
      <c r="E379" s="61"/>
      <c r="F379" s="61"/>
      <c r="G379" s="61" t="s">
        <v>123</v>
      </c>
      <c r="H379" s="61"/>
      <c r="I379" s="61"/>
      <c r="J379" s="61"/>
      <c r="K379" s="61"/>
      <c r="L379" s="61"/>
      <c r="M379" s="61"/>
      <c r="N379" s="61"/>
      <c r="O379" s="61"/>
      <c r="P379" s="61"/>
      <c r="Q379" s="61"/>
      <c r="R379" s="61"/>
      <c r="S379" s="61"/>
      <c r="T379" s="61" t="s">
        <v>13</v>
      </c>
      <c r="U379" s="61"/>
      <c r="V379" s="61"/>
      <c r="W379" s="61"/>
      <c r="X379" s="61"/>
      <c r="Y379" s="61"/>
      <c r="Z379" s="61"/>
      <c r="AA379" s="77" t="s">
        <v>204</v>
      </c>
      <c r="AB379" s="136"/>
      <c r="AC379" s="136"/>
      <c r="AD379" s="136"/>
      <c r="AE379" s="136"/>
      <c r="AF379" s="136"/>
      <c r="AG379" s="136"/>
      <c r="AH379" s="136"/>
      <c r="AI379" s="136"/>
      <c r="AJ379" s="136"/>
      <c r="AK379" s="136"/>
      <c r="AL379" s="136"/>
      <c r="AM379" s="136"/>
      <c r="AN379" s="136"/>
      <c r="AO379" s="137"/>
      <c r="AP379" s="77" t="s">
        <v>208</v>
      </c>
      <c r="AQ379" s="78"/>
      <c r="AR379" s="78"/>
      <c r="AS379" s="78"/>
      <c r="AT379" s="78"/>
      <c r="AU379" s="78"/>
      <c r="AV379" s="78"/>
      <c r="AW379" s="78"/>
      <c r="AX379" s="78"/>
      <c r="AY379" s="78"/>
      <c r="AZ379" s="78"/>
      <c r="BA379" s="78"/>
      <c r="BB379" s="78"/>
      <c r="BC379" s="78"/>
      <c r="BD379" s="79"/>
    </row>
    <row r="380" spans="1:79" ht="32.1" customHeight="1"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t="s">
        <v>4</v>
      </c>
      <c r="AB380" s="61"/>
      <c r="AC380" s="61"/>
      <c r="AD380" s="61"/>
      <c r="AE380" s="61"/>
      <c r="AF380" s="61" t="s">
        <v>3</v>
      </c>
      <c r="AG380" s="61"/>
      <c r="AH380" s="61"/>
      <c r="AI380" s="61"/>
      <c r="AJ380" s="61"/>
      <c r="AK380" s="61" t="s">
        <v>89</v>
      </c>
      <c r="AL380" s="61"/>
      <c r="AM380" s="61"/>
      <c r="AN380" s="61"/>
      <c r="AO380" s="61"/>
      <c r="AP380" s="61" t="s">
        <v>4</v>
      </c>
      <c r="AQ380" s="61"/>
      <c r="AR380" s="61"/>
      <c r="AS380" s="61"/>
      <c r="AT380" s="61"/>
      <c r="AU380" s="61" t="s">
        <v>3</v>
      </c>
      <c r="AV380" s="61"/>
      <c r="AW380" s="61"/>
      <c r="AX380" s="61"/>
      <c r="AY380" s="61"/>
      <c r="AZ380" s="61" t="s">
        <v>96</v>
      </c>
      <c r="BA380" s="61"/>
      <c r="BB380" s="61"/>
      <c r="BC380" s="61"/>
      <c r="BD380" s="61"/>
    </row>
    <row r="381" spans="1:79" ht="15" customHeight="1" x14ac:dyDescent="0.25">
      <c r="A381" s="61">
        <v>1</v>
      </c>
      <c r="B381" s="61"/>
      <c r="C381" s="61"/>
      <c r="D381" s="61"/>
      <c r="E381" s="61"/>
      <c r="F381" s="61"/>
      <c r="G381" s="61">
        <v>2</v>
      </c>
      <c r="H381" s="61"/>
      <c r="I381" s="61"/>
      <c r="J381" s="61"/>
      <c r="K381" s="61"/>
      <c r="L381" s="61"/>
      <c r="M381" s="61"/>
      <c r="N381" s="61"/>
      <c r="O381" s="61"/>
      <c r="P381" s="61"/>
      <c r="Q381" s="61"/>
      <c r="R381" s="61"/>
      <c r="S381" s="61"/>
      <c r="T381" s="61">
        <v>3</v>
      </c>
      <c r="U381" s="61"/>
      <c r="V381" s="61"/>
      <c r="W381" s="61"/>
      <c r="X381" s="61"/>
      <c r="Y381" s="61"/>
      <c r="Z381" s="61"/>
      <c r="AA381" s="61">
        <v>4</v>
      </c>
      <c r="AB381" s="61"/>
      <c r="AC381" s="61"/>
      <c r="AD381" s="61"/>
      <c r="AE381" s="61"/>
      <c r="AF381" s="61">
        <v>5</v>
      </c>
      <c r="AG381" s="61"/>
      <c r="AH381" s="61"/>
      <c r="AI381" s="61"/>
      <c r="AJ381" s="61"/>
      <c r="AK381" s="61">
        <v>6</v>
      </c>
      <c r="AL381" s="61"/>
      <c r="AM381" s="61"/>
      <c r="AN381" s="61"/>
      <c r="AO381" s="61"/>
      <c r="AP381" s="61">
        <v>7</v>
      </c>
      <c r="AQ381" s="61"/>
      <c r="AR381" s="61"/>
      <c r="AS381" s="61"/>
      <c r="AT381" s="61"/>
      <c r="AU381" s="61">
        <v>8</v>
      </c>
      <c r="AV381" s="61"/>
      <c r="AW381" s="61"/>
      <c r="AX381" s="61"/>
      <c r="AY381" s="61"/>
      <c r="AZ381" s="61">
        <v>9</v>
      </c>
      <c r="BA381" s="61"/>
      <c r="BB381" s="61"/>
      <c r="BC381" s="61"/>
      <c r="BD381" s="61"/>
    </row>
    <row r="382" spans="1:79" ht="12" hidden="1" customHeight="1" x14ac:dyDescent="0.25">
      <c r="A382" s="80" t="s">
        <v>69</v>
      </c>
      <c r="B382" s="80"/>
      <c r="C382" s="80"/>
      <c r="D382" s="80"/>
      <c r="E382" s="80"/>
      <c r="F382" s="80"/>
      <c r="G382" s="142" t="s">
        <v>57</v>
      </c>
      <c r="H382" s="142"/>
      <c r="I382" s="142"/>
      <c r="J382" s="142"/>
      <c r="K382" s="142"/>
      <c r="L382" s="142"/>
      <c r="M382" s="142"/>
      <c r="N382" s="142"/>
      <c r="O382" s="142"/>
      <c r="P382" s="142"/>
      <c r="Q382" s="142"/>
      <c r="R382" s="142"/>
      <c r="S382" s="142"/>
      <c r="T382" s="142" t="s">
        <v>79</v>
      </c>
      <c r="U382" s="142"/>
      <c r="V382" s="142"/>
      <c r="W382" s="142"/>
      <c r="X382" s="142"/>
      <c r="Y382" s="142"/>
      <c r="Z382" s="142"/>
      <c r="AA382" s="122" t="s">
        <v>60</v>
      </c>
      <c r="AB382" s="122"/>
      <c r="AC382" s="122"/>
      <c r="AD382" s="122"/>
      <c r="AE382" s="122"/>
      <c r="AF382" s="122" t="s">
        <v>61</v>
      </c>
      <c r="AG382" s="122"/>
      <c r="AH382" s="122"/>
      <c r="AI382" s="122"/>
      <c r="AJ382" s="122"/>
      <c r="AK382" s="91" t="s">
        <v>120</v>
      </c>
      <c r="AL382" s="91"/>
      <c r="AM382" s="91"/>
      <c r="AN382" s="91"/>
      <c r="AO382" s="91"/>
      <c r="AP382" s="122" t="s">
        <v>62</v>
      </c>
      <c r="AQ382" s="122"/>
      <c r="AR382" s="122"/>
      <c r="AS382" s="122"/>
      <c r="AT382" s="122"/>
      <c r="AU382" s="122" t="s">
        <v>63</v>
      </c>
      <c r="AV382" s="122"/>
      <c r="AW382" s="122"/>
      <c r="AX382" s="122"/>
      <c r="AY382" s="122"/>
      <c r="AZ382" s="91" t="s">
        <v>120</v>
      </c>
      <c r="BA382" s="91"/>
      <c r="BB382" s="91"/>
      <c r="BC382" s="91"/>
      <c r="BD382" s="91"/>
      <c r="CA382" s="1" t="s">
        <v>46</v>
      </c>
    </row>
    <row r="383" spans="1:79" s="8" customFormat="1" ht="30.6" customHeight="1" x14ac:dyDescent="0.25">
      <c r="A383" s="80">
        <v>1</v>
      </c>
      <c r="B383" s="80"/>
      <c r="C383" s="80"/>
      <c r="D383" s="80"/>
      <c r="E383" s="80"/>
      <c r="F383" s="80"/>
      <c r="G383" s="92" t="s">
        <v>270</v>
      </c>
      <c r="H383" s="93"/>
      <c r="I383" s="93"/>
      <c r="J383" s="93"/>
      <c r="K383" s="93"/>
      <c r="L383" s="93"/>
      <c r="M383" s="93"/>
      <c r="N383" s="93"/>
      <c r="O383" s="93"/>
      <c r="P383" s="93"/>
      <c r="Q383" s="93"/>
      <c r="R383" s="93"/>
      <c r="S383" s="94"/>
      <c r="T383" s="92" t="s">
        <v>291</v>
      </c>
      <c r="U383" s="93"/>
      <c r="V383" s="93"/>
      <c r="W383" s="93"/>
      <c r="X383" s="93"/>
      <c r="Y383" s="93"/>
      <c r="Z383" s="94"/>
      <c r="AA383" s="87">
        <v>1183206</v>
      </c>
      <c r="AB383" s="87"/>
      <c r="AC383" s="87"/>
      <c r="AD383" s="87"/>
      <c r="AE383" s="87"/>
      <c r="AF383" s="87">
        <v>0</v>
      </c>
      <c r="AG383" s="87"/>
      <c r="AH383" s="87"/>
      <c r="AI383" s="87"/>
      <c r="AJ383" s="87"/>
      <c r="AK383" s="87">
        <f>IF(ISNUMBER(AA383),AA383,0)+IF(ISNUMBER(AF383),AF383,0)</f>
        <v>1183206</v>
      </c>
      <c r="AL383" s="87"/>
      <c r="AM383" s="87"/>
      <c r="AN383" s="87"/>
      <c r="AO383" s="87"/>
      <c r="AP383" s="87">
        <v>1245916</v>
      </c>
      <c r="AQ383" s="87"/>
      <c r="AR383" s="87"/>
      <c r="AS383" s="87"/>
      <c r="AT383" s="87"/>
      <c r="AU383" s="87">
        <v>0</v>
      </c>
      <c r="AV383" s="87"/>
      <c r="AW383" s="87"/>
      <c r="AX383" s="87"/>
      <c r="AY383" s="87"/>
      <c r="AZ383" s="87">
        <f>IF(ISNUMBER(AP383),AP383,0)+IF(ISNUMBER(AU383),AU383,0)</f>
        <v>1245916</v>
      </c>
      <c r="BA383" s="87"/>
      <c r="BB383" s="87"/>
      <c r="BC383" s="87"/>
      <c r="BD383" s="87"/>
      <c r="CA383" s="8" t="s">
        <v>47</v>
      </c>
    </row>
    <row r="384" spans="1:79" s="8" customFormat="1" ht="39.6" hidden="1" customHeight="1" x14ac:dyDescent="0.25">
      <c r="A384" s="80">
        <v>2</v>
      </c>
      <c r="B384" s="80"/>
      <c r="C384" s="80"/>
      <c r="D384" s="80"/>
      <c r="E384" s="80"/>
      <c r="F384" s="80"/>
      <c r="G384" s="92" t="s">
        <v>271</v>
      </c>
      <c r="H384" s="93"/>
      <c r="I384" s="93"/>
      <c r="J384" s="93"/>
      <c r="K384" s="93"/>
      <c r="L384" s="93"/>
      <c r="M384" s="93"/>
      <c r="N384" s="93"/>
      <c r="O384" s="93"/>
      <c r="P384" s="93"/>
      <c r="Q384" s="93"/>
      <c r="R384" s="93"/>
      <c r="S384" s="94"/>
      <c r="T384" s="92" t="s">
        <v>272</v>
      </c>
      <c r="U384" s="93"/>
      <c r="V384" s="93"/>
      <c r="W384" s="93"/>
      <c r="X384" s="93"/>
      <c r="Y384" s="93"/>
      <c r="Z384" s="94"/>
      <c r="AA384" s="87">
        <v>0</v>
      </c>
      <c r="AB384" s="87"/>
      <c r="AC384" s="87"/>
      <c r="AD384" s="87"/>
      <c r="AE384" s="87"/>
      <c r="AF384" s="87">
        <v>0</v>
      </c>
      <c r="AG384" s="87"/>
      <c r="AH384" s="87"/>
      <c r="AI384" s="87"/>
      <c r="AJ384" s="87"/>
      <c r="AK384" s="87">
        <f>IF(ISNUMBER(AA384),AA384,0)+IF(ISNUMBER(AF384),AF384,0)</f>
        <v>0</v>
      </c>
      <c r="AL384" s="87"/>
      <c r="AM384" s="87"/>
      <c r="AN384" s="87"/>
      <c r="AO384" s="87"/>
      <c r="AP384" s="87">
        <v>0</v>
      </c>
      <c r="AQ384" s="87"/>
      <c r="AR384" s="87"/>
      <c r="AS384" s="87"/>
      <c r="AT384" s="87"/>
      <c r="AU384" s="87">
        <v>0</v>
      </c>
      <c r="AV384" s="87"/>
      <c r="AW384" s="87"/>
      <c r="AX384" s="87"/>
      <c r="AY384" s="87"/>
      <c r="AZ384" s="87">
        <f>IF(ISNUMBER(AP384),AP384,0)+IF(ISNUMBER(AU384),AU384,0)</f>
        <v>0</v>
      </c>
      <c r="BA384" s="87"/>
      <c r="BB384" s="87"/>
      <c r="BC384" s="87"/>
      <c r="BD384" s="87"/>
    </row>
    <row r="385" spans="1:79" s="8" customFormat="1" ht="40.950000000000003" hidden="1" customHeight="1" x14ac:dyDescent="0.25">
      <c r="A385" s="80">
        <v>3</v>
      </c>
      <c r="B385" s="80"/>
      <c r="C385" s="80"/>
      <c r="D385" s="80"/>
      <c r="E385" s="80"/>
      <c r="F385" s="80"/>
      <c r="G385" s="92" t="s">
        <v>273</v>
      </c>
      <c r="H385" s="93"/>
      <c r="I385" s="93"/>
      <c r="J385" s="93"/>
      <c r="K385" s="93"/>
      <c r="L385" s="93"/>
      <c r="M385" s="93"/>
      <c r="N385" s="93"/>
      <c r="O385" s="93"/>
      <c r="P385" s="93"/>
      <c r="Q385" s="93"/>
      <c r="R385" s="93"/>
      <c r="S385" s="94"/>
      <c r="T385" s="92" t="s">
        <v>274</v>
      </c>
      <c r="U385" s="93"/>
      <c r="V385" s="93"/>
      <c r="W385" s="93"/>
      <c r="X385" s="93"/>
      <c r="Y385" s="93"/>
      <c r="Z385" s="94"/>
      <c r="AA385" s="87">
        <v>0</v>
      </c>
      <c r="AB385" s="87"/>
      <c r="AC385" s="87"/>
      <c r="AD385" s="87"/>
      <c r="AE385" s="87"/>
      <c r="AF385" s="87">
        <v>0</v>
      </c>
      <c r="AG385" s="87"/>
      <c r="AH385" s="87"/>
      <c r="AI385" s="87"/>
      <c r="AJ385" s="87"/>
      <c r="AK385" s="87">
        <f>IF(ISNUMBER(AA385),AA385,0)+IF(ISNUMBER(AF385),AF385,0)</f>
        <v>0</v>
      </c>
      <c r="AL385" s="87"/>
      <c r="AM385" s="87"/>
      <c r="AN385" s="87"/>
      <c r="AO385" s="87"/>
      <c r="AP385" s="87">
        <v>0</v>
      </c>
      <c r="AQ385" s="87"/>
      <c r="AR385" s="87"/>
      <c r="AS385" s="87"/>
      <c r="AT385" s="87"/>
      <c r="AU385" s="87">
        <v>0</v>
      </c>
      <c r="AV385" s="87"/>
      <c r="AW385" s="87"/>
      <c r="AX385" s="87"/>
      <c r="AY385" s="87"/>
      <c r="AZ385" s="87">
        <f>IF(ISNUMBER(AP385),AP385,0)+IF(ISNUMBER(AU385),AU385,0)</f>
        <v>0</v>
      </c>
      <c r="BA385" s="87"/>
      <c r="BB385" s="87"/>
      <c r="BC385" s="87"/>
      <c r="BD385" s="87"/>
    </row>
    <row r="386" spans="1:79" s="8" customFormat="1" ht="53.4" customHeight="1" x14ac:dyDescent="0.25">
      <c r="A386" s="80">
        <v>4</v>
      </c>
      <c r="B386" s="80"/>
      <c r="C386" s="80"/>
      <c r="D386" s="80"/>
      <c r="E386" s="80"/>
      <c r="F386" s="80"/>
      <c r="G386" s="92" t="s">
        <v>630</v>
      </c>
      <c r="H386" s="93"/>
      <c r="I386" s="93"/>
      <c r="J386" s="93"/>
      <c r="K386" s="93"/>
      <c r="L386" s="93"/>
      <c r="M386" s="93"/>
      <c r="N386" s="93"/>
      <c r="O386" s="93"/>
      <c r="P386" s="93"/>
      <c r="Q386" s="93"/>
      <c r="R386" s="93"/>
      <c r="S386" s="94"/>
      <c r="T386" s="92" t="s">
        <v>564</v>
      </c>
      <c r="U386" s="93"/>
      <c r="V386" s="93"/>
      <c r="W386" s="93"/>
      <c r="X386" s="93"/>
      <c r="Y386" s="93"/>
      <c r="Z386" s="94"/>
      <c r="AA386" s="87">
        <v>196200</v>
      </c>
      <c r="AB386" s="87"/>
      <c r="AC386" s="87"/>
      <c r="AD386" s="87"/>
      <c r="AE386" s="87"/>
      <c r="AF386" s="87">
        <v>0</v>
      </c>
      <c r="AG386" s="87"/>
      <c r="AH386" s="87"/>
      <c r="AI386" s="87"/>
      <c r="AJ386" s="87"/>
      <c r="AK386" s="87">
        <f>IF(ISNUMBER(AA386),AA386,0)+IF(ISNUMBER(AF386),AF386,0)</f>
        <v>196200</v>
      </c>
      <c r="AL386" s="87"/>
      <c r="AM386" s="87"/>
      <c r="AN386" s="87"/>
      <c r="AO386" s="87"/>
      <c r="AP386" s="87">
        <v>206900</v>
      </c>
      <c r="AQ386" s="87"/>
      <c r="AR386" s="87"/>
      <c r="AS386" s="87"/>
      <c r="AT386" s="87"/>
      <c r="AU386" s="87">
        <v>0</v>
      </c>
      <c r="AV386" s="87"/>
      <c r="AW386" s="87"/>
      <c r="AX386" s="87"/>
      <c r="AY386" s="87"/>
      <c r="AZ386" s="87">
        <f>IF(ISNUMBER(AP386),AP386,0)+IF(ISNUMBER(AU386),AU386,0)</f>
        <v>206900</v>
      </c>
      <c r="BA386" s="87"/>
      <c r="BB386" s="87"/>
      <c r="BC386" s="87"/>
      <c r="BD386" s="87"/>
    </row>
    <row r="387" spans="1:79" s="9" customFormat="1" x14ac:dyDescent="0.25">
      <c r="A387" s="139"/>
      <c r="B387" s="139"/>
      <c r="C387" s="139"/>
      <c r="D387" s="139"/>
      <c r="E387" s="139"/>
      <c r="F387" s="139"/>
      <c r="G387" s="101" t="s">
        <v>145</v>
      </c>
      <c r="H387" s="102"/>
      <c r="I387" s="102"/>
      <c r="J387" s="102"/>
      <c r="K387" s="102"/>
      <c r="L387" s="102"/>
      <c r="M387" s="102"/>
      <c r="N387" s="102"/>
      <c r="O387" s="102"/>
      <c r="P387" s="102"/>
      <c r="Q387" s="102"/>
      <c r="R387" s="102"/>
      <c r="S387" s="103"/>
      <c r="T387" s="225"/>
      <c r="U387" s="102"/>
      <c r="V387" s="102"/>
      <c r="W387" s="102"/>
      <c r="X387" s="102"/>
      <c r="Y387" s="102"/>
      <c r="Z387" s="103"/>
      <c r="AA387" s="120">
        <f>AA383+AA384+AA385+AA386</f>
        <v>1379406</v>
      </c>
      <c r="AB387" s="120"/>
      <c r="AC387" s="120"/>
      <c r="AD387" s="120"/>
      <c r="AE387" s="120"/>
      <c r="AF387" s="120">
        <f t="shared" ref="AF387" si="41">AF383+AF384+AF385+AF386</f>
        <v>0</v>
      </c>
      <c r="AG387" s="120"/>
      <c r="AH387" s="120"/>
      <c r="AI387" s="120"/>
      <c r="AJ387" s="120"/>
      <c r="AK387" s="120">
        <f t="shared" ref="AK387" si="42">AK383+AK384+AK385+AK386</f>
        <v>1379406</v>
      </c>
      <c r="AL387" s="120"/>
      <c r="AM387" s="120"/>
      <c r="AN387" s="120"/>
      <c r="AO387" s="120"/>
      <c r="AP387" s="120">
        <f t="shared" ref="AP387" si="43">AP383+AP384+AP385+AP386</f>
        <v>1452816</v>
      </c>
      <c r="AQ387" s="120"/>
      <c r="AR387" s="120"/>
      <c r="AS387" s="120"/>
      <c r="AT387" s="120"/>
      <c r="AU387" s="120">
        <f t="shared" ref="AU387" si="44">AU383+AU384+AU385+AU386</f>
        <v>0</v>
      </c>
      <c r="AV387" s="120"/>
      <c r="AW387" s="120"/>
      <c r="AX387" s="120"/>
      <c r="AY387" s="120"/>
      <c r="AZ387" s="120">
        <f t="shared" ref="AZ387" si="45">AZ383+AZ384+AZ385+AZ386</f>
        <v>1452816</v>
      </c>
      <c r="BA387" s="120"/>
      <c r="BB387" s="120"/>
      <c r="BC387" s="120"/>
      <c r="BD387" s="120"/>
    </row>
    <row r="389" spans="1:79" ht="14.25" customHeight="1" x14ac:dyDescent="0.25">
      <c r="A389" s="51" t="s">
        <v>210</v>
      </c>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row>
    <row r="391" spans="1:79" ht="15" customHeight="1" x14ac:dyDescent="0.25">
      <c r="A391" s="59" t="s">
        <v>192</v>
      </c>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c r="BH391" s="59"/>
      <c r="BI391" s="59"/>
      <c r="BJ391" s="59"/>
      <c r="BK391" s="59"/>
      <c r="BL391" s="59"/>
    </row>
    <row r="392" spans="1:79" ht="8.4" customHeight="1" x14ac:dyDescent="0.25"/>
    <row r="393" spans="1:79" ht="13.95" customHeight="1" x14ac:dyDescent="0.25">
      <c r="A393" s="61" t="s">
        <v>125</v>
      </c>
      <c r="B393" s="61"/>
      <c r="C393" s="61"/>
      <c r="D393" s="61"/>
      <c r="E393" s="61"/>
      <c r="F393" s="61"/>
      <c r="G393" s="61"/>
      <c r="H393" s="61"/>
      <c r="I393" s="61"/>
      <c r="J393" s="61"/>
      <c r="K393" s="61"/>
      <c r="L393" s="61"/>
      <c r="M393" s="61"/>
      <c r="N393" s="81" t="s">
        <v>126</v>
      </c>
      <c r="O393" s="82"/>
      <c r="P393" s="82"/>
      <c r="Q393" s="82"/>
      <c r="R393" s="82"/>
      <c r="S393" s="82"/>
      <c r="T393" s="82"/>
      <c r="U393" s="83"/>
      <c r="V393" s="81" t="s">
        <v>127</v>
      </c>
      <c r="W393" s="82"/>
      <c r="X393" s="82"/>
      <c r="Y393" s="83"/>
      <c r="Z393" s="77" t="s">
        <v>193</v>
      </c>
      <c r="AA393" s="78"/>
      <c r="AB393" s="78"/>
      <c r="AC393" s="78"/>
      <c r="AD393" s="78"/>
      <c r="AE393" s="78"/>
      <c r="AF393" s="78"/>
      <c r="AG393" s="79"/>
      <c r="AH393" s="77" t="s">
        <v>195</v>
      </c>
      <c r="AI393" s="78"/>
      <c r="AJ393" s="78"/>
      <c r="AK393" s="78"/>
      <c r="AL393" s="78"/>
      <c r="AM393" s="78"/>
      <c r="AN393" s="78"/>
      <c r="AO393" s="79"/>
      <c r="AP393" s="77" t="s">
        <v>200</v>
      </c>
      <c r="AQ393" s="78"/>
      <c r="AR393" s="78"/>
      <c r="AS393" s="78"/>
      <c r="AT393" s="78"/>
      <c r="AU393" s="78"/>
      <c r="AV393" s="78"/>
      <c r="AW393" s="78"/>
      <c r="AX393" s="77" t="s">
        <v>204</v>
      </c>
      <c r="AY393" s="78"/>
      <c r="AZ393" s="78"/>
      <c r="BA393" s="78"/>
      <c r="BB393" s="78"/>
      <c r="BC393" s="78"/>
      <c r="BD393" s="78"/>
      <c r="BE393" s="79"/>
      <c r="BF393" s="77" t="s">
        <v>208</v>
      </c>
      <c r="BG393" s="78"/>
      <c r="BH393" s="78"/>
      <c r="BI393" s="78"/>
      <c r="BJ393" s="78"/>
      <c r="BK393" s="78"/>
      <c r="BL393" s="78"/>
      <c r="BM393" s="79"/>
    </row>
    <row r="394" spans="1:79" ht="95.25" customHeight="1" x14ac:dyDescent="0.25">
      <c r="A394" s="61"/>
      <c r="B394" s="61"/>
      <c r="C394" s="61"/>
      <c r="D394" s="61"/>
      <c r="E394" s="61"/>
      <c r="F394" s="61"/>
      <c r="G394" s="61"/>
      <c r="H394" s="61"/>
      <c r="I394" s="61"/>
      <c r="J394" s="61"/>
      <c r="K394" s="61"/>
      <c r="L394" s="61"/>
      <c r="M394" s="61"/>
      <c r="N394" s="84"/>
      <c r="O394" s="85"/>
      <c r="P394" s="85"/>
      <c r="Q394" s="85"/>
      <c r="R394" s="85"/>
      <c r="S394" s="85"/>
      <c r="T394" s="85"/>
      <c r="U394" s="86"/>
      <c r="V394" s="84"/>
      <c r="W394" s="85"/>
      <c r="X394" s="85"/>
      <c r="Y394" s="86"/>
      <c r="Z394" s="80" t="s">
        <v>130</v>
      </c>
      <c r="AA394" s="80"/>
      <c r="AB394" s="80"/>
      <c r="AC394" s="80"/>
      <c r="AD394" s="80" t="s">
        <v>131</v>
      </c>
      <c r="AE394" s="80"/>
      <c r="AF394" s="80"/>
      <c r="AG394" s="80"/>
      <c r="AH394" s="80" t="s">
        <v>130</v>
      </c>
      <c r="AI394" s="80"/>
      <c r="AJ394" s="80"/>
      <c r="AK394" s="80"/>
      <c r="AL394" s="80" t="s">
        <v>131</v>
      </c>
      <c r="AM394" s="80"/>
      <c r="AN394" s="80"/>
      <c r="AO394" s="80"/>
      <c r="AP394" s="80" t="s">
        <v>130</v>
      </c>
      <c r="AQ394" s="80"/>
      <c r="AR394" s="80"/>
      <c r="AS394" s="80"/>
      <c r="AT394" s="80" t="s">
        <v>131</v>
      </c>
      <c r="AU394" s="80"/>
      <c r="AV394" s="80"/>
      <c r="AW394" s="80"/>
      <c r="AX394" s="80" t="s">
        <v>130</v>
      </c>
      <c r="AY394" s="80"/>
      <c r="AZ394" s="80"/>
      <c r="BA394" s="80"/>
      <c r="BB394" s="80" t="s">
        <v>131</v>
      </c>
      <c r="BC394" s="80"/>
      <c r="BD394" s="80"/>
      <c r="BE394" s="80"/>
      <c r="BF394" s="80" t="s">
        <v>130</v>
      </c>
      <c r="BG394" s="80"/>
      <c r="BH394" s="80"/>
      <c r="BI394" s="80"/>
      <c r="BJ394" s="80" t="s">
        <v>131</v>
      </c>
      <c r="BK394" s="80"/>
      <c r="BL394" s="80"/>
      <c r="BM394" s="80"/>
    </row>
    <row r="395" spans="1:79" ht="15" customHeight="1" x14ac:dyDescent="0.25">
      <c r="A395" s="61">
        <v>1</v>
      </c>
      <c r="B395" s="61"/>
      <c r="C395" s="61"/>
      <c r="D395" s="61"/>
      <c r="E395" s="61"/>
      <c r="F395" s="61"/>
      <c r="G395" s="61"/>
      <c r="H395" s="61"/>
      <c r="I395" s="61"/>
      <c r="J395" s="61"/>
      <c r="K395" s="61"/>
      <c r="L395" s="61"/>
      <c r="M395" s="61"/>
      <c r="N395" s="77">
        <v>2</v>
      </c>
      <c r="O395" s="78"/>
      <c r="P395" s="78"/>
      <c r="Q395" s="78"/>
      <c r="R395" s="78"/>
      <c r="S395" s="78"/>
      <c r="T395" s="78"/>
      <c r="U395" s="79"/>
      <c r="V395" s="77">
        <v>3</v>
      </c>
      <c r="W395" s="78"/>
      <c r="X395" s="78"/>
      <c r="Y395" s="79"/>
      <c r="Z395" s="61">
        <v>4</v>
      </c>
      <c r="AA395" s="61"/>
      <c r="AB395" s="61"/>
      <c r="AC395" s="61"/>
      <c r="AD395" s="61">
        <v>5</v>
      </c>
      <c r="AE395" s="61"/>
      <c r="AF395" s="61"/>
      <c r="AG395" s="61"/>
      <c r="AH395" s="61">
        <v>6</v>
      </c>
      <c r="AI395" s="61"/>
      <c r="AJ395" s="61"/>
      <c r="AK395" s="61"/>
      <c r="AL395" s="61">
        <v>7</v>
      </c>
      <c r="AM395" s="61"/>
      <c r="AN395" s="61"/>
      <c r="AO395" s="61"/>
      <c r="AP395" s="61">
        <v>8</v>
      </c>
      <c r="AQ395" s="61"/>
      <c r="AR395" s="61"/>
      <c r="AS395" s="61"/>
      <c r="AT395" s="61">
        <v>9</v>
      </c>
      <c r="AU395" s="61"/>
      <c r="AV395" s="61"/>
      <c r="AW395" s="61"/>
      <c r="AX395" s="61">
        <v>10</v>
      </c>
      <c r="AY395" s="61"/>
      <c r="AZ395" s="61"/>
      <c r="BA395" s="61"/>
      <c r="BB395" s="61">
        <v>11</v>
      </c>
      <c r="BC395" s="61"/>
      <c r="BD395" s="61"/>
      <c r="BE395" s="61"/>
      <c r="BF395" s="61">
        <v>12</v>
      </c>
      <c r="BG395" s="61"/>
      <c r="BH395" s="61"/>
      <c r="BI395" s="61"/>
      <c r="BJ395" s="61">
        <v>13</v>
      </c>
      <c r="BK395" s="61"/>
      <c r="BL395" s="61"/>
      <c r="BM395" s="61"/>
    </row>
    <row r="396" spans="1:79" ht="12" hidden="1" customHeight="1" x14ac:dyDescent="0.25">
      <c r="A396" s="142" t="s">
        <v>143</v>
      </c>
      <c r="B396" s="142"/>
      <c r="C396" s="142"/>
      <c r="D396" s="142"/>
      <c r="E396" s="142"/>
      <c r="F396" s="142"/>
      <c r="G396" s="142"/>
      <c r="H396" s="142"/>
      <c r="I396" s="142"/>
      <c r="J396" s="142"/>
      <c r="K396" s="142"/>
      <c r="L396" s="142"/>
      <c r="M396" s="142"/>
      <c r="N396" s="62" t="s">
        <v>128</v>
      </c>
      <c r="O396" s="63"/>
      <c r="P396" s="63"/>
      <c r="Q396" s="63"/>
      <c r="R396" s="63"/>
      <c r="S396" s="63"/>
      <c r="T396" s="63"/>
      <c r="U396" s="64"/>
      <c r="V396" s="62" t="s">
        <v>129</v>
      </c>
      <c r="W396" s="63"/>
      <c r="X396" s="63"/>
      <c r="Y396" s="64"/>
      <c r="Z396" s="122" t="s">
        <v>65</v>
      </c>
      <c r="AA396" s="122"/>
      <c r="AB396" s="122"/>
      <c r="AC396" s="122"/>
      <c r="AD396" s="122" t="s">
        <v>66</v>
      </c>
      <c r="AE396" s="122"/>
      <c r="AF396" s="122"/>
      <c r="AG396" s="122"/>
      <c r="AH396" s="122" t="s">
        <v>67</v>
      </c>
      <c r="AI396" s="122"/>
      <c r="AJ396" s="122"/>
      <c r="AK396" s="122"/>
      <c r="AL396" s="122" t="s">
        <v>68</v>
      </c>
      <c r="AM396" s="122"/>
      <c r="AN396" s="122"/>
      <c r="AO396" s="122"/>
      <c r="AP396" s="122" t="s">
        <v>58</v>
      </c>
      <c r="AQ396" s="122"/>
      <c r="AR396" s="122"/>
      <c r="AS396" s="122"/>
      <c r="AT396" s="122" t="s">
        <v>59</v>
      </c>
      <c r="AU396" s="122"/>
      <c r="AV396" s="122"/>
      <c r="AW396" s="122"/>
      <c r="AX396" s="122" t="s">
        <v>60</v>
      </c>
      <c r="AY396" s="122"/>
      <c r="AZ396" s="122"/>
      <c r="BA396" s="122"/>
      <c r="BB396" s="122" t="s">
        <v>61</v>
      </c>
      <c r="BC396" s="122"/>
      <c r="BD396" s="122"/>
      <c r="BE396" s="122"/>
      <c r="BF396" s="122" t="s">
        <v>62</v>
      </c>
      <c r="BG396" s="122"/>
      <c r="BH396" s="122"/>
      <c r="BI396" s="122"/>
      <c r="BJ396" s="122" t="s">
        <v>63</v>
      </c>
      <c r="BK396" s="122"/>
      <c r="BL396" s="122"/>
      <c r="BM396" s="122"/>
      <c r="CA396" s="1" t="s">
        <v>48</v>
      </c>
    </row>
    <row r="397" spans="1:79" s="8" customFormat="1" ht="54" customHeight="1" x14ac:dyDescent="0.25">
      <c r="A397" s="142" t="s">
        <v>326</v>
      </c>
      <c r="B397" s="142"/>
      <c r="C397" s="142"/>
      <c r="D397" s="142"/>
      <c r="E397" s="142"/>
      <c r="F397" s="142"/>
      <c r="G397" s="142"/>
      <c r="H397" s="142"/>
      <c r="I397" s="142"/>
      <c r="J397" s="142"/>
      <c r="K397" s="142"/>
      <c r="L397" s="142"/>
      <c r="M397" s="142"/>
      <c r="N397" s="62">
        <v>2019</v>
      </c>
      <c r="O397" s="63"/>
      <c r="P397" s="63"/>
      <c r="Q397" s="63"/>
      <c r="R397" s="63"/>
      <c r="S397" s="63"/>
      <c r="T397" s="63"/>
      <c r="U397" s="64"/>
      <c r="V397" s="221">
        <v>685925</v>
      </c>
      <c r="W397" s="222"/>
      <c r="X397" s="222"/>
      <c r="Y397" s="223"/>
      <c r="Z397" s="158">
        <v>0</v>
      </c>
      <c r="AA397" s="158"/>
      <c r="AB397" s="158"/>
      <c r="AC397" s="158"/>
      <c r="AD397" s="158">
        <v>0</v>
      </c>
      <c r="AE397" s="158"/>
      <c r="AF397" s="158"/>
      <c r="AG397" s="158"/>
      <c r="AH397" s="158">
        <v>20525</v>
      </c>
      <c r="AI397" s="158"/>
      <c r="AJ397" s="158"/>
      <c r="AK397" s="158"/>
      <c r="AL397" s="158">
        <v>100</v>
      </c>
      <c r="AM397" s="158"/>
      <c r="AN397" s="158"/>
      <c r="AO397" s="158"/>
      <c r="AP397" s="158">
        <v>0</v>
      </c>
      <c r="AQ397" s="158"/>
      <c r="AR397" s="158"/>
      <c r="AS397" s="158"/>
      <c r="AT397" s="158">
        <v>0</v>
      </c>
      <c r="AU397" s="158"/>
      <c r="AV397" s="158"/>
      <c r="AW397" s="158"/>
      <c r="AX397" s="158">
        <v>0</v>
      </c>
      <c r="AY397" s="158"/>
      <c r="AZ397" s="158"/>
      <c r="BA397" s="158"/>
      <c r="BB397" s="158">
        <v>0</v>
      </c>
      <c r="BC397" s="158"/>
      <c r="BD397" s="158"/>
      <c r="BE397" s="158"/>
      <c r="BF397" s="158">
        <v>0</v>
      </c>
      <c r="BG397" s="158"/>
      <c r="BH397" s="158"/>
      <c r="BI397" s="158"/>
      <c r="BJ397" s="158">
        <v>0</v>
      </c>
      <c r="BK397" s="158"/>
      <c r="BL397" s="158"/>
      <c r="BM397" s="158"/>
      <c r="CA397" s="8" t="s">
        <v>49</v>
      </c>
    </row>
    <row r="398" spans="1:79" s="8" customFormat="1" ht="53.4" customHeight="1" x14ac:dyDescent="0.25">
      <c r="A398" s="142" t="s">
        <v>327</v>
      </c>
      <c r="B398" s="142"/>
      <c r="C398" s="142"/>
      <c r="D398" s="142"/>
      <c r="E398" s="142"/>
      <c r="F398" s="142"/>
      <c r="G398" s="142"/>
      <c r="H398" s="142"/>
      <c r="I398" s="142"/>
      <c r="J398" s="142"/>
      <c r="K398" s="142"/>
      <c r="L398" s="142"/>
      <c r="M398" s="142"/>
      <c r="N398" s="62">
        <v>2019</v>
      </c>
      <c r="O398" s="63"/>
      <c r="P398" s="63"/>
      <c r="Q398" s="63"/>
      <c r="R398" s="63"/>
      <c r="S398" s="63"/>
      <c r="T398" s="63"/>
      <c r="U398" s="64"/>
      <c r="V398" s="221">
        <v>9650740</v>
      </c>
      <c r="W398" s="222"/>
      <c r="X398" s="222"/>
      <c r="Y398" s="223"/>
      <c r="Z398" s="158">
        <v>0</v>
      </c>
      <c r="AA398" s="158"/>
      <c r="AB398" s="158"/>
      <c r="AC398" s="158"/>
      <c r="AD398" s="158">
        <v>0</v>
      </c>
      <c r="AE398" s="158"/>
      <c r="AF398" s="158"/>
      <c r="AG398" s="158"/>
      <c r="AH398" s="158">
        <v>247840</v>
      </c>
      <c r="AI398" s="158"/>
      <c r="AJ398" s="158"/>
      <c r="AK398" s="158"/>
      <c r="AL398" s="158">
        <v>0</v>
      </c>
      <c r="AM398" s="158"/>
      <c r="AN398" s="158"/>
      <c r="AO398" s="158"/>
      <c r="AP398" s="158">
        <v>0</v>
      </c>
      <c r="AQ398" s="158"/>
      <c r="AR398" s="158"/>
      <c r="AS398" s="158"/>
      <c r="AT398" s="158">
        <v>0</v>
      </c>
      <c r="AU398" s="158"/>
      <c r="AV398" s="158"/>
      <c r="AW398" s="158"/>
      <c r="AX398" s="158">
        <v>0</v>
      </c>
      <c r="AY398" s="158"/>
      <c r="AZ398" s="158"/>
      <c r="BA398" s="158"/>
      <c r="BB398" s="158">
        <v>0</v>
      </c>
      <c r="BC398" s="158"/>
      <c r="BD398" s="158"/>
      <c r="BE398" s="158"/>
      <c r="BF398" s="158">
        <v>0</v>
      </c>
      <c r="BG398" s="158"/>
      <c r="BH398" s="158"/>
      <c r="BI398" s="158"/>
      <c r="BJ398" s="158">
        <v>0</v>
      </c>
      <c r="BK398" s="158"/>
      <c r="BL398" s="158"/>
      <c r="BM398" s="158"/>
    </row>
    <row r="399" spans="1:79" s="8" customFormat="1" ht="30.6" customHeight="1" x14ac:dyDescent="0.25">
      <c r="A399" s="142" t="s">
        <v>328</v>
      </c>
      <c r="B399" s="142"/>
      <c r="C399" s="142"/>
      <c r="D399" s="142"/>
      <c r="E399" s="142"/>
      <c r="F399" s="142"/>
      <c r="G399" s="142"/>
      <c r="H399" s="142"/>
      <c r="I399" s="142"/>
      <c r="J399" s="142"/>
      <c r="K399" s="142"/>
      <c r="L399" s="142"/>
      <c r="M399" s="142"/>
      <c r="N399" s="62">
        <v>2018</v>
      </c>
      <c r="O399" s="63"/>
      <c r="P399" s="63"/>
      <c r="Q399" s="63"/>
      <c r="R399" s="63"/>
      <c r="S399" s="63"/>
      <c r="T399" s="63"/>
      <c r="U399" s="64"/>
      <c r="V399" s="221">
        <v>615542</v>
      </c>
      <c r="W399" s="222"/>
      <c r="X399" s="222"/>
      <c r="Y399" s="223"/>
      <c r="Z399" s="158">
        <v>615542</v>
      </c>
      <c r="AA399" s="158"/>
      <c r="AB399" s="158"/>
      <c r="AC399" s="158"/>
      <c r="AD399" s="158">
        <v>100</v>
      </c>
      <c r="AE399" s="158"/>
      <c r="AF399" s="158"/>
      <c r="AG399" s="158"/>
      <c r="AH399" s="158">
        <v>0</v>
      </c>
      <c r="AI399" s="158"/>
      <c r="AJ399" s="158"/>
      <c r="AK399" s="158"/>
      <c r="AL399" s="158">
        <v>0</v>
      </c>
      <c r="AM399" s="158"/>
      <c r="AN399" s="158"/>
      <c r="AO399" s="158"/>
      <c r="AP399" s="158">
        <v>0</v>
      </c>
      <c r="AQ399" s="158"/>
      <c r="AR399" s="158"/>
      <c r="AS399" s="158"/>
      <c r="AT399" s="158">
        <v>0</v>
      </c>
      <c r="AU399" s="158"/>
      <c r="AV399" s="158"/>
      <c r="AW399" s="158"/>
      <c r="AX399" s="158">
        <v>0</v>
      </c>
      <c r="AY399" s="158"/>
      <c r="AZ399" s="158"/>
      <c r="BA399" s="158"/>
      <c r="BB399" s="158">
        <v>0</v>
      </c>
      <c r="BC399" s="158"/>
      <c r="BD399" s="158"/>
      <c r="BE399" s="158"/>
      <c r="BF399" s="158">
        <v>0</v>
      </c>
      <c r="BG399" s="158"/>
      <c r="BH399" s="158"/>
      <c r="BI399" s="158"/>
      <c r="BJ399" s="158">
        <v>0</v>
      </c>
      <c r="BK399" s="158"/>
      <c r="BL399" s="158"/>
      <c r="BM399" s="158"/>
    </row>
    <row r="400" spans="1:79" s="9" customFormat="1" ht="12.75" customHeight="1" x14ac:dyDescent="0.25">
      <c r="A400" s="140" t="s">
        <v>145</v>
      </c>
      <c r="B400" s="140"/>
      <c r="C400" s="140"/>
      <c r="D400" s="140"/>
      <c r="E400" s="140"/>
      <c r="F400" s="140"/>
      <c r="G400" s="140"/>
      <c r="H400" s="140"/>
      <c r="I400" s="140"/>
      <c r="J400" s="140"/>
      <c r="K400" s="140"/>
      <c r="L400" s="140"/>
      <c r="M400" s="140"/>
      <c r="N400" s="98"/>
      <c r="O400" s="99"/>
      <c r="P400" s="99"/>
      <c r="Q400" s="99"/>
      <c r="R400" s="99"/>
      <c r="S400" s="99"/>
      <c r="T400" s="99"/>
      <c r="U400" s="100"/>
      <c r="V400" s="143"/>
      <c r="W400" s="144"/>
      <c r="X400" s="144"/>
      <c r="Y400" s="145"/>
      <c r="Z400" s="146">
        <v>615542</v>
      </c>
      <c r="AA400" s="146"/>
      <c r="AB400" s="146"/>
      <c r="AC400" s="146"/>
      <c r="AD400" s="146"/>
      <c r="AE400" s="146"/>
      <c r="AF400" s="146"/>
      <c r="AG400" s="146"/>
      <c r="AH400" s="146">
        <v>268365</v>
      </c>
      <c r="AI400" s="146"/>
      <c r="AJ400" s="146"/>
      <c r="AK400" s="146"/>
      <c r="AL400" s="146"/>
      <c r="AM400" s="146"/>
      <c r="AN400" s="146"/>
      <c r="AO400" s="146"/>
      <c r="AP400" s="146">
        <v>0</v>
      </c>
      <c r="AQ400" s="146"/>
      <c r="AR400" s="146"/>
      <c r="AS400" s="146"/>
      <c r="AT400" s="146"/>
      <c r="AU400" s="146"/>
      <c r="AV400" s="146"/>
      <c r="AW400" s="146"/>
      <c r="AX400" s="146">
        <v>0</v>
      </c>
      <c r="AY400" s="146"/>
      <c r="AZ400" s="146"/>
      <c r="BA400" s="146"/>
      <c r="BB400" s="146"/>
      <c r="BC400" s="146"/>
      <c r="BD400" s="146"/>
      <c r="BE400" s="146"/>
      <c r="BF400" s="146">
        <v>0</v>
      </c>
      <c r="BG400" s="146"/>
      <c r="BH400" s="146"/>
      <c r="BI400" s="146"/>
      <c r="BJ400" s="146"/>
      <c r="BK400" s="146"/>
      <c r="BL400" s="146"/>
      <c r="BM400" s="146"/>
    </row>
    <row r="402" spans="1:79" ht="35.25" customHeight="1" x14ac:dyDescent="0.25">
      <c r="A402" s="51" t="s">
        <v>211</v>
      </c>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row>
    <row r="403" spans="1:79" ht="321.60000000000002" customHeight="1" x14ac:dyDescent="0.25">
      <c r="A403" s="65" t="s">
        <v>596</v>
      </c>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row>
    <row r="405" spans="1:79" ht="28.5" customHeight="1" x14ac:dyDescent="0.25">
      <c r="A405" s="148" t="s">
        <v>202</v>
      </c>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row>
    <row r="407" spans="1:79" ht="14.25" customHeight="1" x14ac:dyDescent="0.25">
      <c r="A407" s="51" t="s">
        <v>422</v>
      </c>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row>
    <row r="408" spans="1:79" ht="15" customHeight="1" x14ac:dyDescent="0.25">
      <c r="A408" s="59" t="s">
        <v>192</v>
      </c>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row>
    <row r="410" spans="1:79" ht="42.9" customHeight="1" x14ac:dyDescent="0.25">
      <c r="A410" s="80" t="s">
        <v>132</v>
      </c>
      <c r="B410" s="80"/>
      <c r="C410" s="80"/>
      <c r="D410" s="80"/>
      <c r="E410" s="80"/>
      <c r="F410" s="80"/>
      <c r="G410" s="61" t="s">
        <v>19</v>
      </c>
      <c r="H410" s="61"/>
      <c r="I410" s="61"/>
      <c r="J410" s="61"/>
      <c r="K410" s="61"/>
      <c r="L410" s="61"/>
      <c r="M410" s="61"/>
      <c r="N410" s="61"/>
      <c r="O410" s="61"/>
      <c r="P410" s="61"/>
      <c r="Q410" s="61"/>
      <c r="R410" s="61"/>
      <c r="S410" s="61"/>
      <c r="T410" s="61" t="s">
        <v>15</v>
      </c>
      <c r="U410" s="61"/>
      <c r="V410" s="61"/>
      <c r="W410" s="61"/>
      <c r="X410" s="61"/>
      <c r="Y410" s="61"/>
      <c r="Z410" s="61" t="s">
        <v>14</v>
      </c>
      <c r="AA410" s="61"/>
      <c r="AB410" s="61"/>
      <c r="AC410" s="61"/>
      <c r="AD410" s="61"/>
      <c r="AE410" s="61" t="s">
        <v>133</v>
      </c>
      <c r="AF410" s="61"/>
      <c r="AG410" s="61"/>
      <c r="AH410" s="61"/>
      <c r="AI410" s="61"/>
      <c r="AJ410" s="61"/>
      <c r="AK410" s="61" t="s">
        <v>134</v>
      </c>
      <c r="AL410" s="61"/>
      <c r="AM410" s="61"/>
      <c r="AN410" s="61"/>
      <c r="AO410" s="61"/>
      <c r="AP410" s="61"/>
      <c r="AQ410" s="61" t="s">
        <v>135</v>
      </c>
      <c r="AR410" s="61"/>
      <c r="AS410" s="61"/>
      <c r="AT410" s="61"/>
      <c r="AU410" s="61"/>
      <c r="AV410" s="61"/>
      <c r="AW410" s="61" t="s">
        <v>98</v>
      </c>
      <c r="AX410" s="61"/>
      <c r="AY410" s="61"/>
      <c r="AZ410" s="61"/>
      <c r="BA410" s="61"/>
      <c r="BB410" s="61"/>
      <c r="BC410" s="61"/>
      <c r="BD410" s="61"/>
      <c r="BE410" s="61"/>
      <c r="BF410" s="61"/>
      <c r="BG410" s="61" t="s">
        <v>136</v>
      </c>
      <c r="BH410" s="61"/>
      <c r="BI410" s="61"/>
      <c r="BJ410" s="61"/>
      <c r="BK410" s="61"/>
      <c r="BL410" s="61"/>
    </row>
    <row r="411" spans="1:79" ht="39.9" customHeight="1" x14ac:dyDescent="0.25">
      <c r="A411" s="80"/>
      <c r="B411" s="80"/>
      <c r="C411" s="80"/>
      <c r="D411" s="80"/>
      <c r="E411" s="80"/>
      <c r="F411" s="80"/>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t="s">
        <v>17</v>
      </c>
      <c r="AX411" s="61"/>
      <c r="AY411" s="61"/>
      <c r="AZ411" s="61"/>
      <c r="BA411" s="61"/>
      <c r="BB411" s="61" t="s">
        <v>16</v>
      </c>
      <c r="BC411" s="61"/>
      <c r="BD411" s="61"/>
      <c r="BE411" s="61"/>
      <c r="BF411" s="61"/>
      <c r="BG411" s="61"/>
      <c r="BH411" s="61"/>
      <c r="BI411" s="61"/>
      <c r="BJ411" s="61"/>
      <c r="BK411" s="61"/>
      <c r="BL411" s="61"/>
    </row>
    <row r="412" spans="1:79" ht="15" customHeight="1" x14ac:dyDescent="0.25">
      <c r="A412" s="61">
        <v>1</v>
      </c>
      <c r="B412" s="61"/>
      <c r="C412" s="61"/>
      <c r="D412" s="61"/>
      <c r="E412" s="61"/>
      <c r="F412" s="61"/>
      <c r="G412" s="61">
        <v>2</v>
      </c>
      <c r="H412" s="61"/>
      <c r="I412" s="61"/>
      <c r="J412" s="61"/>
      <c r="K412" s="61"/>
      <c r="L412" s="61"/>
      <c r="M412" s="61"/>
      <c r="N412" s="61"/>
      <c r="O412" s="61"/>
      <c r="P412" s="61"/>
      <c r="Q412" s="61"/>
      <c r="R412" s="61"/>
      <c r="S412" s="61"/>
      <c r="T412" s="61">
        <v>3</v>
      </c>
      <c r="U412" s="61"/>
      <c r="V412" s="61"/>
      <c r="W412" s="61"/>
      <c r="X412" s="61"/>
      <c r="Y412" s="61"/>
      <c r="Z412" s="61">
        <v>4</v>
      </c>
      <c r="AA412" s="61"/>
      <c r="AB412" s="61"/>
      <c r="AC412" s="61"/>
      <c r="AD412" s="61"/>
      <c r="AE412" s="61">
        <v>5</v>
      </c>
      <c r="AF412" s="61"/>
      <c r="AG412" s="61"/>
      <c r="AH412" s="61"/>
      <c r="AI412" s="61"/>
      <c r="AJ412" s="61"/>
      <c r="AK412" s="61">
        <v>6</v>
      </c>
      <c r="AL412" s="61"/>
      <c r="AM412" s="61"/>
      <c r="AN412" s="61"/>
      <c r="AO412" s="61"/>
      <c r="AP412" s="61"/>
      <c r="AQ412" s="61">
        <v>7</v>
      </c>
      <c r="AR412" s="61"/>
      <c r="AS412" s="61"/>
      <c r="AT412" s="61"/>
      <c r="AU412" s="61"/>
      <c r="AV412" s="61"/>
      <c r="AW412" s="61">
        <v>8</v>
      </c>
      <c r="AX412" s="61"/>
      <c r="AY412" s="61"/>
      <c r="AZ412" s="61"/>
      <c r="BA412" s="61"/>
      <c r="BB412" s="61">
        <v>9</v>
      </c>
      <c r="BC412" s="61"/>
      <c r="BD412" s="61"/>
      <c r="BE412" s="61"/>
      <c r="BF412" s="61"/>
      <c r="BG412" s="61">
        <v>10</v>
      </c>
      <c r="BH412" s="61"/>
      <c r="BI412" s="61"/>
      <c r="BJ412" s="61"/>
      <c r="BK412" s="61"/>
      <c r="BL412" s="61"/>
    </row>
    <row r="413" spans="1:79" ht="12" hidden="1" customHeight="1" x14ac:dyDescent="0.25">
      <c r="A413" s="80" t="s">
        <v>64</v>
      </c>
      <c r="B413" s="80"/>
      <c r="C413" s="80"/>
      <c r="D413" s="80"/>
      <c r="E413" s="80"/>
      <c r="F413" s="80"/>
      <c r="G413" s="142" t="s">
        <v>57</v>
      </c>
      <c r="H413" s="142"/>
      <c r="I413" s="142"/>
      <c r="J413" s="142"/>
      <c r="K413" s="142"/>
      <c r="L413" s="142"/>
      <c r="M413" s="142"/>
      <c r="N413" s="142"/>
      <c r="O413" s="142"/>
      <c r="P413" s="142"/>
      <c r="Q413" s="142"/>
      <c r="R413" s="142"/>
      <c r="S413" s="142"/>
      <c r="T413" s="122" t="s">
        <v>80</v>
      </c>
      <c r="U413" s="122"/>
      <c r="V413" s="122"/>
      <c r="W413" s="122"/>
      <c r="X413" s="122"/>
      <c r="Y413" s="122"/>
      <c r="Z413" s="122" t="s">
        <v>81</v>
      </c>
      <c r="AA413" s="122"/>
      <c r="AB413" s="122"/>
      <c r="AC413" s="122"/>
      <c r="AD413" s="122"/>
      <c r="AE413" s="122" t="s">
        <v>82</v>
      </c>
      <c r="AF413" s="122"/>
      <c r="AG413" s="122"/>
      <c r="AH413" s="122"/>
      <c r="AI413" s="122"/>
      <c r="AJ413" s="122"/>
      <c r="AK413" s="122" t="s">
        <v>83</v>
      </c>
      <c r="AL413" s="122"/>
      <c r="AM413" s="122"/>
      <c r="AN413" s="122"/>
      <c r="AO413" s="122"/>
      <c r="AP413" s="122"/>
      <c r="AQ413" s="125" t="s">
        <v>100</v>
      </c>
      <c r="AR413" s="122"/>
      <c r="AS413" s="122"/>
      <c r="AT413" s="122"/>
      <c r="AU413" s="122"/>
      <c r="AV413" s="122"/>
      <c r="AW413" s="122" t="s">
        <v>84</v>
      </c>
      <c r="AX413" s="122"/>
      <c r="AY413" s="122"/>
      <c r="AZ413" s="122"/>
      <c r="BA413" s="122"/>
      <c r="BB413" s="122" t="s">
        <v>85</v>
      </c>
      <c r="BC413" s="122"/>
      <c r="BD413" s="122"/>
      <c r="BE413" s="122"/>
      <c r="BF413" s="122"/>
      <c r="BG413" s="125" t="s">
        <v>101</v>
      </c>
      <c r="BH413" s="122"/>
      <c r="BI413" s="122"/>
      <c r="BJ413" s="122"/>
      <c r="BK413" s="122"/>
      <c r="BL413" s="122"/>
      <c r="CA413" s="1" t="s">
        <v>50</v>
      </c>
    </row>
    <row r="414" spans="1:79" s="8" customFormat="1" ht="13.2" customHeight="1" x14ac:dyDescent="0.25">
      <c r="A414" s="80">
        <v>2111</v>
      </c>
      <c r="B414" s="80"/>
      <c r="C414" s="80"/>
      <c r="D414" s="80"/>
      <c r="E414" s="80"/>
      <c r="F414" s="80"/>
      <c r="G414" s="92" t="s">
        <v>154</v>
      </c>
      <c r="H414" s="93"/>
      <c r="I414" s="93"/>
      <c r="J414" s="93"/>
      <c r="K414" s="93"/>
      <c r="L414" s="93"/>
      <c r="M414" s="93"/>
      <c r="N414" s="93"/>
      <c r="O414" s="93"/>
      <c r="P414" s="93"/>
      <c r="Q414" s="93"/>
      <c r="R414" s="93"/>
      <c r="S414" s="94"/>
      <c r="T414" s="87">
        <v>34052401</v>
      </c>
      <c r="U414" s="87"/>
      <c r="V414" s="87"/>
      <c r="W414" s="87"/>
      <c r="X414" s="87"/>
      <c r="Y414" s="87"/>
      <c r="Z414" s="87">
        <v>34052401</v>
      </c>
      <c r="AA414" s="87"/>
      <c r="AB414" s="87"/>
      <c r="AC414" s="87"/>
      <c r="AD414" s="87"/>
      <c r="AE414" s="87">
        <v>0</v>
      </c>
      <c r="AF414" s="87"/>
      <c r="AG414" s="87"/>
      <c r="AH414" s="87"/>
      <c r="AI414" s="87"/>
      <c r="AJ414" s="87"/>
      <c r="AK414" s="87">
        <v>0</v>
      </c>
      <c r="AL414" s="87"/>
      <c r="AM414" s="87"/>
      <c r="AN414" s="87"/>
      <c r="AO414" s="87"/>
      <c r="AP414" s="87"/>
      <c r="AQ414" s="87">
        <f t="shared" ref="AQ414:AQ427" si="46">IF(ISNUMBER(AK414),AK414,0)-IF(ISNUMBER(AE414),AE414,0)</f>
        <v>0</v>
      </c>
      <c r="AR414" s="87"/>
      <c r="AS414" s="87"/>
      <c r="AT414" s="87"/>
      <c r="AU414" s="87"/>
      <c r="AV414" s="87"/>
      <c r="AW414" s="87">
        <v>0</v>
      </c>
      <c r="AX414" s="87"/>
      <c r="AY414" s="87"/>
      <c r="AZ414" s="87"/>
      <c r="BA414" s="87"/>
      <c r="BB414" s="87">
        <v>0</v>
      </c>
      <c r="BC414" s="87"/>
      <c r="BD414" s="87"/>
      <c r="BE414" s="87"/>
      <c r="BF414" s="87"/>
      <c r="BG414" s="87">
        <f t="shared" ref="BG414:BG427" si="47">IF(ISNUMBER(Z414),Z414,0)+IF(ISNUMBER(AK414),AK414,0)</f>
        <v>34052401</v>
      </c>
      <c r="BH414" s="87"/>
      <c r="BI414" s="87"/>
      <c r="BJ414" s="87"/>
      <c r="BK414" s="87"/>
      <c r="BL414" s="87"/>
      <c r="CA414" s="8" t="s">
        <v>51</v>
      </c>
    </row>
    <row r="415" spans="1:79" s="8" customFormat="1" ht="13.2" customHeight="1" x14ac:dyDescent="0.25">
      <c r="A415" s="80">
        <v>2120</v>
      </c>
      <c r="B415" s="80"/>
      <c r="C415" s="80"/>
      <c r="D415" s="80"/>
      <c r="E415" s="80"/>
      <c r="F415" s="80"/>
      <c r="G415" s="92" t="s">
        <v>155</v>
      </c>
      <c r="H415" s="93"/>
      <c r="I415" s="93"/>
      <c r="J415" s="93"/>
      <c r="K415" s="93"/>
      <c r="L415" s="93"/>
      <c r="M415" s="93"/>
      <c r="N415" s="93"/>
      <c r="O415" s="93"/>
      <c r="P415" s="93"/>
      <c r="Q415" s="93"/>
      <c r="R415" s="93"/>
      <c r="S415" s="94"/>
      <c r="T415" s="87">
        <v>7350168</v>
      </c>
      <c r="U415" s="87"/>
      <c r="V415" s="87"/>
      <c r="W415" s="87"/>
      <c r="X415" s="87"/>
      <c r="Y415" s="87"/>
      <c r="Z415" s="87">
        <v>7350168</v>
      </c>
      <c r="AA415" s="87"/>
      <c r="AB415" s="87"/>
      <c r="AC415" s="87"/>
      <c r="AD415" s="87"/>
      <c r="AE415" s="87">
        <v>0</v>
      </c>
      <c r="AF415" s="87"/>
      <c r="AG415" s="87"/>
      <c r="AH415" s="87"/>
      <c r="AI415" s="87"/>
      <c r="AJ415" s="87"/>
      <c r="AK415" s="87">
        <v>0</v>
      </c>
      <c r="AL415" s="87"/>
      <c r="AM415" s="87"/>
      <c r="AN415" s="87"/>
      <c r="AO415" s="87"/>
      <c r="AP415" s="87"/>
      <c r="AQ415" s="87">
        <f t="shared" si="46"/>
        <v>0</v>
      </c>
      <c r="AR415" s="87"/>
      <c r="AS415" s="87"/>
      <c r="AT415" s="87"/>
      <c r="AU415" s="87"/>
      <c r="AV415" s="87"/>
      <c r="AW415" s="87">
        <v>0</v>
      </c>
      <c r="AX415" s="87"/>
      <c r="AY415" s="87"/>
      <c r="AZ415" s="87"/>
      <c r="BA415" s="87"/>
      <c r="BB415" s="87">
        <v>0</v>
      </c>
      <c r="BC415" s="87"/>
      <c r="BD415" s="87"/>
      <c r="BE415" s="87"/>
      <c r="BF415" s="87"/>
      <c r="BG415" s="87">
        <f t="shared" si="47"/>
        <v>7350168</v>
      </c>
      <c r="BH415" s="87"/>
      <c r="BI415" s="87"/>
      <c r="BJ415" s="87"/>
      <c r="BK415" s="87"/>
      <c r="BL415" s="87"/>
    </row>
    <row r="416" spans="1:79" s="8" customFormat="1" ht="16.95" customHeight="1" x14ac:dyDescent="0.25">
      <c r="A416" s="80">
        <v>2210</v>
      </c>
      <c r="B416" s="80"/>
      <c r="C416" s="80"/>
      <c r="D416" s="80"/>
      <c r="E416" s="80"/>
      <c r="F416" s="80"/>
      <c r="G416" s="92" t="s">
        <v>156</v>
      </c>
      <c r="H416" s="93"/>
      <c r="I416" s="93"/>
      <c r="J416" s="93"/>
      <c r="K416" s="93"/>
      <c r="L416" s="93"/>
      <c r="M416" s="93"/>
      <c r="N416" s="93"/>
      <c r="O416" s="93"/>
      <c r="P416" s="93"/>
      <c r="Q416" s="93"/>
      <c r="R416" s="93"/>
      <c r="S416" s="94"/>
      <c r="T416" s="87">
        <v>0</v>
      </c>
      <c r="U416" s="87"/>
      <c r="V416" s="87"/>
      <c r="W416" s="87"/>
      <c r="X416" s="87"/>
      <c r="Y416" s="87"/>
      <c r="Z416" s="87">
        <v>0</v>
      </c>
      <c r="AA416" s="87"/>
      <c r="AB416" s="87"/>
      <c r="AC416" s="87"/>
      <c r="AD416" s="87"/>
      <c r="AE416" s="87">
        <v>0</v>
      </c>
      <c r="AF416" s="87"/>
      <c r="AG416" s="87"/>
      <c r="AH416" s="87"/>
      <c r="AI416" s="87"/>
      <c r="AJ416" s="87"/>
      <c r="AK416" s="87">
        <v>0</v>
      </c>
      <c r="AL416" s="87"/>
      <c r="AM416" s="87"/>
      <c r="AN416" s="87"/>
      <c r="AO416" s="87"/>
      <c r="AP416" s="87"/>
      <c r="AQ416" s="87">
        <f t="shared" si="46"/>
        <v>0</v>
      </c>
      <c r="AR416" s="87"/>
      <c r="AS416" s="87"/>
      <c r="AT416" s="87"/>
      <c r="AU416" s="87"/>
      <c r="AV416" s="87"/>
      <c r="AW416" s="87">
        <v>0</v>
      </c>
      <c r="AX416" s="87"/>
      <c r="AY416" s="87"/>
      <c r="AZ416" s="87"/>
      <c r="BA416" s="87"/>
      <c r="BB416" s="87">
        <v>0</v>
      </c>
      <c r="BC416" s="87"/>
      <c r="BD416" s="87"/>
      <c r="BE416" s="87"/>
      <c r="BF416" s="87"/>
      <c r="BG416" s="87">
        <f t="shared" si="47"/>
        <v>0</v>
      </c>
      <c r="BH416" s="87"/>
      <c r="BI416" s="87"/>
      <c r="BJ416" s="87"/>
      <c r="BK416" s="87"/>
      <c r="BL416" s="87"/>
    </row>
    <row r="417" spans="1:64" s="8" customFormat="1" ht="15.6" customHeight="1" x14ac:dyDescent="0.25">
      <c r="A417" s="80">
        <v>2220</v>
      </c>
      <c r="B417" s="80"/>
      <c r="C417" s="80"/>
      <c r="D417" s="80"/>
      <c r="E417" s="80"/>
      <c r="F417" s="80"/>
      <c r="G417" s="92" t="s">
        <v>222</v>
      </c>
      <c r="H417" s="93"/>
      <c r="I417" s="93"/>
      <c r="J417" s="93"/>
      <c r="K417" s="93"/>
      <c r="L417" s="93"/>
      <c r="M417" s="93"/>
      <c r="N417" s="93"/>
      <c r="O417" s="93"/>
      <c r="P417" s="93"/>
      <c r="Q417" s="93"/>
      <c r="R417" s="93"/>
      <c r="S417" s="94"/>
      <c r="T417" s="87">
        <v>1594445</v>
      </c>
      <c r="U417" s="87"/>
      <c r="V417" s="87"/>
      <c r="W417" s="87"/>
      <c r="X417" s="87"/>
      <c r="Y417" s="87"/>
      <c r="Z417" s="87">
        <v>1594445</v>
      </c>
      <c r="AA417" s="87"/>
      <c r="AB417" s="87"/>
      <c r="AC417" s="87"/>
      <c r="AD417" s="87"/>
      <c r="AE417" s="87">
        <v>0</v>
      </c>
      <c r="AF417" s="87"/>
      <c r="AG417" s="87"/>
      <c r="AH417" s="87"/>
      <c r="AI417" s="87"/>
      <c r="AJ417" s="87"/>
      <c r="AK417" s="87">
        <v>0</v>
      </c>
      <c r="AL417" s="87"/>
      <c r="AM417" s="87"/>
      <c r="AN417" s="87"/>
      <c r="AO417" s="87"/>
      <c r="AP417" s="87"/>
      <c r="AQ417" s="87">
        <f t="shared" si="46"/>
        <v>0</v>
      </c>
      <c r="AR417" s="87"/>
      <c r="AS417" s="87"/>
      <c r="AT417" s="87"/>
      <c r="AU417" s="87"/>
      <c r="AV417" s="87"/>
      <c r="AW417" s="87">
        <v>0</v>
      </c>
      <c r="AX417" s="87"/>
      <c r="AY417" s="87"/>
      <c r="AZ417" s="87"/>
      <c r="BA417" s="87"/>
      <c r="BB417" s="87">
        <v>0</v>
      </c>
      <c r="BC417" s="87"/>
      <c r="BD417" s="87"/>
      <c r="BE417" s="87"/>
      <c r="BF417" s="87"/>
      <c r="BG417" s="87">
        <f t="shared" si="47"/>
        <v>1594445</v>
      </c>
      <c r="BH417" s="87"/>
      <c r="BI417" s="87"/>
      <c r="BJ417" s="87"/>
      <c r="BK417" s="87"/>
      <c r="BL417" s="87"/>
    </row>
    <row r="418" spans="1:64" s="8" customFormat="1" ht="13.2" customHeight="1" x14ac:dyDescent="0.25">
      <c r="A418" s="80">
        <v>2240</v>
      </c>
      <c r="B418" s="80"/>
      <c r="C418" s="80"/>
      <c r="D418" s="80"/>
      <c r="E418" s="80"/>
      <c r="F418" s="80"/>
      <c r="G418" s="92" t="s">
        <v>157</v>
      </c>
      <c r="H418" s="93"/>
      <c r="I418" s="93"/>
      <c r="J418" s="93"/>
      <c r="K418" s="93"/>
      <c r="L418" s="93"/>
      <c r="M418" s="93"/>
      <c r="N418" s="93"/>
      <c r="O418" s="93"/>
      <c r="P418" s="93"/>
      <c r="Q418" s="93"/>
      <c r="R418" s="93"/>
      <c r="S418" s="94"/>
      <c r="T418" s="87">
        <v>25310</v>
      </c>
      <c r="U418" s="87"/>
      <c r="V418" s="87"/>
      <c r="W418" s="87"/>
      <c r="X418" s="87"/>
      <c r="Y418" s="87"/>
      <c r="Z418" s="87">
        <v>25310</v>
      </c>
      <c r="AA418" s="87"/>
      <c r="AB418" s="87"/>
      <c r="AC418" s="87"/>
      <c r="AD418" s="87"/>
      <c r="AE418" s="87">
        <v>0</v>
      </c>
      <c r="AF418" s="87"/>
      <c r="AG418" s="87"/>
      <c r="AH418" s="87"/>
      <c r="AI418" s="87"/>
      <c r="AJ418" s="87"/>
      <c r="AK418" s="87">
        <v>0</v>
      </c>
      <c r="AL418" s="87"/>
      <c r="AM418" s="87"/>
      <c r="AN418" s="87"/>
      <c r="AO418" s="87"/>
      <c r="AP418" s="87"/>
      <c r="AQ418" s="87">
        <f t="shared" si="46"/>
        <v>0</v>
      </c>
      <c r="AR418" s="87"/>
      <c r="AS418" s="87"/>
      <c r="AT418" s="87"/>
      <c r="AU418" s="87"/>
      <c r="AV418" s="87"/>
      <c r="AW418" s="87">
        <v>0</v>
      </c>
      <c r="AX418" s="87"/>
      <c r="AY418" s="87"/>
      <c r="AZ418" s="87"/>
      <c r="BA418" s="87"/>
      <c r="BB418" s="87">
        <v>0</v>
      </c>
      <c r="BC418" s="87"/>
      <c r="BD418" s="87"/>
      <c r="BE418" s="87"/>
      <c r="BF418" s="87"/>
      <c r="BG418" s="87">
        <f t="shared" si="47"/>
        <v>25310</v>
      </c>
      <c r="BH418" s="87"/>
      <c r="BI418" s="87"/>
      <c r="BJ418" s="87"/>
      <c r="BK418" s="87"/>
      <c r="BL418" s="87"/>
    </row>
    <row r="419" spans="1:64" s="8" customFormat="1" ht="13.2" customHeight="1" x14ac:dyDescent="0.25">
      <c r="A419" s="80">
        <v>2250</v>
      </c>
      <c r="B419" s="80"/>
      <c r="C419" s="80"/>
      <c r="D419" s="80"/>
      <c r="E419" s="80"/>
      <c r="F419" s="80"/>
      <c r="G419" s="92" t="s">
        <v>224</v>
      </c>
      <c r="H419" s="93"/>
      <c r="I419" s="93"/>
      <c r="J419" s="93"/>
      <c r="K419" s="93"/>
      <c r="L419" s="93"/>
      <c r="M419" s="93"/>
      <c r="N419" s="93"/>
      <c r="O419" s="93"/>
      <c r="P419" s="93"/>
      <c r="Q419" s="93"/>
      <c r="R419" s="93"/>
      <c r="S419" s="94"/>
      <c r="T419" s="87">
        <v>0</v>
      </c>
      <c r="U419" s="87"/>
      <c r="V419" s="87"/>
      <c r="W419" s="87"/>
      <c r="X419" s="87"/>
      <c r="Y419" s="87"/>
      <c r="Z419" s="87">
        <v>0</v>
      </c>
      <c r="AA419" s="87"/>
      <c r="AB419" s="87"/>
      <c r="AC419" s="87"/>
      <c r="AD419" s="87"/>
      <c r="AE419" s="87">
        <v>0</v>
      </c>
      <c r="AF419" s="87"/>
      <c r="AG419" s="87"/>
      <c r="AH419" s="87"/>
      <c r="AI419" s="87"/>
      <c r="AJ419" s="87"/>
      <c r="AK419" s="87">
        <v>0</v>
      </c>
      <c r="AL419" s="87"/>
      <c r="AM419" s="87"/>
      <c r="AN419" s="87"/>
      <c r="AO419" s="87"/>
      <c r="AP419" s="87"/>
      <c r="AQ419" s="87">
        <f t="shared" si="46"/>
        <v>0</v>
      </c>
      <c r="AR419" s="87"/>
      <c r="AS419" s="87"/>
      <c r="AT419" s="87"/>
      <c r="AU419" s="87"/>
      <c r="AV419" s="87"/>
      <c r="AW419" s="87">
        <v>0</v>
      </c>
      <c r="AX419" s="87"/>
      <c r="AY419" s="87"/>
      <c r="AZ419" s="87"/>
      <c r="BA419" s="87"/>
      <c r="BB419" s="87">
        <v>0</v>
      </c>
      <c r="BC419" s="87"/>
      <c r="BD419" s="87"/>
      <c r="BE419" s="87"/>
      <c r="BF419" s="87"/>
      <c r="BG419" s="87">
        <f t="shared" si="47"/>
        <v>0</v>
      </c>
      <c r="BH419" s="87"/>
      <c r="BI419" s="87"/>
      <c r="BJ419" s="87"/>
      <c r="BK419" s="87"/>
      <c r="BL419" s="87"/>
    </row>
    <row r="420" spans="1:64" s="8" customFormat="1" ht="13.2" customHeight="1" x14ac:dyDescent="0.25">
      <c r="A420" s="80">
        <v>2271</v>
      </c>
      <c r="B420" s="80"/>
      <c r="C420" s="80"/>
      <c r="D420" s="80"/>
      <c r="E420" s="80"/>
      <c r="F420" s="80"/>
      <c r="G420" s="92" t="s">
        <v>158</v>
      </c>
      <c r="H420" s="93"/>
      <c r="I420" s="93"/>
      <c r="J420" s="93"/>
      <c r="K420" s="93"/>
      <c r="L420" s="93"/>
      <c r="M420" s="93"/>
      <c r="N420" s="93"/>
      <c r="O420" s="93"/>
      <c r="P420" s="93"/>
      <c r="Q420" s="93"/>
      <c r="R420" s="93"/>
      <c r="S420" s="94"/>
      <c r="T420" s="87">
        <v>2988632</v>
      </c>
      <c r="U420" s="87"/>
      <c r="V420" s="87"/>
      <c r="W420" s="87"/>
      <c r="X420" s="87"/>
      <c r="Y420" s="87"/>
      <c r="Z420" s="87">
        <v>2988632</v>
      </c>
      <c r="AA420" s="87"/>
      <c r="AB420" s="87"/>
      <c r="AC420" s="87"/>
      <c r="AD420" s="87"/>
      <c r="AE420" s="87">
        <v>0</v>
      </c>
      <c r="AF420" s="87"/>
      <c r="AG420" s="87"/>
      <c r="AH420" s="87"/>
      <c r="AI420" s="87"/>
      <c r="AJ420" s="87"/>
      <c r="AK420" s="87">
        <v>0</v>
      </c>
      <c r="AL420" s="87"/>
      <c r="AM420" s="87"/>
      <c r="AN420" s="87"/>
      <c r="AO420" s="87"/>
      <c r="AP420" s="87"/>
      <c r="AQ420" s="87">
        <f t="shared" si="46"/>
        <v>0</v>
      </c>
      <c r="AR420" s="87"/>
      <c r="AS420" s="87"/>
      <c r="AT420" s="87"/>
      <c r="AU420" s="87"/>
      <c r="AV420" s="87"/>
      <c r="AW420" s="87">
        <v>0</v>
      </c>
      <c r="AX420" s="87"/>
      <c r="AY420" s="87"/>
      <c r="AZ420" s="87"/>
      <c r="BA420" s="87"/>
      <c r="BB420" s="87">
        <v>0</v>
      </c>
      <c r="BC420" s="87"/>
      <c r="BD420" s="87"/>
      <c r="BE420" s="87"/>
      <c r="BF420" s="87"/>
      <c r="BG420" s="87">
        <f t="shared" si="47"/>
        <v>2988632</v>
      </c>
      <c r="BH420" s="87"/>
      <c r="BI420" s="87"/>
      <c r="BJ420" s="87"/>
      <c r="BK420" s="87"/>
      <c r="BL420" s="87"/>
    </row>
    <row r="421" spans="1:64" s="8" customFormat="1" ht="15" customHeight="1" x14ac:dyDescent="0.25">
      <c r="A421" s="80">
        <v>2272</v>
      </c>
      <c r="B421" s="80"/>
      <c r="C421" s="80"/>
      <c r="D421" s="80"/>
      <c r="E421" s="80"/>
      <c r="F421" s="80"/>
      <c r="G421" s="92" t="s">
        <v>159</v>
      </c>
      <c r="H421" s="93"/>
      <c r="I421" s="93"/>
      <c r="J421" s="93"/>
      <c r="K421" s="93"/>
      <c r="L421" s="93"/>
      <c r="M421" s="93"/>
      <c r="N421" s="93"/>
      <c r="O421" s="93"/>
      <c r="P421" s="93"/>
      <c r="Q421" s="93"/>
      <c r="R421" s="93"/>
      <c r="S421" s="94"/>
      <c r="T421" s="87">
        <v>232471</v>
      </c>
      <c r="U421" s="87"/>
      <c r="V421" s="87"/>
      <c r="W421" s="87"/>
      <c r="X421" s="87"/>
      <c r="Y421" s="87"/>
      <c r="Z421" s="87">
        <v>232471</v>
      </c>
      <c r="AA421" s="87"/>
      <c r="AB421" s="87"/>
      <c r="AC421" s="87"/>
      <c r="AD421" s="87"/>
      <c r="AE421" s="87">
        <v>0</v>
      </c>
      <c r="AF421" s="87"/>
      <c r="AG421" s="87"/>
      <c r="AH421" s="87"/>
      <c r="AI421" s="87"/>
      <c r="AJ421" s="87"/>
      <c r="AK421" s="87">
        <v>0</v>
      </c>
      <c r="AL421" s="87"/>
      <c r="AM421" s="87"/>
      <c r="AN421" s="87"/>
      <c r="AO421" s="87"/>
      <c r="AP421" s="87"/>
      <c r="AQ421" s="87">
        <f t="shared" si="46"/>
        <v>0</v>
      </c>
      <c r="AR421" s="87"/>
      <c r="AS421" s="87"/>
      <c r="AT421" s="87"/>
      <c r="AU421" s="87"/>
      <c r="AV421" s="87"/>
      <c r="AW421" s="87">
        <v>0</v>
      </c>
      <c r="AX421" s="87"/>
      <c r="AY421" s="87"/>
      <c r="AZ421" s="87"/>
      <c r="BA421" s="87"/>
      <c r="BB421" s="87">
        <v>0</v>
      </c>
      <c r="BC421" s="87"/>
      <c r="BD421" s="87"/>
      <c r="BE421" s="87"/>
      <c r="BF421" s="87"/>
      <c r="BG421" s="87">
        <f t="shared" si="47"/>
        <v>232471</v>
      </c>
      <c r="BH421" s="87"/>
      <c r="BI421" s="87"/>
      <c r="BJ421" s="87"/>
      <c r="BK421" s="87"/>
      <c r="BL421" s="87"/>
    </row>
    <row r="422" spans="1:64" s="8" customFormat="1" ht="13.2" customHeight="1" x14ac:dyDescent="0.25">
      <c r="A422" s="80">
        <v>2273</v>
      </c>
      <c r="B422" s="80"/>
      <c r="C422" s="80"/>
      <c r="D422" s="80"/>
      <c r="E422" s="80"/>
      <c r="F422" s="80"/>
      <c r="G422" s="92" t="s">
        <v>160</v>
      </c>
      <c r="H422" s="93"/>
      <c r="I422" s="93"/>
      <c r="J422" s="93"/>
      <c r="K422" s="93"/>
      <c r="L422" s="93"/>
      <c r="M422" s="93"/>
      <c r="N422" s="93"/>
      <c r="O422" s="93"/>
      <c r="P422" s="93"/>
      <c r="Q422" s="93"/>
      <c r="R422" s="93"/>
      <c r="S422" s="94"/>
      <c r="T422" s="87">
        <v>1110946</v>
      </c>
      <c r="U422" s="87"/>
      <c r="V422" s="87"/>
      <c r="W422" s="87"/>
      <c r="X422" s="87"/>
      <c r="Y422" s="87"/>
      <c r="Z422" s="87">
        <v>1110946</v>
      </c>
      <c r="AA422" s="87"/>
      <c r="AB422" s="87"/>
      <c r="AC422" s="87"/>
      <c r="AD422" s="87"/>
      <c r="AE422" s="87">
        <v>0</v>
      </c>
      <c r="AF422" s="87"/>
      <c r="AG422" s="87"/>
      <c r="AH422" s="87"/>
      <c r="AI422" s="87"/>
      <c r="AJ422" s="87"/>
      <c r="AK422" s="87">
        <v>0</v>
      </c>
      <c r="AL422" s="87"/>
      <c r="AM422" s="87"/>
      <c r="AN422" s="87"/>
      <c r="AO422" s="87"/>
      <c r="AP422" s="87"/>
      <c r="AQ422" s="87">
        <f t="shared" si="46"/>
        <v>0</v>
      </c>
      <c r="AR422" s="87"/>
      <c r="AS422" s="87"/>
      <c r="AT422" s="87"/>
      <c r="AU422" s="87"/>
      <c r="AV422" s="87"/>
      <c r="AW422" s="87">
        <v>0</v>
      </c>
      <c r="AX422" s="87"/>
      <c r="AY422" s="87"/>
      <c r="AZ422" s="87"/>
      <c r="BA422" s="87"/>
      <c r="BB422" s="87">
        <v>0</v>
      </c>
      <c r="BC422" s="87"/>
      <c r="BD422" s="87"/>
      <c r="BE422" s="87"/>
      <c r="BF422" s="87"/>
      <c r="BG422" s="87">
        <f t="shared" si="47"/>
        <v>1110946</v>
      </c>
      <c r="BH422" s="87"/>
      <c r="BI422" s="87"/>
      <c r="BJ422" s="87"/>
      <c r="BK422" s="87"/>
      <c r="BL422" s="87"/>
    </row>
    <row r="423" spans="1:64" s="8" customFormat="1" ht="13.2" customHeight="1" x14ac:dyDescent="0.25">
      <c r="A423" s="80">
        <v>2274</v>
      </c>
      <c r="B423" s="80"/>
      <c r="C423" s="80"/>
      <c r="D423" s="80"/>
      <c r="E423" s="80"/>
      <c r="F423" s="80"/>
      <c r="G423" s="92" t="s">
        <v>225</v>
      </c>
      <c r="H423" s="93"/>
      <c r="I423" s="93"/>
      <c r="J423" s="93"/>
      <c r="K423" s="93"/>
      <c r="L423" s="93"/>
      <c r="M423" s="93"/>
      <c r="N423" s="93"/>
      <c r="O423" s="93"/>
      <c r="P423" s="93"/>
      <c r="Q423" s="93"/>
      <c r="R423" s="93"/>
      <c r="S423" s="94"/>
      <c r="T423" s="87">
        <v>84222</v>
      </c>
      <c r="U423" s="87"/>
      <c r="V423" s="87"/>
      <c r="W423" s="87"/>
      <c r="X423" s="87"/>
      <c r="Y423" s="87"/>
      <c r="Z423" s="87">
        <v>84222</v>
      </c>
      <c r="AA423" s="87"/>
      <c r="AB423" s="87"/>
      <c r="AC423" s="87"/>
      <c r="AD423" s="87"/>
      <c r="AE423" s="87">
        <v>0</v>
      </c>
      <c r="AF423" s="87"/>
      <c r="AG423" s="87"/>
      <c r="AH423" s="87"/>
      <c r="AI423" s="87"/>
      <c r="AJ423" s="87"/>
      <c r="AK423" s="87">
        <v>0</v>
      </c>
      <c r="AL423" s="87"/>
      <c r="AM423" s="87"/>
      <c r="AN423" s="87"/>
      <c r="AO423" s="87"/>
      <c r="AP423" s="87"/>
      <c r="AQ423" s="87">
        <f t="shared" si="46"/>
        <v>0</v>
      </c>
      <c r="AR423" s="87"/>
      <c r="AS423" s="87"/>
      <c r="AT423" s="87"/>
      <c r="AU423" s="87"/>
      <c r="AV423" s="87"/>
      <c r="AW423" s="87">
        <v>0</v>
      </c>
      <c r="AX423" s="87"/>
      <c r="AY423" s="87"/>
      <c r="AZ423" s="87"/>
      <c r="BA423" s="87"/>
      <c r="BB423" s="87">
        <v>0</v>
      </c>
      <c r="BC423" s="87"/>
      <c r="BD423" s="87"/>
      <c r="BE423" s="87"/>
      <c r="BF423" s="87"/>
      <c r="BG423" s="87">
        <f t="shared" si="47"/>
        <v>84222</v>
      </c>
      <c r="BH423" s="87"/>
      <c r="BI423" s="87"/>
      <c r="BJ423" s="87"/>
      <c r="BK423" s="87"/>
      <c r="BL423" s="87"/>
    </row>
    <row r="424" spans="1:64" s="8" customFormat="1" ht="39.6" customHeight="1" x14ac:dyDescent="0.25">
      <c r="A424" s="80">
        <v>2282</v>
      </c>
      <c r="B424" s="80"/>
      <c r="C424" s="80"/>
      <c r="D424" s="80"/>
      <c r="E424" s="80"/>
      <c r="F424" s="80"/>
      <c r="G424" s="92" t="s">
        <v>227</v>
      </c>
      <c r="H424" s="93"/>
      <c r="I424" s="93"/>
      <c r="J424" s="93"/>
      <c r="K424" s="93"/>
      <c r="L424" s="93"/>
      <c r="M424" s="93"/>
      <c r="N424" s="93"/>
      <c r="O424" s="93"/>
      <c r="P424" s="93"/>
      <c r="Q424" s="93"/>
      <c r="R424" s="93"/>
      <c r="S424" s="94"/>
      <c r="T424" s="87">
        <v>0</v>
      </c>
      <c r="U424" s="87"/>
      <c r="V424" s="87"/>
      <c r="W424" s="87"/>
      <c r="X424" s="87"/>
      <c r="Y424" s="87"/>
      <c r="Z424" s="87">
        <v>0</v>
      </c>
      <c r="AA424" s="87"/>
      <c r="AB424" s="87"/>
      <c r="AC424" s="87"/>
      <c r="AD424" s="87"/>
      <c r="AE424" s="87">
        <v>0</v>
      </c>
      <c r="AF424" s="87"/>
      <c r="AG424" s="87"/>
      <c r="AH424" s="87"/>
      <c r="AI424" s="87"/>
      <c r="AJ424" s="87"/>
      <c r="AK424" s="87">
        <v>0</v>
      </c>
      <c r="AL424" s="87"/>
      <c r="AM424" s="87"/>
      <c r="AN424" s="87"/>
      <c r="AO424" s="87"/>
      <c r="AP424" s="87"/>
      <c r="AQ424" s="87">
        <f t="shared" si="46"/>
        <v>0</v>
      </c>
      <c r="AR424" s="87"/>
      <c r="AS424" s="87"/>
      <c r="AT424" s="87"/>
      <c r="AU424" s="87"/>
      <c r="AV424" s="87"/>
      <c r="AW424" s="87">
        <v>0</v>
      </c>
      <c r="AX424" s="87"/>
      <c r="AY424" s="87"/>
      <c r="AZ424" s="87"/>
      <c r="BA424" s="87"/>
      <c r="BB424" s="87">
        <v>0</v>
      </c>
      <c r="BC424" s="87"/>
      <c r="BD424" s="87"/>
      <c r="BE424" s="87"/>
      <c r="BF424" s="87"/>
      <c r="BG424" s="87">
        <f t="shared" si="47"/>
        <v>0</v>
      </c>
      <c r="BH424" s="87"/>
      <c r="BI424" s="87"/>
      <c r="BJ424" s="87"/>
      <c r="BK424" s="87"/>
      <c r="BL424" s="87"/>
    </row>
    <row r="425" spans="1:64" s="8" customFormat="1" ht="13.2" customHeight="1" x14ac:dyDescent="0.25">
      <c r="A425" s="80">
        <v>2710</v>
      </c>
      <c r="B425" s="80"/>
      <c r="C425" s="80"/>
      <c r="D425" s="80"/>
      <c r="E425" s="80"/>
      <c r="F425" s="80"/>
      <c r="G425" s="92" t="s">
        <v>228</v>
      </c>
      <c r="H425" s="93"/>
      <c r="I425" s="93"/>
      <c r="J425" s="93"/>
      <c r="K425" s="93"/>
      <c r="L425" s="93"/>
      <c r="M425" s="93"/>
      <c r="N425" s="93"/>
      <c r="O425" s="93"/>
      <c r="P425" s="93"/>
      <c r="Q425" s="93"/>
      <c r="R425" s="93"/>
      <c r="S425" s="94"/>
      <c r="T425" s="87">
        <v>126400</v>
      </c>
      <c r="U425" s="87"/>
      <c r="V425" s="87"/>
      <c r="W425" s="87"/>
      <c r="X425" s="87"/>
      <c r="Y425" s="87"/>
      <c r="Z425" s="87">
        <v>126400</v>
      </c>
      <c r="AA425" s="87"/>
      <c r="AB425" s="87"/>
      <c r="AC425" s="87"/>
      <c r="AD425" s="87"/>
      <c r="AE425" s="87">
        <v>0</v>
      </c>
      <c r="AF425" s="87"/>
      <c r="AG425" s="87"/>
      <c r="AH425" s="87"/>
      <c r="AI425" s="87"/>
      <c r="AJ425" s="87"/>
      <c r="AK425" s="87">
        <v>0</v>
      </c>
      <c r="AL425" s="87"/>
      <c r="AM425" s="87"/>
      <c r="AN425" s="87"/>
      <c r="AO425" s="87"/>
      <c r="AP425" s="87"/>
      <c r="AQ425" s="87">
        <f t="shared" si="46"/>
        <v>0</v>
      </c>
      <c r="AR425" s="87"/>
      <c r="AS425" s="87"/>
      <c r="AT425" s="87"/>
      <c r="AU425" s="87"/>
      <c r="AV425" s="87"/>
      <c r="AW425" s="87">
        <v>0</v>
      </c>
      <c r="AX425" s="87"/>
      <c r="AY425" s="87"/>
      <c r="AZ425" s="87"/>
      <c r="BA425" s="87"/>
      <c r="BB425" s="87">
        <v>0</v>
      </c>
      <c r="BC425" s="87"/>
      <c r="BD425" s="87"/>
      <c r="BE425" s="87"/>
      <c r="BF425" s="87"/>
      <c r="BG425" s="87">
        <f t="shared" si="47"/>
        <v>126400</v>
      </c>
      <c r="BH425" s="87"/>
      <c r="BI425" s="87"/>
      <c r="BJ425" s="87"/>
      <c r="BK425" s="87"/>
      <c r="BL425" s="87"/>
    </row>
    <row r="426" spans="1:64" s="8" customFormat="1" ht="13.2" customHeight="1" x14ac:dyDescent="0.25">
      <c r="A426" s="80">
        <v>2730</v>
      </c>
      <c r="B426" s="80"/>
      <c r="C426" s="80"/>
      <c r="D426" s="80"/>
      <c r="E426" s="80"/>
      <c r="F426" s="80"/>
      <c r="G426" s="92" t="s">
        <v>229</v>
      </c>
      <c r="H426" s="93"/>
      <c r="I426" s="93"/>
      <c r="J426" s="93"/>
      <c r="K426" s="93"/>
      <c r="L426" s="93"/>
      <c r="M426" s="93"/>
      <c r="N426" s="93"/>
      <c r="O426" s="93"/>
      <c r="P426" s="93"/>
      <c r="Q426" s="93"/>
      <c r="R426" s="93"/>
      <c r="S426" s="94"/>
      <c r="T426" s="87">
        <v>2365296</v>
      </c>
      <c r="U426" s="87"/>
      <c r="V426" s="87"/>
      <c r="W426" s="87"/>
      <c r="X426" s="87"/>
      <c r="Y426" s="87"/>
      <c r="Z426" s="87">
        <v>2364671</v>
      </c>
      <c r="AA426" s="87"/>
      <c r="AB426" s="87"/>
      <c r="AC426" s="87"/>
      <c r="AD426" s="87"/>
      <c r="AE426" s="87">
        <v>0</v>
      </c>
      <c r="AF426" s="87"/>
      <c r="AG426" s="87"/>
      <c r="AH426" s="87"/>
      <c r="AI426" s="87"/>
      <c r="AJ426" s="87"/>
      <c r="AK426" s="87">
        <v>0</v>
      </c>
      <c r="AL426" s="87"/>
      <c r="AM426" s="87"/>
      <c r="AN426" s="87"/>
      <c r="AO426" s="87"/>
      <c r="AP426" s="87"/>
      <c r="AQ426" s="87">
        <f t="shared" si="46"/>
        <v>0</v>
      </c>
      <c r="AR426" s="87"/>
      <c r="AS426" s="87"/>
      <c r="AT426" s="87"/>
      <c r="AU426" s="87"/>
      <c r="AV426" s="87"/>
      <c r="AW426" s="87">
        <v>0</v>
      </c>
      <c r="AX426" s="87"/>
      <c r="AY426" s="87"/>
      <c r="AZ426" s="87"/>
      <c r="BA426" s="87"/>
      <c r="BB426" s="87">
        <v>0</v>
      </c>
      <c r="BC426" s="87"/>
      <c r="BD426" s="87"/>
      <c r="BE426" s="87"/>
      <c r="BF426" s="87"/>
      <c r="BG426" s="87">
        <f t="shared" si="47"/>
        <v>2364671</v>
      </c>
      <c r="BH426" s="87"/>
      <c r="BI426" s="87"/>
      <c r="BJ426" s="87"/>
      <c r="BK426" s="87"/>
      <c r="BL426" s="87"/>
    </row>
    <row r="427" spans="1:64" s="9" customFormat="1" ht="12.75" customHeight="1" x14ac:dyDescent="0.25">
      <c r="A427" s="139"/>
      <c r="B427" s="139"/>
      <c r="C427" s="139"/>
      <c r="D427" s="139"/>
      <c r="E427" s="139"/>
      <c r="F427" s="139"/>
      <c r="G427" s="159" t="s">
        <v>145</v>
      </c>
      <c r="H427" s="156"/>
      <c r="I427" s="156"/>
      <c r="J427" s="156"/>
      <c r="K427" s="156"/>
      <c r="L427" s="156"/>
      <c r="M427" s="156"/>
      <c r="N427" s="156"/>
      <c r="O427" s="156"/>
      <c r="P427" s="156"/>
      <c r="Q427" s="156"/>
      <c r="R427" s="156"/>
      <c r="S427" s="157"/>
      <c r="T427" s="120">
        <v>49930291</v>
      </c>
      <c r="U427" s="120"/>
      <c r="V427" s="120"/>
      <c r="W427" s="120"/>
      <c r="X427" s="120"/>
      <c r="Y427" s="120"/>
      <c r="Z427" s="120">
        <v>49929666</v>
      </c>
      <c r="AA427" s="120"/>
      <c r="AB427" s="120"/>
      <c r="AC427" s="120"/>
      <c r="AD427" s="120"/>
      <c r="AE427" s="120">
        <v>0</v>
      </c>
      <c r="AF427" s="120"/>
      <c r="AG427" s="120"/>
      <c r="AH427" s="120"/>
      <c r="AI427" s="120"/>
      <c r="AJ427" s="120"/>
      <c r="AK427" s="120">
        <v>0</v>
      </c>
      <c r="AL427" s="120"/>
      <c r="AM427" s="120"/>
      <c r="AN427" s="120"/>
      <c r="AO427" s="120"/>
      <c r="AP427" s="120"/>
      <c r="AQ427" s="120">
        <f t="shared" si="46"/>
        <v>0</v>
      </c>
      <c r="AR427" s="120"/>
      <c r="AS427" s="120"/>
      <c r="AT427" s="120"/>
      <c r="AU427" s="120"/>
      <c r="AV427" s="120"/>
      <c r="AW427" s="120">
        <v>0</v>
      </c>
      <c r="AX427" s="120"/>
      <c r="AY427" s="120"/>
      <c r="AZ427" s="120"/>
      <c r="BA427" s="120"/>
      <c r="BB427" s="120">
        <v>0</v>
      </c>
      <c r="BC427" s="120"/>
      <c r="BD427" s="120"/>
      <c r="BE427" s="120"/>
      <c r="BF427" s="120"/>
      <c r="BG427" s="120">
        <f t="shared" si="47"/>
        <v>49929666</v>
      </c>
      <c r="BH427" s="120"/>
      <c r="BI427" s="120"/>
      <c r="BJ427" s="120"/>
      <c r="BK427" s="120"/>
      <c r="BL427" s="120"/>
    </row>
    <row r="429" spans="1:64" ht="14.25" customHeight="1" x14ac:dyDescent="0.25">
      <c r="A429" s="51" t="s">
        <v>423</v>
      </c>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row>
    <row r="430" spans="1:64" ht="15" customHeight="1" x14ac:dyDescent="0.25">
      <c r="A430" s="59" t="s">
        <v>192</v>
      </c>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row>
    <row r="432" spans="1:64" ht="18" customHeight="1" x14ac:dyDescent="0.25">
      <c r="A432" s="61" t="s">
        <v>132</v>
      </c>
      <c r="B432" s="61"/>
      <c r="C432" s="61"/>
      <c r="D432" s="61"/>
      <c r="E432" s="61"/>
      <c r="F432" s="61"/>
      <c r="G432" s="61" t="s">
        <v>19</v>
      </c>
      <c r="H432" s="61"/>
      <c r="I432" s="61"/>
      <c r="J432" s="61"/>
      <c r="K432" s="61"/>
      <c r="L432" s="61"/>
      <c r="M432" s="61"/>
      <c r="N432" s="61"/>
      <c r="O432" s="61"/>
      <c r="P432" s="61"/>
      <c r="Q432" s="61" t="s">
        <v>197</v>
      </c>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t="s">
        <v>201</v>
      </c>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row>
    <row r="433" spans="1:79" ht="42.9" customHeight="1" x14ac:dyDescent="0.25">
      <c r="A433" s="61"/>
      <c r="B433" s="61"/>
      <c r="C433" s="61"/>
      <c r="D433" s="61"/>
      <c r="E433" s="61"/>
      <c r="F433" s="61"/>
      <c r="G433" s="61"/>
      <c r="H433" s="61"/>
      <c r="I433" s="61"/>
      <c r="J433" s="61"/>
      <c r="K433" s="61"/>
      <c r="L433" s="61"/>
      <c r="M433" s="61"/>
      <c r="N433" s="61"/>
      <c r="O433" s="61"/>
      <c r="P433" s="61"/>
      <c r="Q433" s="61" t="s">
        <v>137</v>
      </c>
      <c r="R433" s="61"/>
      <c r="S433" s="61"/>
      <c r="T433" s="61"/>
      <c r="U433" s="61"/>
      <c r="V433" s="80" t="s">
        <v>138</v>
      </c>
      <c r="W433" s="80"/>
      <c r="X433" s="80"/>
      <c r="Y433" s="80"/>
      <c r="Z433" s="61" t="s">
        <v>139</v>
      </c>
      <c r="AA433" s="61"/>
      <c r="AB433" s="61"/>
      <c r="AC433" s="61"/>
      <c r="AD433" s="61"/>
      <c r="AE433" s="61"/>
      <c r="AF433" s="61"/>
      <c r="AG433" s="61"/>
      <c r="AH433" s="61"/>
      <c r="AI433" s="61"/>
      <c r="AJ433" s="61" t="s">
        <v>140</v>
      </c>
      <c r="AK433" s="61"/>
      <c r="AL433" s="61"/>
      <c r="AM433" s="61"/>
      <c r="AN433" s="61"/>
      <c r="AO433" s="61" t="s">
        <v>20</v>
      </c>
      <c r="AP433" s="61"/>
      <c r="AQ433" s="61"/>
      <c r="AR433" s="61"/>
      <c r="AS433" s="61"/>
      <c r="AT433" s="80" t="s">
        <v>141</v>
      </c>
      <c r="AU433" s="80"/>
      <c r="AV433" s="80"/>
      <c r="AW433" s="80"/>
      <c r="AX433" s="61" t="s">
        <v>139</v>
      </c>
      <c r="AY433" s="61"/>
      <c r="AZ433" s="61"/>
      <c r="BA433" s="61"/>
      <c r="BB433" s="61"/>
      <c r="BC433" s="61"/>
      <c r="BD433" s="61"/>
      <c r="BE433" s="61"/>
      <c r="BF433" s="61"/>
      <c r="BG433" s="61"/>
      <c r="BH433" s="61" t="s">
        <v>142</v>
      </c>
      <c r="BI433" s="61"/>
      <c r="BJ433" s="61"/>
      <c r="BK433" s="61"/>
      <c r="BL433" s="61"/>
    </row>
    <row r="434" spans="1:79" ht="63" customHeight="1" x14ac:dyDescent="0.25">
      <c r="A434" s="61"/>
      <c r="B434" s="61"/>
      <c r="C434" s="61"/>
      <c r="D434" s="61"/>
      <c r="E434" s="61"/>
      <c r="F434" s="61"/>
      <c r="G434" s="61"/>
      <c r="H434" s="61"/>
      <c r="I434" s="61"/>
      <c r="J434" s="61"/>
      <c r="K434" s="61"/>
      <c r="L434" s="61"/>
      <c r="M434" s="61"/>
      <c r="N434" s="61"/>
      <c r="O434" s="61"/>
      <c r="P434" s="61"/>
      <c r="Q434" s="61"/>
      <c r="R434" s="61"/>
      <c r="S434" s="61"/>
      <c r="T434" s="61"/>
      <c r="U434" s="61"/>
      <c r="V434" s="80"/>
      <c r="W434" s="80"/>
      <c r="X434" s="80"/>
      <c r="Y434" s="80"/>
      <c r="Z434" s="61" t="s">
        <v>17</v>
      </c>
      <c r="AA434" s="61"/>
      <c r="AB434" s="61"/>
      <c r="AC434" s="61"/>
      <c r="AD434" s="61"/>
      <c r="AE434" s="61" t="s">
        <v>16</v>
      </c>
      <c r="AF434" s="61"/>
      <c r="AG434" s="61"/>
      <c r="AH434" s="61"/>
      <c r="AI434" s="61"/>
      <c r="AJ434" s="61"/>
      <c r="AK434" s="61"/>
      <c r="AL434" s="61"/>
      <c r="AM434" s="61"/>
      <c r="AN434" s="61"/>
      <c r="AO434" s="61"/>
      <c r="AP434" s="61"/>
      <c r="AQ434" s="61"/>
      <c r="AR434" s="61"/>
      <c r="AS434" s="61"/>
      <c r="AT434" s="80"/>
      <c r="AU434" s="80"/>
      <c r="AV434" s="80"/>
      <c r="AW434" s="80"/>
      <c r="AX434" s="61" t="s">
        <v>17</v>
      </c>
      <c r="AY434" s="61"/>
      <c r="AZ434" s="61"/>
      <c r="BA434" s="61"/>
      <c r="BB434" s="61"/>
      <c r="BC434" s="61" t="s">
        <v>16</v>
      </c>
      <c r="BD434" s="61"/>
      <c r="BE434" s="61"/>
      <c r="BF434" s="61"/>
      <c r="BG434" s="61"/>
      <c r="BH434" s="61"/>
      <c r="BI434" s="61"/>
      <c r="BJ434" s="61"/>
      <c r="BK434" s="61"/>
      <c r="BL434" s="61"/>
    </row>
    <row r="435" spans="1:79" ht="15" customHeight="1" x14ac:dyDescent="0.25">
      <c r="A435" s="61">
        <v>1</v>
      </c>
      <c r="B435" s="61"/>
      <c r="C435" s="61"/>
      <c r="D435" s="61"/>
      <c r="E435" s="61"/>
      <c r="F435" s="61"/>
      <c r="G435" s="61">
        <v>2</v>
      </c>
      <c r="H435" s="61"/>
      <c r="I435" s="61"/>
      <c r="J435" s="61"/>
      <c r="K435" s="61"/>
      <c r="L435" s="61"/>
      <c r="M435" s="61"/>
      <c r="N435" s="61"/>
      <c r="O435" s="61"/>
      <c r="P435" s="61"/>
      <c r="Q435" s="61">
        <v>3</v>
      </c>
      <c r="R435" s="61"/>
      <c r="S435" s="61"/>
      <c r="T435" s="61"/>
      <c r="U435" s="61"/>
      <c r="V435" s="61">
        <v>4</v>
      </c>
      <c r="W435" s="61"/>
      <c r="X435" s="61"/>
      <c r="Y435" s="61"/>
      <c r="Z435" s="61">
        <v>5</v>
      </c>
      <c r="AA435" s="61"/>
      <c r="AB435" s="61"/>
      <c r="AC435" s="61"/>
      <c r="AD435" s="61"/>
      <c r="AE435" s="61">
        <v>6</v>
      </c>
      <c r="AF435" s="61"/>
      <c r="AG435" s="61"/>
      <c r="AH435" s="61"/>
      <c r="AI435" s="61"/>
      <c r="AJ435" s="61">
        <v>7</v>
      </c>
      <c r="AK435" s="61"/>
      <c r="AL435" s="61"/>
      <c r="AM435" s="61"/>
      <c r="AN435" s="61"/>
      <c r="AO435" s="61">
        <v>8</v>
      </c>
      <c r="AP435" s="61"/>
      <c r="AQ435" s="61"/>
      <c r="AR435" s="61"/>
      <c r="AS435" s="61"/>
      <c r="AT435" s="61">
        <v>9</v>
      </c>
      <c r="AU435" s="61"/>
      <c r="AV435" s="61"/>
      <c r="AW435" s="61"/>
      <c r="AX435" s="61">
        <v>10</v>
      </c>
      <c r="AY435" s="61"/>
      <c r="AZ435" s="61"/>
      <c r="BA435" s="61"/>
      <c r="BB435" s="61"/>
      <c r="BC435" s="61">
        <v>11</v>
      </c>
      <c r="BD435" s="61"/>
      <c r="BE435" s="61"/>
      <c r="BF435" s="61"/>
      <c r="BG435" s="61"/>
      <c r="BH435" s="61">
        <v>12</v>
      </c>
      <c r="BI435" s="61"/>
      <c r="BJ435" s="61"/>
      <c r="BK435" s="61"/>
      <c r="BL435" s="61"/>
    </row>
    <row r="436" spans="1:79" ht="12" hidden="1" customHeight="1" x14ac:dyDescent="0.25">
      <c r="A436" s="80" t="s">
        <v>64</v>
      </c>
      <c r="B436" s="80"/>
      <c r="C436" s="80"/>
      <c r="D436" s="80"/>
      <c r="E436" s="80"/>
      <c r="F436" s="80"/>
      <c r="G436" s="142" t="s">
        <v>57</v>
      </c>
      <c r="H436" s="142"/>
      <c r="I436" s="142"/>
      <c r="J436" s="142"/>
      <c r="K436" s="142"/>
      <c r="L436" s="142"/>
      <c r="M436" s="142"/>
      <c r="N436" s="142"/>
      <c r="O436" s="142"/>
      <c r="P436" s="142"/>
      <c r="Q436" s="122" t="s">
        <v>80</v>
      </c>
      <c r="R436" s="122"/>
      <c r="S436" s="122"/>
      <c r="T436" s="122"/>
      <c r="U436" s="122"/>
      <c r="V436" s="122" t="s">
        <v>81</v>
      </c>
      <c r="W436" s="122"/>
      <c r="X436" s="122"/>
      <c r="Y436" s="122"/>
      <c r="Z436" s="122" t="s">
        <v>82</v>
      </c>
      <c r="AA436" s="122"/>
      <c r="AB436" s="122"/>
      <c r="AC436" s="122"/>
      <c r="AD436" s="122"/>
      <c r="AE436" s="122" t="s">
        <v>83</v>
      </c>
      <c r="AF436" s="122"/>
      <c r="AG436" s="122"/>
      <c r="AH436" s="122"/>
      <c r="AI436" s="122"/>
      <c r="AJ436" s="125" t="s">
        <v>102</v>
      </c>
      <c r="AK436" s="122"/>
      <c r="AL436" s="122"/>
      <c r="AM436" s="122"/>
      <c r="AN436" s="122"/>
      <c r="AO436" s="122" t="s">
        <v>84</v>
      </c>
      <c r="AP436" s="122"/>
      <c r="AQ436" s="122"/>
      <c r="AR436" s="122"/>
      <c r="AS436" s="122"/>
      <c r="AT436" s="125" t="s">
        <v>103</v>
      </c>
      <c r="AU436" s="122"/>
      <c r="AV436" s="122"/>
      <c r="AW436" s="122"/>
      <c r="AX436" s="122" t="s">
        <v>85</v>
      </c>
      <c r="AY436" s="122"/>
      <c r="AZ436" s="122"/>
      <c r="BA436" s="122"/>
      <c r="BB436" s="122"/>
      <c r="BC436" s="122" t="s">
        <v>86</v>
      </c>
      <c r="BD436" s="122"/>
      <c r="BE436" s="122"/>
      <c r="BF436" s="122"/>
      <c r="BG436" s="122"/>
      <c r="BH436" s="125" t="s">
        <v>102</v>
      </c>
      <c r="BI436" s="122"/>
      <c r="BJ436" s="122"/>
      <c r="BK436" s="122"/>
      <c r="BL436" s="122"/>
      <c r="CA436" s="1" t="s">
        <v>52</v>
      </c>
    </row>
    <row r="437" spans="1:79" s="8" customFormat="1" ht="13.2" customHeight="1" x14ac:dyDescent="0.25">
      <c r="A437" s="80">
        <v>2111</v>
      </c>
      <c r="B437" s="80"/>
      <c r="C437" s="80"/>
      <c r="D437" s="80"/>
      <c r="E437" s="80"/>
      <c r="F437" s="80"/>
      <c r="G437" s="92" t="s">
        <v>154</v>
      </c>
      <c r="H437" s="93"/>
      <c r="I437" s="93"/>
      <c r="J437" s="93"/>
      <c r="K437" s="93"/>
      <c r="L437" s="93"/>
      <c r="M437" s="93"/>
      <c r="N437" s="93"/>
      <c r="O437" s="93"/>
      <c r="P437" s="94"/>
      <c r="Q437" s="87">
        <v>33230367</v>
      </c>
      <c r="R437" s="87"/>
      <c r="S437" s="87"/>
      <c r="T437" s="87"/>
      <c r="U437" s="87"/>
      <c r="V437" s="87">
        <v>0</v>
      </c>
      <c r="W437" s="87"/>
      <c r="X437" s="87"/>
      <c r="Y437" s="87"/>
      <c r="Z437" s="87">
        <v>0</v>
      </c>
      <c r="AA437" s="87"/>
      <c r="AB437" s="87"/>
      <c r="AC437" s="87"/>
      <c r="AD437" s="87"/>
      <c r="AE437" s="87">
        <v>0</v>
      </c>
      <c r="AF437" s="87"/>
      <c r="AG437" s="87"/>
      <c r="AH437" s="87"/>
      <c r="AI437" s="87"/>
      <c r="AJ437" s="87">
        <f t="shared" ref="AJ437:AJ450" si="48">IF(ISNUMBER(Q437),Q437,0)-IF(ISNUMBER(Z437),Z437,0)</f>
        <v>33230367</v>
      </c>
      <c r="AK437" s="87"/>
      <c r="AL437" s="87"/>
      <c r="AM437" s="87"/>
      <c r="AN437" s="87"/>
      <c r="AO437" s="87">
        <v>7669900</v>
      </c>
      <c r="AP437" s="87"/>
      <c r="AQ437" s="87"/>
      <c r="AR437" s="87"/>
      <c r="AS437" s="87"/>
      <c r="AT437" s="87">
        <f t="shared" ref="AT437:AT450" si="49">IF(ISNUMBER(V437),V437,0)-IF(ISNUMBER(Z437),Z437,0)-IF(ISNUMBER(AE437),AE437,0)</f>
        <v>0</v>
      </c>
      <c r="AU437" s="87"/>
      <c r="AV437" s="87"/>
      <c r="AW437" s="87"/>
      <c r="AX437" s="87">
        <v>0</v>
      </c>
      <c r="AY437" s="87"/>
      <c r="AZ437" s="87"/>
      <c r="BA437" s="87"/>
      <c r="BB437" s="87"/>
      <c r="BC437" s="87">
        <v>0</v>
      </c>
      <c r="BD437" s="87"/>
      <c r="BE437" s="87"/>
      <c r="BF437" s="87"/>
      <c r="BG437" s="87"/>
      <c r="BH437" s="87">
        <f t="shared" ref="BH437:BH450" si="50">IF(ISNUMBER(AO437),AO437,0)-IF(ISNUMBER(AX437),AX437,0)</f>
        <v>7669900</v>
      </c>
      <c r="BI437" s="87"/>
      <c r="BJ437" s="87"/>
      <c r="BK437" s="87"/>
      <c r="BL437" s="87"/>
      <c r="CA437" s="8" t="s">
        <v>53</v>
      </c>
    </row>
    <row r="438" spans="1:79" s="8" customFormat="1" ht="13.2" customHeight="1" x14ac:dyDescent="0.25">
      <c r="A438" s="80">
        <v>2120</v>
      </c>
      <c r="B438" s="80"/>
      <c r="C438" s="80"/>
      <c r="D438" s="80"/>
      <c r="E438" s="80"/>
      <c r="F438" s="80"/>
      <c r="G438" s="92" t="s">
        <v>155</v>
      </c>
      <c r="H438" s="93"/>
      <c r="I438" s="93"/>
      <c r="J438" s="93"/>
      <c r="K438" s="93"/>
      <c r="L438" s="93"/>
      <c r="M438" s="93"/>
      <c r="N438" s="93"/>
      <c r="O438" s="93"/>
      <c r="P438" s="94"/>
      <c r="Q438" s="87">
        <v>7262140</v>
      </c>
      <c r="R438" s="87"/>
      <c r="S438" s="87"/>
      <c r="T438" s="87"/>
      <c r="U438" s="87"/>
      <c r="V438" s="87">
        <v>0</v>
      </c>
      <c r="W438" s="87"/>
      <c r="X438" s="87"/>
      <c r="Y438" s="87"/>
      <c r="Z438" s="87">
        <v>0</v>
      </c>
      <c r="AA438" s="87"/>
      <c r="AB438" s="87"/>
      <c r="AC438" s="87"/>
      <c r="AD438" s="87"/>
      <c r="AE438" s="87">
        <v>0</v>
      </c>
      <c r="AF438" s="87"/>
      <c r="AG438" s="87"/>
      <c r="AH438" s="87"/>
      <c r="AI438" s="87"/>
      <c r="AJ438" s="87">
        <f t="shared" si="48"/>
        <v>7262140</v>
      </c>
      <c r="AK438" s="87"/>
      <c r="AL438" s="87"/>
      <c r="AM438" s="87"/>
      <c r="AN438" s="87"/>
      <c r="AO438" s="87">
        <v>1687700</v>
      </c>
      <c r="AP438" s="87"/>
      <c r="AQ438" s="87"/>
      <c r="AR438" s="87"/>
      <c r="AS438" s="87"/>
      <c r="AT438" s="87">
        <f t="shared" si="49"/>
        <v>0</v>
      </c>
      <c r="AU438" s="87"/>
      <c r="AV438" s="87"/>
      <c r="AW438" s="87"/>
      <c r="AX438" s="87">
        <v>0</v>
      </c>
      <c r="AY438" s="87"/>
      <c r="AZ438" s="87"/>
      <c r="BA438" s="87"/>
      <c r="BB438" s="87"/>
      <c r="BC438" s="87">
        <v>0</v>
      </c>
      <c r="BD438" s="87"/>
      <c r="BE438" s="87"/>
      <c r="BF438" s="87"/>
      <c r="BG438" s="87"/>
      <c r="BH438" s="87">
        <f t="shared" si="50"/>
        <v>1687700</v>
      </c>
      <c r="BI438" s="87"/>
      <c r="BJ438" s="87"/>
      <c r="BK438" s="87"/>
      <c r="BL438" s="87"/>
    </row>
    <row r="439" spans="1:79" s="8" customFormat="1" ht="26.4" customHeight="1" x14ac:dyDescent="0.25">
      <c r="A439" s="80">
        <v>2210</v>
      </c>
      <c r="B439" s="80"/>
      <c r="C439" s="80"/>
      <c r="D439" s="80"/>
      <c r="E439" s="80"/>
      <c r="F439" s="80"/>
      <c r="G439" s="92" t="s">
        <v>156</v>
      </c>
      <c r="H439" s="93"/>
      <c r="I439" s="93"/>
      <c r="J439" s="93"/>
      <c r="K439" s="93"/>
      <c r="L439" s="93"/>
      <c r="M439" s="93"/>
      <c r="N439" s="93"/>
      <c r="O439" s="93"/>
      <c r="P439" s="94"/>
      <c r="Q439" s="87">
        <v>168508</v>
      </c>
      <c r="R439" s="87"/>
      <c r="S439" s="87"/>
      <c r="T439" s="87"/>
      <c r="U439" s="87"/>
      <c r="V439" s="87">
        <v>0</v>
      </c>
      <c r="W439" s="87"/>
      <c r="X439" s="87"/>
      <c r="Y439" s="87"/>
      <c r="Z439" s="87">
        <v>0</v>
      </c>
      <c r="AA439" s="87"/>
      <c r="AB439" s="87"/>
      <c r="AC439" s="87"/>
      <c r="AD439" s="87"/>
      <c r="AE439" s="87">
        <v>0</v>
      </c>
      <c r="AF439" s="87"/>
      <c r="AG439" s="87"/>
      <c r="AH439" s="87"/>
      <c r="AI439" s="87"/>
      <c r="AJ439" s="87">
        <f t="shared" si="48"/>
        <v>168508</v>
      </c>
      <c r="AK439" s="87"/>
      <c r="AL439" s="87"/>
      <c r="AM439" s="87"/>
      <c r="AN439" s="87"/>
      <c r="AO439" s="87">
        <v>0</v>
      </c>
      <c r="AP439" s="87"/>
      <c r="AQ439" s="87"/>
      <c r="AR439" s="87"/>
      <c r="AS439" s="87"/>
      <c r="AT439" s="87">
        <f t="shared" si="49"/>
        <v>0</v>
      </c>
      <c r="AU439" s="87"/>
      <c r="AV439" s="87"/>
      <c r="AW439" s="87"/>
      <c r="AX439" s="87">
        <v>0</v>
      </c>
      <c r="AY439" s="87"/>
      <c r="AZ439" s="87"/>
      <c r="BA439" s="87"/>
      <c r="BB439" s="87"/>
      <c r="BC439" s="87">
        <v>0</v>
      </c>
      <c r="BD439" s="87"/>
      <c r="BE439" s="87"/>
      <c r="BF439" s="87"/>
      <c r="BG439" s="87"/>
      <c r="BH439" s="87">
        <f t="shared" si="50"/>
        <v>0</v>
      </c>
      <c r="BI439" s="87"/>
      <c r="BJ439" s="87"/>
      <c r="BK439" s="87"/>
      <c r="BL439" s="87"/>
    </row>
    <row r="440" spans="1:79" s="8" customFormat="1" ht="26.4" customHeight="1" x14ac:dyDescent="0.25">
      <c r="A440" s="80">
        <v>2220</v>
      </c>
      <c r="B440" s="80"/>
      <c r="C440" s="80"/>
      <c r="D440" s="80"/>
      <c r="E440" s="80"/>
      <c r="F440" s="80"/>
      <c r="G440" s="92" t="s">
        <v>222</v>
      </c>
      <c r="H440" s="93"/>
      <c r="I440" s="93"/>
      <c r="J440" s="93"/>
      <c r="K440" s="93"/>
      <c r="L440" s="93"/>
      <c r="M440" s="93"/>
      <c r="N440" s="93"/>
      <c r="O440" s="93"/>
      <c r="P440" s="94"/>
      <c r="Q440" s="87">
        <v>406459</v>
      </c>
      <c r="R440" s="87"/>
      <c r="S440" s="87"/>
      <c r="T440" s="87"/>
      <c r="U440" s="87"/>
      <c r="V440" s="87">
        <v>0</v>
      </c>
      <c r="W440" s="87"/>
      <c r="X440" s="87"/>
      <c r="Y440" s="87"/>
      <c r="Z440" s="87">
        <v>0</v>
      </c>
      <c r="AA440" s="87"/>
      <c r="AB440" s="87"/>
      <c r="AC440" s="87"/>
      <c r="AD440" s="87"/>
      <c r="AE440" s="87">
        <v>0</v>
      </c>
      <c r="AF440" s="87"/>
      <c r="AG440" s="87"/>
      <c r="AH440" s="87"/>
      <c r="AI440" s="87"/>
      <c r="AJ440" s="87">
        <f t="shared" si="48"/>
        <v>406459</v>
      </c>
      <c r="AK440" s="87"/>
      <c r="AL440" s="87"/>
      <c r="AM440" s="87"/>
      <c r="AN440" s="87"/>
      <c r="AO440" s="87">
        <v>0</v>
      </c>
      <c r="AP440" s="87"/>
      <c r="AQ440" s="87"/>
      <c r="AR440" s="87"/>
      <c r="AS440" s="87"/>
      <c r="AT440" s="87">
        <f t="shared" si="49"/>
        <v>0</v>
      </c>
      <c r="AU440" s="87"/>
      <c r="AV440" s="87"/>
      <c r="AW440" s="87"/>
      <c r="AX440" s="87">
        <v>0</v>
      </c>
      <c r="AY440" s="87"/>
      <c r="AZ440" s="87"/>
      <c r="BA440" s="87"/>
      <c r="BB440" s="87"/>
      <c r="BC440" s="87">
        <v>0</v>
      </c>
      <c r="BD440" s="87"/>
      <c r="BE440" s="87"/>
      <c r="BF440" s="87"/>
      <c r="BG440" s="87"/>
      <c r="BH440" s="87">
        <f t="shared" si="50"/>
        <v>0</v>
      </c>
      <c r="BI440" s="87"/>
      <c r="BJ440" s="87"/>
      <c r="BK440" s="87"/>
      <c r="BL440" s="87"/>
    </row>
    <row r="441" spans="1:79" s="8" customFormat="1" ht="16.95" customHeight="1" x14ac:dyDescent="0.25">
      <c r="A441" s="80">
        <v>2240</v>
      </c>
      <c r="B441" s="80"/>
      <c r="C441" s="80"/>
      <c r="D441" s="80"/>
      <c r="E441" s="80"/>
      <c r="F441" s="80"/>
      <c r="G441" s="92" t="s">
        <v>157</v>
      </c>
      <c r="H441" s="93"/>
      <c r="I441" s="93"/>
      <c r="J441" s="93"/>
      <c r="K441" s="93"/>
      <c r="L441" s="93"/>
      <c r="M441" s="93"/>
      <c r="N441" s="93"/>
      <c r="O441" s="93"/>
      <c r="P441" s="94"/>
      <c r="Q441" s="87">
        <v>493765</v>
      </c>
      <c r="R441" s="87"/>
      <c r="S441" s="87"/>
      <c r="T441" s="87"/>
      <c r="U441" s="87"/>
      <c r="V441" s="87">
        <v>0</v>
      </c>
      <c r="W441" s="87"/>
      <c r="X441" s="87"/>
      <c r="Y441" s="87"/>
      <c r="Z441" s="87">
        <v>0</v>
      </c>
      <c r="AA441" s="87"/>
      <c r="AB441" s="87"/>
      <c r="AC441" s="87"/>
      <c r="AD441" s="87"/>
      <c r="AE441" s="87">
        <v>0</v>
      </c>
      <c r="AF441" s="87"/>
      <c r="AG441" s="87"/>
      <c r="AH441" s="87"/>
      <c r="AI441" s="87"/>
      <c r="AJ441" s="87">
        <f t="shared" si="48"/>
        <v>493765</v>
      </c>
      <c r="AK441" s="87"/>
      <c r="AL441" s="87"/>
      <c r="AM441" s="87"/>
      <c r="AN441" s="87"/>
      <c r="AO441" s="87">
        <v>0</v>
      </c>
      <c r="AP441" s="87"/>
      <c r="AQ441" s="87"/>
      <c r="AR441" s="87"/>
      <c r="AS441" s="87"/>
      <c r="AT441" s="87">
        <f t="shared" si="49"/>
        <v>0</v>
      </c>
      <c r="AU441" s="87"/>
      <c r="AV441" s="87"/>
      <c r="AW441" s="87"/>
      <c r="AX441" s="87">
        <v>0</v>
      </c>
      <c r="AY441" s="87"/>
      <c r="AZ441" s="87"/>
      <c r="BA441" s="87"/>
      <c r="BB441" s="87"/>
      <c r="BC441" s="87">
        <v>0</v>
      </c>
      <c r="BD441" s="87"/>
      <c r="BE441" s="87"/>
      <c r="BF441" s="87"/>
      <c r="BG441" s="87"/>
      <c r="BH441" s="87">
        <f t="shared" si="50"/>
        <v>0</v>
      </c>
      <c r="BI441" s="87"/>
      <c r="BJ441" s="87"/>
      <c r="BK441" s="87"/>
      <c r="BL441" s="87"/>
    </row>
    <row r="442" spans="1:79" s="8" customFormat="1" ht="13.2" customHeight="1" x14ac:dyDescent="0.25">
      <c r="A442" s="80">
        <v>2271</v>
      </c>
      <c r="B442" s="80"/>
      <c r="C442" s="80"/>
      <c r="D442" s="80"/>
      <c r="E442" s="80"/>
      <c r="F442" s="80"/>
      <c r="G442" s="92" t="s">
        <v>158</v>
      </c>
      <c r="H442" s="93"/>
      <c r="I442" s="93"/>
      <c r="J442" s="93"/>
      <c r="K442" s="93"/>
      <c r="L442" s="93"/>
      <c r="M442" s="93"/>
      <c r="N442" s="93"/>
      <c r="O442" s="93"/>
      <c r="P442" s="94"/>
      <c r="Q442" s="87">
        <v>1755377</v>
      </c>
      <c r="R442" s="87"/>
      <c r="S442" s="87"/>
      <c r="T442" s="87"/>
      <c r="U442" s="87"/>
      <c r="V442" s="87">
        <v>0</v>
      </c>
      <c r="W442" s="87"/>
      <c r="X442" s="87"/>
      <c r="Y442" s="87"/>
      <c r="Z442" s="87">
        <v>0</v>
      </c>
      <c r="AA442" s="87"/>
      <c r="AB442" s="87"/>
      <c r="AC442" s="87"/>
      <c r="AD442" s="87"/>
      <c r="AE442" s="87">
        <v>0</v>
      </c>
      <c r="AF442" s="87"/>
      <c r="AG442" s="87"/>
      <c r="AH442" s="87"/>
      <c r="AI442" s="87"/>
      <c r="AJ442" s="87">
        <f t="shared" si="48"/>
        <v>1755377</v>
      </c>
      <c r="AK442" s="87"/>
      <c r="AL442" s="87"/>
      <c r="AM442" s="87"/>
      <c r="AN442" s="87"/>
      <c r="AO442" s="87">
        <v>2795772</v>
      </c>
      <c r="AP442" s="87"/>
      <c r="AQ442" s="87"/>
      <c r="AR442" s="87"/>
      <c r="AS442" s="87"/>
      <c r="AT442" s="87">
        <f t="shared" si="49"/>
        <v>0</v>
      </c>
      <c r="AU442" s="87"/>
      <c r="AV442" s="87"/>
      <c r="AW442" s="87"/>
      <c r="AX442" s="87">
        <v>0</v>
      </c>
      <c r="AY442" s="87"/>
      <c r="AZ442" s="87"/>
      <c r="BA442" s="87"/>
      <c r="BB442" s="87"/>
      <c r="BC442" s="87">
        <v>0</v>
      </c>
      <c r="BD442" s="87"/>
      <c r="BE442" s="87"/>
      <c r="BF442" s="87"/>
      <c r="BG442" s="87"/>
      <c r="BH442" s="87">
        <f t="shared" si="50"/>
        <v>2795772</v>
      </c>
      <c r="BI442" s="87"/>
      <c r="BJ442" s="87"/>
      <c r="BK442" s="87"/>
      <c r="BL442" s="87"/>
    </row>
    <row r="443" spans="1:79" s="8" customFormat="1" ht="26.4" customHeight="1" x14ac:dyDescent="0.25">
      <c r="A443" s="80">
        <v>2272</v>
      </c>
      <c r="B443" s="80"/>
      <c r="C443" s="80"/>
      <c r="D443" s="80"/>
      <c r="E443" s="80"/>
      <c r="F443" s="80"/>
      <c r="G443" s="92" t="s">
        <v>159</v>
      </c>
      <c r="H443" s="93"/>
      <c r="I443" s="93"/>
      <c r="J443" s="93"/>
      <c r="K443" s="93"/>
      <c r="L443" s="93"/>
      <c r="M443" s="93"/>
      <c r="N443" s="93"/>
      <c r="O443" s="93"/>
      <c r="P443" s="94"/>
      <c r="Q443" s="87">
        <v>181753</v>
      </c>
      <c r="R443" s="87"/>
      <c r="S443" s="87"/>
      <c r="T443" s="87"/>
      <c r="U443" s="87"/>
      <c r="V443" s="87">
        <v>0</v>
      </c>
      <c r="W443" s="87"/>
      <c r="X443" s="87"/>
      <c r="Y443" s="87"/>
      <c r="Z443" s="87">
        <v>0</v>
      </c>
      <c r="AA443" s="87"/>
      <c r="AB443" s="87"/>
      <c r="AC443" s="87"/>
      <c r="AD443" s="87"/>
      <c r="AE443" s="87">
        <v>0</v>
      </c>
      <c r="AF443" s="87"/>
      <c r="AG443" s="87"/>
      <c r="AH443" s="87"/>
      <c r="AI443" s="87"/>
      <c r="AJ443" s="87">
        <f t="shared" si="48"/>
        <v>181753</v>
      </c>
      <c r="AK443" s="87"/>
      <c r="AL443" s="87"/>
      <c r="AM443" s="87"/>
      <c r="AN443" s="87"/>
      <c r="AO443" s="87">
        <v>300700</v>
      </c>
      <c r="AP443" s="87"/>
      <c r="AQ443" s="87"/>
      <c r="AR443" s="87"/>
      <c r="AS443" s="87"/>
      <c r="AT443" s="87">
        <f t="shared" si="49"/>
        <v>0</v>
      </c>
      <c r="AU443" s="87"/>
      <c r="AV443" s="87"/>
      <c r="AW443" s="87"/>
      <c r="AX443" s="87">
        <v>0</v>
      </c>
      <c r="AY443" s="87"/>
      <c r="AZ443" s="87"/>
      <c r="BA443" s="87"/>
      <c r="BB443" s="87"/>
      <c r="BC443" s="87">
        <v>0</v>
      </c>
      <c r="BD443" s="87"/>
      <c r="BE443" s="87"/>
      <c r="BF443" s="87"/>
      <c r="BG443" s="87"/>
      <c r="BH443" s="87">
        <f t="shared" si="50"/>
        <v>300700</v>
      </c>
      <c r="BI443" s="87"/>
      <c r="BJ443" s="87"/>
      <c r="BK443" s="87"/>
      <c r="BL443" s="87"/>
    </row>
    <row r="444" spans="1:79" s="8" customFormat="1" ht="13.2" customHeight="1" x14ac:dyDescent="0.25">
      <c r="A444" s="80">
        <v>2273</v>
      </c>
      <c r="B444" s="80"/>
      <c r="C444" s="80"/>
      <c r="D444" s="80"/>
      <c r="E444" s="80"/>
      <c r="F444" s="80"/>
      <c r="G444" s="92" t="s">
        <v>160</v>
      </c>
      <c r="H444" s="93"/>
      <c r="I444" s="93"/>
      <c r="J444" s="93"/>
      <c r="K444" s="93"/>
      <c r="L444" s="93"/>
      <c r="M444" s="93"/>
      <c r="N444" s="93"/>
      <c r="O444" s="93"/>
      <c r="P444" s="94"/>
      <c r="Q444" s="87">
        <v>872009</v>
      </c>
      <c r="R444" s="87"/>
      <c r="S444" s="87"/>
      <c r="T444" s="87"/>
      <c r="U444" s="87"/>
      <c r="V444" s="87">
        <v>0</v>
      </c>
      <c r="W444" s="87"/>
      <c r="X444" s="87"/>
      <c r="Y444" s="87"/>
      <c r="Z444" s="87">
        <v>0</v>
      </c>
      <c r="AA444" s="87"/>
      <c r="AB444" s="87"/>
      <c r="AC444" s="87"/>
      <c r="AD444" s="87"/>
      <c r="AE444" s="87">
        <v>0</v>
      </c>
      <c r="AF444" s="87"/>
      <c r="AG444" s="87"/>
      <c r="AH444" s="87"/>
      <c r="AI444" s="87"/>
      <c r="AJ444" s="87">
        <f t="shared" si="48"/>
        <v>872009</v>
      </c>
      <c r="AK444" s="87"/>
      <c r="AL444" s="87"/>
      <c r="AM444" s="87"/>
      <c r="AN444" s="87"/>
      <c r="AO444" s="87">
        <v>1138400</v>
      </c>
      <c r="AP444" s="87"/>
      <c r="AQ444" s="87"/>
      <c r="AR444" s="87"/>
      <c r="AS444" s="87"/>
      <c r="AT444" s="87">
        <f t="shared" si="49"/>
        <v>0</v>
      </c>
      <c r="AU444" s="87"/>
      <c r="AV444" s="87"/>
      <c r="AW444" s="87"/>
      <c r="AX444" s="87">
        <v>0</v>
      </c>
      <c r="AY444" s="87"/>
      <c r="AZ444" s="87"/>
      <c r="BA444" s="87"/>
      <c r="BB444" s="87"/>
      <c r="BC444" s="87">
        <v>0</v>
      </c>
      <c r="BD444" s="87"/>
      <c r="BE444" s="87"/>
      <c r="BF444" s="87"/>
      <c r="BG444" s="87"/>
      <c r="BH444" s="87">
        <f t="shared" si="50"/>
        <v>1138400</v>
      </c>
      <c r="BI444" s="87"/>
      <c r="BJ444" s="87"/>
      <c r="BK444" s="87"/>
      <c r="BL444" s="87"/>
    </row>
    <row r="445" spans="1:79" s="8" customFormat="1" ht="13.2" customHeight="1" x14ac:dyDescent="0.25">
      <c r="A445" s="80">
        <v>2274</v>
      </c>
      <c r="B445" s="80"/>
      <c r="C445" s="80"/>
      <c r="D445" s="80"/>
      <c r="E445" s="80"/>
      <c r="F445" s="80"/>
      <c r="G445" s="92" t="s">
        <v>225</v>
      </c>
      <c r="H445" s="93"/>
      <c r="I445" s="93"/>
      <c r="J445" s="93"/>
      <c r="K445" s="93"/>
      <c r="L445" s="93"/>
      <c r="M445" s="93"/>
      <c r="N445" s="93"/>
      <c r="O445" s="93"/>
      <c r="P445" s="94"/>
      <c r="Q445" s="87">
        <v>122379</v>
      </c>
      <c r="R445" s="87"/>
      <c r="S445" s="87"/>
      <c r="T445" s="87"/>
      <c r="U445" s="87"/>
      <c r="V445" s="87">
        <v>0</v>
      </c>
      <c r="W445" s="87"/>
      <c r="X445" s="87"/>
      <c r="Y445" s="87"/>
      <c r="Z445" s="87">
        <v>0</v>
      </c>
      <c r="AA445" s="87"/>
      <c r="AB445" s="87"/>
      <c r="AC445" s="87"/>
      <c r="AD445" s="87"/>
      <c r="AE445" s="87">
        <v>0</v>
      </c>
      <c r="AF445" s="87"/>
      <c r="AG445" s="87"/>
      <c r="AH445" s="87"/>
      <c r="AI445" s="87"/>
      <c r="AJ445" s="87">
        <f t="shared" si="48"/>
        <v>122379</v>
      </c>
      <c r="AK445" s="87"/>
      <c r="AL445" s="87"/>
      <c r="AM445" s="87"/>
      <c r="AN445" s="87"/>
      <c r="AO445" s="87">
        <v>298300</v>
      </c>
      <c r="AP445" s="87"/>
      <c r="AQ445" s="87"/>
      <c r="AR445" s="87"/>
      <c r="AS445" s="87"/>
      <c r="AT445" s="87">
        <f t="shared" si="49"/>
        <v>0</v>
      </c>
      <c r="AU445" s="87"/>
      <c r="AV445" s="87"/>
      <c r="AW445" s="87"/>
      <c r="AX445" s="87">
        <v>0</v>
      </c>
      <c r="AY445" s="87"/>
      <c r="AZ445" s="87"/>
      <c r="BA445" s="87"/>
      <c r="BB445" s="87"/>
      <c r="BC445" s="87">
        <v>0</v>
      </c>
      <c r="BD445" s="87"/>
      <c r="BE445" s="87"/>
      <c r="BF445" s="87"/>
      <c r="BG445" s="87"/>
      <c r="BH445" s="87">
        <f t="shared" si="50"/>
        <v>298300</v>
      </c>
      <c r="BI445" s="87"/>
      <c r="BJ445" s="87"/>
      <c r="BK445" s="87"/>
      <c r="BL445" s="87"/>
    </row>
    <row r="446" spans="1:79" s="8" customFormat="1" ht="13.2" customHeight="1" x14ac:dyDescent="0.25">
      <c r="A446" s="80">
        <v>2276</v>
      </c>
      <c r="B446" s="80"/>
      <c r="C446" s="80"/>
      <c r="D446" s="80"/>
      <c r="E446" s="80"/>
      <c r="F446" s="80"/>
      <c r="G446" s="92" t="s">
        <v>288</v>
      </c>
      <c r="H446" s="93"/>
      <c r="I446" s="93"/>
      <c r="J446" s="93"/>
      <c r="K446" s="93"/>
      <c r="L446" s="93"/>
      <c r="M446" s="93"/>
      <c r="N446" s="93"/>
      <c r="O446" s="93"/>
      <c r="P446" s="94"/>
      <c r="Q446" s="87">
        <v>0</v>
      </c>
      <c r="R446" s="87"/>
      <c r="S446" s="87"/>
      <c r="T446" s="87"/>
      <c r="U446" s="87"/>
      <c r="V446" s="87">
        <v>0</v>
      </c>
      <c r="W446" s="87"/>
      <c r="X446" s="87"/>
      <c r="Y446" s="87"/>
      <c r="Z446" s="87">
        <v>0</v>
      </c>
      <c r="AA446" s="87"/>
      <c r="AB446" s="87"/>
      <c r="AC446" s="87"/>
      <c r="AD446" s="87"/>
      <c r="AE446" s="87">
        <v>0</v>
      </c>
      <c r="AF446" s="87"/>
      <c r="AG446" s="87"/>
      <c r="AH446" s="87"/>
      <c r="AI446" s="87"/>
      <c r="AJ446" s="87">
        <f t="shared" si="48"/>
        <v>0</v>
      </c>
      <c r="AK446" s="87"/>
      <c r="AL446" s="87"/>
      <c r="AM446" s="87"/>
      <c r="AN446" s="87"/>
      <c r="AO446" s="87">
        <v>99228</v>
      </c>
      <c r="AP446" s="87"/>
      <c r="AQ446" s="87"/>
      <c r="AR446" s="87"/>
      <c r="AS446" s="87"/>
      <c r="AT446" s="87">
        <f t="shared" si="49"/>
        <v>0</v>
      </c>
      <c r="AU446" s="87"/>
      <c r="AV446" s="87"/>
      <c r="AW446" s="87"/>
      <c r="AX446" s="87">
        <v>0</v>
      </c>
      <c r="AY446" s="87"/>
      <c r="AZ446" s="87"/>
      <c r="BA446" s="87"/>
      <c r="BB446" s="87"/>
      <c r="BC446" s="87">
        <v>0</v>
      </c>
      <c r="BD446" s="87"/>
      <c r="BE446" s="87"/>
      <c r="BF446" s="87"/>
      <c r="BG446" s="87"/>
      <c r="BH446" s="87">
        <f t="shared" si="50"/>
        <v>99228</v>
      </c>
      <c r="BI446" s="87"/>
      <c r="BJ446" s="87"/>
      <c r="BK446" s="87"/>
      <c r="BL446" s="87"/>
    </row>
    <row r="447" spans="1:79" s="8" customFormat="1" ht="42.6" customHeight="1" x14ac:dyDescent="0.25">
      <c r="A447" s="80">
        <v>2282</v>
      </c>
      <c r="B447" s="80"/>
      <c r="C447" s="80"/>
      <c r="D447" s="80"/>
      <c r="E447" s="80"/>
      <c r="F447" s="80"/>
      <c r="G447" s="92" t="s">
        <v>227</v>
      </c>
      <c r="H447" s="93"/>
      <c r="I447" s="93"/>
      <c r="J447" s="93"/>
      <c r="K447" s="93"/>
      <c r="L447" s="93"/>
      <c r="M447" s="93"/>
      <c r="N447" s="93"/>
      <c r="O447" s="93"/>
      <c r="P447" s="94"/>
      <c r="Q447" s="87">
        <v>109440</v>
      </c>
      <c r="R447" s="87"/>
      <c r="S447" s="87"/>
      <c r="T447" s="87"/>
      <c r="U447" s="87"/>
      <c r="V447" s="87">
        <v>0</v>
      </c>
      <c r="W447" s="87"/>
      <c r="X447" s="87"/>
      <c r="Y447" s="87"/>
      <c r="Z447" s="87">
        <v>0</v>
      </c>
      <c r="AA447" s="87"/>
      <c r="AB447" s="87"/>
      <c r="AC447" s="87"/>
      <c r="AD447" s="87"/>
      <c r="AE447" s="87">
        <v>0</v>
      </c>
      <c r="AF447" s="87"/>
      <c r="AG447" s="87"/>
      <c r="AH447" s="87"/>
      <c r="AI447" s="87"/>
      <c r="AJ447" s="87">
        <f t="shared" si="48"/>
        <v>109440</v>
      </c>
      <c r="AK447" s="87"/>
      <c r="AL447" s="87"/>
      <c r="AM447" s="87"/>
      <c r="AN447" s="87"/>
      <c r="AO447" s="87">
        <v>0</v>
      </c>
      <c r="AP447" s="87"/>
      <c r="AQ447" s="87"/>
      <c r="AR447" s="87"/>
      <c r="AS447" s="87"/>
      <c r="AT447" s="87">
        <f t="shared" si="49"/>
        <v>0</v>
      </c>
      <c r="AU447" s="87"/>
      <c r="AV447" s="87"/>
      <c r="AW447" s="87"/>
      <c r="AX447" s="87">
        <v>0</v>
      </c>
      <c r="AY447" s="87"/>
      <c r="AZ447" s="87"/>
      <c r="BA447" s="87"/>
      <c r="BB447" s="87"/>
      <c r="BC447" s="87">
        <v>0</v>
      </c>
      <c r="BD447" s="87"/>
      <c r="BE447" s="87"/>
      <c r="BF447" s="87"/>
      <c r="BG447" s="87"/>
      <c r="BH447" s="87">
        <f t="shared" si="50"/>
        <v>0</v>
      </c>
      <c r="BI447" s="87"/>
      <c r="BJ447" s="87"/>
      <c r="BK447" s="87"/>
      <c r="BL447" s="87"/>
    </row>
    <row r="448" spans="1:79" s="8" customFormat="1" ht="13.2" customHeight="1" x14ac:dyDescent="0.25">
      <c r="A448" s="80">
        <v>2710</v>
      </c>
      <c r="B448" s="80"/>
      <c r="C448" s="80"/>
      <c r="D448" s="80"/>
      <c r="E448" s="80"/>
      <c r="F448" s="80"/>
      <c r="G448" s="92" t="s">
        <v>228</v>
      </c>
      <c r="H448" s="93"/>
      <c r="I448" s="93"/>
      <c r="J448" s="93"/>
      <c r="K448" s="93"/>
      <c r="L448" s="93"/>
      <c r="M448" s="93"/>
      <c r="N448" s="93"/>
      <c r="O448" s="93"/>
      <c r="P448" s="94"/>
      <c r="Q448" s="87">
        <v>27656</v>
      </c>
      <c r="R448" s="87"/>
      <c r="S448" s="87"/>
      <c r="T448" s="87"/>
      <c r="U448" s="87"/>
      <c r="V448" s="87">
        <v>0</v>
      </c>
      <c r="W448" s="87"/>
      <c r="X448" s="87"/>
      <c r="Y448" s="87"/>
      <c r="Z448" s="87">
        <v>0</v>
      </c>
      <c r="AA448" s="87"/>
      <c r="AB448" s="87"/>
      <c r="AC448" s="87"/>
      <c r="AD448" s="87"/>
      <c r="AE448" s="87">
        <v>0</v>
      </c>
      <c r="AF448" s="87"/>
      <c r="AG448" s="87"/>
      <c r="AH448" s="87"/>
      <c r="AI448" s="87"/>
      <c r="AJ448" s="87">
        <f t="shared" si="48"/>
        <v>27656</v>
      </c>
      <c r="AK448" s="87"/>
      <c r="AL448" s="87"/>
      <c r="AM448" s="87"/>
      <c r="AN448" s="87"/>
      <c r="AO448" s="87">
        <v>0</v>
      </c>
      <c r="AP448" s="87"/>
      <c r="AQ448" s="87"/>
      <c r="AR448" s="87"/>
      <c r="AS448" s="87"/>
      <c r="AT448" s="87">
        <f t="shared" si="49"/>
        <v>0</v>
      </c>
      <c r="AU448" s="87"/>
      <c r="AV448" s="87"/>
      <c r="AW448" s="87"/>
      <c r="AX448" s="87">
        <v>0</v>
      </c>
      <c r="AY448" s="87"/>
      <c r="AZ448" s="87"/>
      <c r="BA448" s="87"/>
      <c r="BB448" s="87"/>
      <c r="BC448" s="87">
        <v>0</v>
      </c>
      <c r="BD448" s="87"/>
      <c r="BE448" s="87"/>
      <c r="BF448" s="87"/>
      <c r="BG448" s="87"/>
      <c r="BH448" s="87">
        <f t="shared" si="50"/>
        <v>0</v>
      </c>
      <c r="BI448" s="87"/>
      <c r="BJ448" s="87"/>
      <c r="BK448" s="87"/>
      <c r="BL448" s="87"/>
    </row>
    <row r="449" spans="1:79" s="8" customFormat="1" ht="13.2" customHeight="1" x14ac:dyDescent="0.25">
      <c r="A449" s="80">
        <v>2730</v>
      </c>
      <c r="B449" s="80"/>
      <c r="C449" s="80"/>
      <c r="D449" s="80"/>
      <c r="E449" s="80"/>
      <c r="F449" s="80"/>
      <c r="G449" s="92" t="s">
        <v>229</v>
      </c>
      <c r="H449" s="93"/>
      <c r="I449" s="93"/>
      <c r="J449" s="93"/>
      <c r="K449" s="93"/>
      <c r="L449" s="93"/>
      <c r="M449" s="93"/>
      <c r="N449" s="93"/>
      <c r="O449" s="93"/>
      <c r="P449" s="94"/>
      <c r="Q449" s="87">
        <v>1873637</v>
      </c>
      <c r="R449" s="87"/>
      <c r="S449" s="87"/>
      <c r="T449" s="87"/>
      <c r="U449" s="87"/>
      <c r="V449" s="87">
        <v>0</v>
      </c>
      <c r="W449" s="87"/>
      <c r="X449" s="87"/>
      <c r="Y449" s="87"/>
      <c r="Z449" s="87">
        <v>0</v>
      </c>
      <c r="AA449" s="87"/>
      <c r="AB449" s="87"/>
      <c r="AC449" s="87"/>
      <c r="AD449" s="87"/>
      <c r="AE449" s="87">
        <v>0</v>
      </c>
      <c r="AF449" s="87"/>
      <c r="AG449" s="87"/>
      <c r="AH449" s="87"/>
      <c r="AI449" s="87"/>
      <c r="AJ449" s="87">
        <f t="shared" si="48"/>
        <v>1873637</v>
      </c>
      <c r="AK449" s="87"/>
      <c r="AL449" s="87"/>
      <c r="AM449" s="87"/>
      <c r="AN449" s="87"/>
      <c r="AO449" s="87">
        <v>0</v>
      </c>
      <c r="AP449" s="87"/>
      <c r="AQ449" s="87"/>
      <c r="AR449" s="87"/>
      <c r="AS449" s="87"/>
      <c r="AT449" s="87">
        <f t="shared" si="49"/>
        <v>0</v>
      </c>
      <c r="AU449" s="87"/>
      <c r="AV449" s="87"/>
      <c r="AW449" s="87"/>
      <c r="AX449" s="87">
        <v>0</v>
      </c>
      <c r="AY449" s="87"/>
      <c r="AZ449" s="87"/>
      <c r="BA449" s="87"/>
      <c r="BB449" s="87"/>
      <c r="BC449" s="87">
        <v>0</v>
      </c>
      <c r="BD449" s="87"/>
      <c r="BE449" s="87"/>
      <c r="BF449" s="87"/>
      <c r="BG449" s="87"/>
      <c r="BH449" s="87">
        <f t="shared" si="50"/>
        <v>0</v>
      </c>
      <c r="BI449" s="87"/>
      <c r="BJ449" s="87"/>
      <c r="BK449" s="87"/>
      <c r="BL449" s="87"/>
    </row>
    <row r="450" spans="1:79" s="9" customFormat="1" ht="12.75" customHeight="1" x14ac:dyDescent="0.25">
      <c r="A450" s="139"/>
      <c r="B450" s="139"/>
      <c r="C450" s="139"/>
      <c r="D450" s="139"/>
      <c r="E450" s="139"/>
      <c r="F450" s="139"/>
      <c r="G450" s="159" t="s">
        <v>145</v>
      </c>
      <c r="H450" s="156"/>
      <c r="I450" s="156"/>
      <c r="J450" s="156"/>
      <c r="K450" s="156"/>
      <c r="L450" s="156"/>
      <c r="M450" s="156"/>
      <c r="N450" s="156"/>
      <c r="O450" s="156"/>
      <c r="P450" s="157"/>
      <c r="Q450" s="120">
        <v>46503490</v>
      </c>
      <c r="R450" s="120"/>
      <c r="S450" s="120"/>
      <c r="T450" s="120"/>
      <c r="U450" s="120"/>
      <c r="V450" s="120">
        <v>0</v>
      </c>
      <c r="W450" s="120"/>
      <c r="X450" s="120"/>
      <c r="Y450" s="120"/>
      <c r="Z450" s="120">
        <v>0</v>
      </c>
      <c r="AA450" s="120"/>
      <c r="AB450" s="120"/>
      <c r="AC450" s="120"/>
      <c r="AD450" s="120"/>
      <c r="AE450" s="120">
        <v>0</v>
      </c>
      <c r="AF450" s="120"/>
      <c r="AG450" s="120"/>
      <c r="AH450" s="120"/>
      <c r="AI450" s="120"/>
      <c r="AJ450" s="120">
        <f t="shared" si="48"/>
        <v>46503490</v>
      </c>
      <c r="AK450" s="120"/>
      <c r="AL450" s="120"/>
      <c r="AM450" s="120"/>
      <c r="AN450" s="120"/>
      <c r="AO450" s="120">
        <v>13990000</v>
      </c>
      <c r="AP450" s="120"/>
      <c r="AQ450" s="120"/>
      <c r="AR450" s="120"/>
      <c r="AS450" s="120"/>
      <c r="AT450" s="120">
        <f t="shared" si="49"/>
        <v>0</v>
      </c>
      <c r="AU450" s="120"/>
      <c r="AV450" s="120"/>
      <c r="AW450" s="120"/>
      <c r="AX450" s="120">
        <v>0</v>
      </c>
      <c r="AY450" s="120"/>
      <c r="AZ450" s="120"/>
      <c r="BA450" s="120"/>
      <c r="BB450" s="120"/>
      <c r="BC450" s="120">
        <v>0</v>
      </c>
      <c r="BD450" s="120"/>
      <c r="BE450" s="120"/>
      <c r="BF450" s="120"/>
      <c r="BG450" s="120"/>
      <c r="BH450" s="120">
        <f t="shared" si="50"/>
        <v>13990000</v>
      </c>
      <c r="BI450" s="120"/>
      <c r="BJ450" s="120"/>
      <c r="BK450" s="120"/>
      <c r="BL450" s="120"/>
    </row>
    <row r="452" spans="1:79" ht="14.25" customHeight="1" x14ac:dyDescent="0.25">
      <c r="A452" s="51" t="s">
        <v>424</v>
      </c>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row>
    <row r="453" spans="1:79" ht="15" customHeight="1" x14ac:dyDescent="0.25">
      <c r="A453" s="59" t="s">
        <v>192</v>
      </c>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row>
    <row r="455" spans="1:79" ht="42.9" customHeight="1" x14ac:dyDescent="0.25">
      <c r="A455" s="80" t="s">
        <v>132</v>
      </c>
      <c r="B455" s="80"/>
      <c r="C455" s="80"/>
      <c r="D455" s="80"/>
      <c r="E455" s="80"/>
      <c r="F455" s="80"/>
      <c r="G455" s="61" t="s">
        <v>19</v>
      </c>
      <c r="H455" s="61"/>
      <c r="I455" s="61"/>
      <c r="J455" s="61"/>
      <c r="K455" s="61"/>
      <c r="L455" s="61"/>
      <c r="M455" s="61"/>
      <c r="N455" s="61"/>
      <c r="O455" s="61"/>
      <c r="P455" s="61"/>
      <c r="Q455" s="61"/>
      <c r="R455" s="61"/>
      <c r="S455" s="61"/>
      <c r="T455" s="61" t="s">
        <v>15</v>
      </c>
      <c r="U455" s="61"/>
      <c r="V455" s="61"/>
      <c r="W455" s="61"/>
      <c r="X455" s="61"/>
      <c r="Y455" s="61"/>
      <c r="Z455" s="61" t="s">
        <v>14</v>
      </c>
      <c r="AA455" s="61"/>
      <c r="AB455" s="61"/>
      <c r="AC455" s="61"/>
      <c r="AD455" s="61"/>
      <c r="AE455" s="61" t="s">
        <v>194</v>
      </c>
      <c r="AF455" s="61"/>
      <c r="AG455" s="61"/>
      <c r="AH455" s="61"/>
      <c r="AI455" s="61"/>
      <c r="AJ455" s="61"/>
      <c r="AK455" s="61" t="s">
        <v>198</v>
      </c>
      <c r="AL455" s="61"/>
      <c r="AM455" s="61"/>
      <c r="AN455" s="61"/>
      <c r="AO455" s="61"/>
      <c r="AP455" s="61"/>
      <c r="AQ455" s="61" t="s">
        <v>203</v>
      </c>
      <c r="AR455" s="61"/>
      <c r="AS455" s="61"/>
      <c r="AT455" s="61"/>
      <c r="AU455" s="61"/>
      <c r="AV455" s="61"/>
      <c r="AW455" s="61" t="s">
        <v>18</v>
      </c>
      <c r="AX455" s="61"/>
      <c r="AY455" s="61"/>
      <c r="AZ455" s="61"/>
      <c r="BA455" s="61"/>
      <c r="BB455" s="61"/>
      <c r="BC455" s="61"/>
      <c r="BD455" s="61"/>
      <c r="BE455" s="61" t="s">
        <v>151</v>
      </c>
      <c r="BF455" s="61"/>
      <c r="BG455" s="61"/>
      <c r="BH455" s="61"/>
      <c r="BI455" s="61"/>
      <c r="BJ455" s="61"/>
      <c r="BK455" s="61"/>
      <c r="BL455" s="61"/>
    </row>
    <row r="456" spans="1:79" ht="21.75" customHeight="1" x14ac:dyDescent="0.25">
      <c r="A456" s="80"/>
      <c r="B456" s="80"/>
      <c r="C456" s="80"/>
      <c r="D456" s="80"/>
      <c r="E456" s="80"/>
      <c r="F456" s="80"/>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row>
    <row r="457" spans="1:79" ht="15" customHeight="1" x14ac:dyDescent="0.25">
      <c r="A457" s="61">
        <v>1</v>
      </c>
      <c r="B457" s="61"/>
      <c r="C457" s="61"/>
      <c r="D457" s="61"/>
      <c r="E457" s="61"/>
      <c r="F457" s="61"/>
      <c r="G457" s="61">
        <v>2</v>
      </c>
      <c r="H457" s="61"/>
      <c r="I457" s="61"/>
      <c r="J457" s="61"/>
      <c r="K457" s="61"/>
      <c r="L457" s="61"/>
      <c r="M457" s="61"/>
      <c r="N457" s="61"/>
      <c r="O457" s="61"/>
      <c r="P457" s="61"/>
      <c r="Q457" s="61"/>
      <c r="R457" s="61"/>
      <c r="S457" s="61"/>
      <c r="T457" s="61">
        <v>3</v>
      </c>
      <c r="U457" s="61"/>
      <c r="V457" s="61"/>
      <c r="W457" s="61"/>
      <c r="X457" s="61"/>
      <c r="Y457" s="61"/>
      <c r="Z457" s="61">
        <v>4</v>
      </c>
      <c r="AA457" s="61"/>
      <c r="AB457" s="61"/>
      <c r="AC457" s="61"/>
      <c r="AD457" s="61"/>
      <c r="AE457" s="61">
        <v>5</v>
      </c>
      <c r="AF457" s="61"/>
      <c r="AG457" s="61"/>
      <c r="AH457" s="61"/>
      <c r="AI457" s="61"/>
      <c r="AJ457" s="61"/>
      <c r="AK457" s="61">
        <v>6</v>
      </c>
      <c r="AL457" s="61"/>
      <c r="AM457" s="61"/>
      <c r="AN457" s="61"/>
      <c r="AO457" s="61"/>
      <c r="AP457" s="61"/>
      <c r="AQ457" s="61">
        <v>7</v>
      </c>
      <c r="AR457" s="61"/>
      <c r="AS457" s="61"/>
      <c r="AT457" s="61"/>
      <c r="AU457" s="61"/>
      <c r="AV457" s="61"/>
      <c r="AW457" s="80">
        <v>8</v>
      </c>
      <c r="AX457" s="80"/>
      <c r="AY457" s="80"/>
      <c r="AZ457" s="80"/>
      <c r="BA457" s="80"/>
      <c r="BB457" s="80"/>
      <c r="BC457" s="80"/>
      <c r="BD457" s="80"/>
      <c r="BE457" s="80">
        <v>9</v>
      </c>
      <c r="BF457" s="80"/>
      <c r="BG457" s="80"/>
      <c r="BH457" s="80"/>
      <c r="BI457" s="80"/>
      <c r="BJ457" s="80"/>
      <c r="BK457" s="80"/>
      <c r="BL457" s="80"/>
    </row>
    <row r="458" spans="1:79" ht="18.75" hidden="1" customHeight="1" x14ac:dyDescent="0.25">
      <c r="A458" s="80" t="s">
        <v>64</v>
      </c>
      <c r="B458" s="80"/>
      <c r="C458" s="80"/>
      <c r="D458" s="80"/>
      <c r="E458" s="80"/>
      <c r="F458" s="80"/>
      <c r="G458" s="142" t="s">
        <v>57</v>
      </c>
      <c r="H458" s="142"/>
      <c r="I458" s="142"/>
      <c r="J458" s="142"/>
      <c r="K458" s="142"/>
      <c r="L458" s="142"/>
      <c r="M458" s="142"/>
      <c r="N458" s="142"/>
      <c r="O458" s="142"/>
      <c r="P458" s="142"/>
      <c r="Q458" s="142"/>
      <c r="R458" s="142"/>
      <c r="S458" s="142"/>
      <c r="T458" s="122" t="s">
        <v>80</v>
      </c>
      <c r="U458" s="122"/>
      <c r="V458" s="122"/>
      <c r="W458" s="122"/>
      <c r="X458" s="122"/>
      <c r="Y458" s="122"/>
      <c r="Z458" s="122" t="s">
        <v>81</v>
      </c>
      <c r="AA458" s="122"/>
      <c r="AB458" s="122"/>
      <c r="AC458" s="122"/>
      <c r="AD458" s="122"/>
      <c r="AE458" s="122" t="s">
        <v>82</v>
      </c>
      <c r="AF458" s="122"/>
      <c r="AG458" s="122"/>
      <c r="AH458" s="122"/>
      <c r="AI458" s="122"/>
      <c r="AJ458" s="122"/>
      <c r="AK458" s="122" t="s">
        <v>83</v>
      </c>
      <c r="AL458" s="122"/>
      <c r="AM458" s="122"/>
      <c r="AN458" s="122"/>
      <c r="AO458" s="122"/>
      <c r="AP458" s="122"/>
      <c r="AQ458" s="122" t="s">
        <v>84</v>
      </c>
      <c r="AR458" s="122"/>
      <c r="AS458" s="122"/>
      <c r="AT458" s="122"/>
      <c r="AU458" s="122"/>
      <c r="AV458" s="122"/>
      <c r="AW458" s="142" t="s">
        <v>87</v>
      </c>
      <c r="AX458" s="142"/>
      <c r="AY458" s="142"/>
      <c r="AZ458" s="142"/>
      <c r="BA458" s="142"/>
      <c r="BB458" s="142"/>
      <c r="BC458" s="142"/>
      <c r="BD458" s="142"/>
      <c r="BE458" s="142" t="s">
        <v>88</v>
      </c>
      <c r="BF458" s="142"/>
      <c r="BG458" s="142"/>
      <c r="BH458" s="142"/>
      <c r="BI458" s="142"/>
      <c r="BJ458" s="142"/>
      <c r="BK458" s="142"/>
      <c r="BL458" s="142"/>
      <c r="CA458" s="1" t="s">
        <v>54</v>
      </c>
    </row>
    <row r="459" spans="1:79" s="8" customFormat="1" ht="13.2" customHeight="1" x14ac:dyDescent="0.25">
      <c r="A459" s="80">
        <v>2111</v>
      </c>
      <c r="B459" s="80"/>
      <c r="C459" s="80"/>
      <c r="D459" s="80"/>
      <c r="E459" s="80"/>
      <c r="F459" s="80"/>
      <c r="G459" s="92" t="s">
        <v>154</v>
      </c>
      <c r="H459" s="93"/>
      <c r="I459" s="93"/>
      <c r="J459" s="93"/>
      <c r="K459" s="93"/>
      <c r="L459" s="93"/>
      <c r="M459" s="93"/>
      <c r="N459" s="93"/>
      <c r="O459" s="93"/>
      <c r="P459" s="93"/>
      <c r="Q459" s="93"/>
      <c r="R459" s="93"/>
      <c r="S459" s="94"/>
      <c r="T459" s="87">
        <v>34052401</v>
      </c>
      <c r="U459" s="87"/>
      <c r="V459" s="87"/>
      <c r="W459" s="87"/>
      <c r="X459" s="87"/>
      <c r="Y459" s="87"/>
      <c r="Z459" s="87">
        <v>34052401</v>
      </c>
      <c r="AA459" s="87"/>
      <c r="AB459" s="87"/>
      <c r="AC459" s="87"/>
      <c r="AD459" s="87"/>
      <c r="AE459" s="87">
        <v>0</v>
      </c>
      <c r="AF459" s="87"/>
      <c r="AG459" s="87"/>
      <c r="AH459" s="87"/>
      <c r="AI459" s="87"/>
      <c r="AJ459" s="87"/>
      <c r="AK459" s="87">
        <v>0</v>
      </c>
      <c r="AL459" s="87"/>
      <c r="AM459" s="87"/>
      <c r="AN459" s="87"/>
      <c r="AO459" s="87"/>
      <c r="AP459" s="87"/>
      <c r="AQ459" s="87">
        <v>0</v>
      </c>
      <c r="AR459" s="87"/>
      <c r="AS459" s="87"/>
      <c r="AT459" s="87"/>
      <c r="AU459" s="87"/>
      <c r="AV459" s="87"/>
      <c r="AW459" s="80"/>
      <c r="AX459" s="80"/>
      <c r="AY459" s="80"/>
      <c r="AZ459" s="80"/>
      <c r="BA459" s="80"/>
      <c r="BB459" s="80"/>
      <c r="BC459" s="80"/>
      <c r="BD459" s="80"/>
      <c r="BE459" s="80"/>
      <c r="BF459" s="80"/>
      <c r="BG459" s="80"/>
      <c r="BH459" s="80"/>
      <c r="BI459" s="80"/>
      <c r="BJ459" s="80"/>
      <c r="BK459" s="80"/>
      <c r="BL459" s="80"/>
      <c r="CA459" s="8" t="s">
        <v>55</v>
      </c>
    </row>
    <row r="460" spans="1:79" s="8" customFormat="1" ht="13.2" customHeight="1" x14ac:dyDescent="0.25">
      <c r="A460" s="80">
        <v>2120</v>
      </c>
      <c r="B460" s="80"/>
      <c r="C460" s="80"/>
      <c r="D460" s="80"/>
      <c r="E460" s="80"/>
      <c r="F460" s="80"/>
      <c r="G460" s="92" t="s">
        <v>155</v>
      </c>
      <c r="H460" s="93"/>
      <c r="I460" s="93"/>
      <c r="J460" s="93"/>
      <c r="K460" s="93"/>
      <c r="L460" s="93"/>
      <c r="M460" s="93"/>
      <c r="N460" s="93"/>
      <c r="O460" s="93"/>
      <c r="P460" s="93"/>
      <c r="Q460" s="93"/>
      <c r="R460" s="93"/>
      <c r="S460" s="94"/>
      <c r="T460" s="87">
        <v>7350168</v>
      </c>
      <c r="U460" s="87"/>
      <c r="V460" s="87"/>
      <c r="W460" s="87"/>
      <c r="X460" s="87"/>
      <c r="Y460" s="87"/>
      <c r="Z460" s="87">
        <v>7350168</v>
      </c>
      <c r="AA460" s="87"/>
      <c r="AB460" s="87"/>
      <c r="AC460" s="87"/>
      <c r="AD460" s="87"/>
      <c r="AE460" s="87">
        <v>0</v>
      </c>
      <c r="AF460" s="87"/>
      <c r="AG460" s="87"/>
      <c r="AH460" s="87"/>
      <c r="AI460" s="87"/>
      <c r="AJ460" s="87"/>
      <c r="AK460" s="87">
        <v>0</v>
      </c>
      <c r="AL460" s="87"/>
      <c r="AM460" s="87"/>
      <c r="AN460" s="87"/>
      <c r="AO460" s="87"/>
      <c r="AP460" s="87"/>
      <c r="AQ460" s="87">
        <v>0</v>
      </c>
      <c r="AR460" s="87"/>
      <c r="AS460" s="87"/>
      <c r="AT460" s="87"/>
      <c r="AU460" s="87"/>
      <c r="AV460" s="87"/>
      <c r="AW460" s="80"/>
      <c r="AX460" s="80"/>
      <c r="AY460" s="80"/>
      <c r="AZ460" s="80"/>
      <c r="BA460" s="80"/>
      <c r="BB460" s="80"/>
      <c r="BC460" s="80"/>
      <c r="BD460" s="80"/>
      <c r="BE460" s="80"/>
      <c r="BF460" s="80"/>
      <c r="BG460" s="80"/>
      <c r="BH460" s="80"/>
      <c r="BI460" s="80"/>
      <c r="BJ460" s="80"/>
      <c r="BK460" s="80"/>
      <c r="BL460" s="80"/>
    </row>
    <row r="461" spans="1:79" s="8" customFormat="1" ht="16.2" customHeight="1" x14ac:dyDescent="0.25">
      <c r="A461" s="80">
        <v>2220</v>
      </c>
      <c r="B461" s="80"/>
      <c r="C461" s="80"/>
      <c r="D461" s="80"/>
      <c r="E461" s="80"/>
      <c r="F461" s="80"/>
      <c r="G461" s="92" t="s">
        <v>222</v>
      </c>
      <c r="H461" s="93"/>
      <c r="I461" s="93"/>
      <c r="J461" s="93"/>
      <c r="K461" s="93"/>
      <c r="L461" s="93"/>
      <c r="M461" s="93"/>
      <c r="N461" s="93"/>
      <c r="O461" s="93"/>
      <c r="P461" s="93"/>
      <c r="Q461" s="93"/>
      <c r="R461" s="93"/>
      <c r="S461" s="94"/>
      <c r="T461" s="87">
        <v>1594445</v>
      </c>
      <c r="U461" s="87"/>
      <c r="V461" s="87"/>
      <c r="W461" s="87"/>
      <c r="X461" s="87"/>
      <c r="Y461" s="87"/>
      <c r="Z461" s="87">
        <v>1594445</v>
      </c>
      <c r="AA461" s="87"/>
      <c r="AB461" s="87"/>
      <c r="AC461" s="87"/>
      <c r="AD461" s="87"/>
      <c r="AE461" s="87">
        <v>0</v>
      </c>
      <c r="AF461" s="87"/>
      <c r="AG461" s="87"/>
      <c r="AH461" s="87"/>
      <c r="AI461" s="87"/>
      <c r="AJ461" s="87"/>
      <c r="AK461" s="87">
        <v>0</v>
      </c>
      <c r="AL461" s="87"/>
      <c r="AM461" s="87"/>
      <c r="AN461" s="87"/>
      <c r="AO461" s="87"/>
      <c r="AP461" s="87"/>
      <c r="AQ461" s="87">
        <v>0</v>
      </c>
      <c r="AR461" s="87"/>
      <c r="AS461" s="87"/>
      <c r="AT461" s="87"/>
      <c r="AU461" s="87"/>
      <c r="AV461" s="87"/>
      <c r="AW461" s="80"/>
      <c r="AX461" s="80"/>
      <c r="AY461" s="80"/>
      <c r="AZ461" s="80"/>
      <c r="BA461" s="80"/>
      <c r="BB461" s="80"/>
      <c r="BC461" s="80"/>
      <c r="BD461" s="80"/>
      <c r="BE461" s="80"/>
      <c r="BF461" s="80"/>
      <c r="BG461" s="80"/>
      <c r="BH461" s="80"/>
      <c r="BI461" s="80"/>
      <c r="BJ461" s="80"/>
      <c r="BK461" s="80"/>
      <c r="BL461" s="80"/>
    </row>
    <row r="462" spans="1:79" s="8" customFormat="1" ht="13.2" customHeight="1" x14ac:dyDescent="0.25">
      <c r="A462" s="80">
        <v>2240</v>
      </c>
      <c r="B462" s="80"/>
      <c r="C462" s="80"/>
      <c r="D462" s="80"/>
      <c r="E462" s="80"/>
      <c r="F462" s="80"/>
      <c r="G462" s="92" t="s">
        <v>157</v>
      </c>
      <c r="H462" s="93"/>
      <c r="I462" s="93"/>
      <c r="J462" s="93"/>
      <c r="K462" s="93"/>
      <c r="L462" s="93"/>
      <c r="M462" s="93"/>
      <c r="N462" s="93"/>
      <c r="O462" s="93"/>
      <c r="P462" s="93"/>
      <c r="Q462" s="93"/>
      <c r="R462" s="93"/>
      <c r="S462" s="94"/>
      <c r="T462" s="87">
        <v>25310</v>
      </c>
      <c r="U462" s="87"/>
      <c r="V462" s="87"/>
      <c r="W462" s="87"/>
      <c r="X462" s="87"/>
      <c r="Y462" s="87"/>
      <c r="Z462" s="87">
        <v>25310</v>
      </c>
      <c r="AA462" s="87"/>
      <c r="AB462" s="87"/>
      <c r="AC462" s="87"/>
      <c r="AD462" s="87"/>
      <c r="AE462" s="87">
        <v>0</v>
      </c>
      <c r="AF462" s="87"/>
      <c r="AG462" s="87"/>
      <c r="AH462" s="87"/>
      <c r="AI462" s="87"/>
      <c r="AJ462" s="87"/>
      <c r="AK462" s="87">
        <v>0</v>
      </c>
      <c r="AL462" s="87"/>
      <c r="AM462" s="87"/>
      <c r="AN462" s="87"/>
      <c r="AO462" s="87"/>
      <c r="AP462" s="87"/>
      <c r="AQ462" s="87">
        <v>0</v>
      </c>
      <c r="AR462" s="87"/>
      <c r="AS462" s="87"/>
      <c r="AT462" s="87"/>
      <c r="AU462" s="87"/>
      <c r="AV462" s="87"/>
      <c r="AW462" s="80"/>
      <c r="AX462" s="80"/>
      <c r="AY462" s="80"/>
      <c r="AZ462" s="80"/>
      <c r="BA462" s="80"/>
      <c r="BB462" s="80"/>
      <c r="BC462" s="80"/>
      <c r="BD462" s="80"/>
      <c r="BE462" s="80"/>
      <c r="BF462" s="80"/>
      <c r="BG462" s="80"/>
      <c r="BH462" s="80"/>
      <c r="BI462" s="80"/>
      <c r="BJ462" s="80"/>
      <c r="BK462" s="80"/>
      <c r="BL462" s="80"/>
    </row>
    <row r="463" spans="1:79" s="8" customFormat="1" ht="13.2" customHeight="1" x14ac:dyDescent="0.25">
      <c r="A463" s="80">
        <v>2271</v>
      </c>
      <c r="B463" s="80"/>
      <c r="C463" s="80"/>
      <c r="D463" s="80"/>
      <c r="E463" s="80"/>
      <c r="F463" s="80"/>
      <c r="G463" s="92" t="s">
        <v>158</v>
      </c>
      <c r="H463" s="93"/>
      <c r="I463" s="93"/>
      <c r="J463" s="93"/>
      <c r="K463" s="93"/>
      <c r="L463" s="93"/>
      <c r="M463" s="93"/>
      <c r="N463" s="93"/>
      <c r="O463" s="93"/>
      <c r="P463" s="93"/>
      <c r="Q463" s="93"/>
      <c r="R463" s="93"/>
      <c r="S463" s="94"/>
      <c r="T463" s="87">
        <v>2988632</v>
      </c>
      <c r="U463" s="87"/>
      <c r="V463" s="87"/>
      <c r="W463" s="87"/>
      <c r="X463" s="87"/>
      <c r="Y463" s="87"/>
      <c r="Z463" s="87">
        <v>2988632</v>
      </c>
      <c r="AA463" s="87"/>
      <c r="AB463" s="87"/>
      <c r="AC463" s="87"/>
      <c r="AD463" s="87"/>
      <c r="AE463" s="87">
        <v>1674</v>
      </c>
      <c r="AF463" s="87"/>
      <c r="AG463" s="87"/>
      <c r="AH463" s="87"/>
      <c r="AI463" s="87"/>
      <c r="AJ463" s="87"/>
      <c r="AK463" s="87">
        <v>1674</v>
      </c>
      <c r="AL463" s="87"/>
      <c r="AM463" s="87"/>
      <c r="AN463" s="87"/>
      <c r="AO463" s="87"/>
      <c r="AP463" s="87"/>
      <c r="AQ463" s="87">
        <v>0</v>
      </c>
      <c r="AR463" s="87"/>
      <c r="AS463" s="87"/>
      <c r="AT463" s="87"/>
      <c r="AU463" s="87"/>
      <c r="AV463" s="87"/>
      <c r="AW463" s="80"/>
      <c r="AX463" s="80"/>
      <c r="AY463" s="80"/>
      <c r="AZ463" s="80"/>
      <c r="BA463" s="80"/>
      <c r="BB463" s="80"/>
      <c r="BC463" s="80"/>
      <c r="BD463" s="80"/>
      <c r="BE463" s="80"/>
      <c r="BF463" s="80"/>
      <c r="BG463" s="80"/>
      <c r="BH463" s="80"/>
      <c r="BI463" s="80"/>
      <c r="BJ463" s="80"/>
      <c r="BK463" s="80"/>
      <c r="BL463" s="80"/>
    </row>
    <row r="464" spans="1:79" s="8" customFormat="1" ht="16.2" customHeight="1" x14ac:dyDescent="0.25">
      <c r="A464" s="80">
        <v>2272</v>
      </c>
      <c r="B464" s="80"/>
      <c r="C464" s="80"/>
      <c r="D464" s="80"/>
      <c r="E464" s="80"/>
      <c r="F464" s="80"/>
      <c r="G464" s="92" t="s">
        <v>159</v>
      </c>
      <c r="H464" s="93"/>
      <c r="I464" s="93"/>
      <c r="J464" s="93"/>
      <c r="K464" s="93"/>
      <c r="L464" s="93"/>
      <c r="M464" s="93"/>
      <c r="N464" s="93"/>
      <c r="O464" s="93"/>
      <c r="P464" s="93"/>
      <c r="Q464" s="93"/>
      <c r="R464" s="93"/>
      <c r="S464" s="94"/>
      <c r="T464" s="87">
        <v>232471</v>
      </c>
      <c r="U464" s="87"/>
      <c r="V464" s="87"/>
      <c r="W464" s="87"/>
      <c r="X464" s="87"/>
      <c r="Y464" s="87"/>
      <c r="Z464" s="87">
        <v>232471</v>
      </c>
      <c r="AA464" s="87"/>
      <c r="AB464" s="87"/>
      <c r="AC464" s="87"/>
      <c r="AD464" s="87"/>
      <c r="AE464" s="87">
        <v>0</v>
      </c>
      <c r="AF464" s="87"/>
      <c r="AG464" s="87"/>
      <c r="AH464" s="87"/>
      <c r="AI464" s="87"/>
      <c r="AJ464" s="87"/>
      <c r="AK464" s="87">
        <v>0</v>
      </c>
      <c r="AL464" s="87"/>
      <c r="AM464" s="87"/>
      <c r="AN464" s="87"/>
      <c r="AO464" s="87"/>
      <c r="AP464" s="87"/>
      <c r="AQ464" s="87">
        <v>0</v>
      </c>
      <c r="AR464" s="87"/>
      <c r="AS464" s="87"/>
      <c r="AT464" s="87"/>
      <c r="AU464" s="87"/>
      <c r="AV464" s="87"/>
      <c r="AW464" s="80"/>
      <c r="AX464" s="80"/>
      <c r="AY464" s="80"/>
      <c r="AZ464" s="80"/>
      <c r="BA464" s="80"/>
      <c r="BB464" s="80"/>
      <c r="BC464" s="80"/>
      <c r="BD464" s="80"/>
      <c r="BE464" s="80"/>
      <c r="BF464" s="80"/>
      <c r="BG464" s="80"/>
      <c r="BH464" s="80"/>
      <c r="BI464" s="80"/>
      <c r="BJ464" s="80"/>
      <c r="BK464" s="80"/>
      <c r="BL464" s="80"/>
    </row>
    <row r="465" spans="1:69" s="8" customFormat="1" ht="13.2" customHeight="1" x14ac:dyDescent="0.25">
      <c r="A465" s="80">
        <v>2273</v>
      </c>
      <c r="B465" s="80"/>
      <c r="C465" s="80"/>
      <c r="D465" s="80"/>
      <c r="E465" s="80"/>
      <c r="F465" s="80"/>
      <c r="G465" s="92" t="s">
        <v>160</v>
      </c>
      <c r="H465" s="93"/>
      <c r="I465" s="93"/>
      <c r="J465" s="93"/>
      <c r="K465" s="93"/>
      <c r="L465" s="93"/>
      <c r="M465" s="93"/>
      <c r="N465" s="93"/>
      <c r="O465" s="93"/>
      <c r="P465" s="93"/>
      <c r="Q465" s="93"/>
      <c r="R465" s="93"/>
      <c r="S465" s="94"/>
      <c r="T465" s="87">
        <v>1110946</v>
      </c>
      <c r="U465" s="87"/>
      <c r="V465" s="87"/>
      <c r="W465" s="87"/>
      <c r="X465" s="87"/>
      <c r="Y465" s="87"/>
      <c r="Z465" s="87">
        <v>1110946</v>
      </c>
      <c r="AA465" s="87"/>
      <c r="AB465" s="87"/>
      <c r="AC465" s="87"/>
      <c r="AD465" s="87"/>
      <c r="AE465" s="87">
        <v>0</v>
      </c>
      <c r="AF465" s="87"/>
      <c r="AG465" s="87"/>
      <c r="AH465" s="87"/>
      <c r="AI465" s="87"/>
      <c r="AJ465" s="87"/>
      <c r="AK465" s="87">
        <v>0</v>
      </c>
      <c r="AL465" s="87"/>
      <c r="AM465" s="87"/>
      <c r="AN465" s="87"/>
      <c r="AO465" s="87"/>
      <c r="AP465" s="87"/>
      <c r="AQ465" s="87">
        <v>0</v>
      </c>
      <c r="AR465" s="87"/>
      <c r="AS465" s="87"/>
      <c r="AT465" s="87"/>
      <c r="AU465" s="87"/>
      <c r="AV465" s="87"/>
      <c r="AW465" s="80"/>
      <c r="AX465" s="80"/>
      <c r="AY465" s="80"/>
      <c r="AZ465" s="80"/>
      <c r="BA465" s="80"/>
      <c r="BB465" s="80"/>
      <c r="BC465" s="80"/>
      <c r="BD465" s="80"/>
      <c r="BE465" s="80"/>
      <c r="BF465" s="80"/>
      <c r="BG465" s="80"/>
      <c r="BH465" s="80"/>
      <c r="BI465" s="80"/>
      <c r="BJ465" s="80"/>
      <c r="BK465" s="80"/>
      <c r="BL465" s="80"/>
    </row>
    <row r="466" spans="1:69" s="8" customFormat="1" ht="13.2" customHeight="1" x14ac:dyDescent="0.25">
      <c r="A466" s="80">
        <v>2274</v>
      </c>
      <c r="B466" s="80"/>
      <c r="C466" s="80"/>
      <c r="D466" s="80"/>
      <c r="E466" s="80"/>
      <c r="F466" s="80"/>
      <c r="G466" s="92" t="s">
        <v>225</v>
      </c>
      <c r="H466" s="93"/>
      <c r="I466" s="93"/>
      <c r="J466" s="93"/>
      <c r="K466" s="93"/>
      <c r="L466" s="93"/>
      <c r="M466" s="93"/>
      <c r="N466" s="93"/>
      <c r="O466" s="93"/>
      <c r="P466" s="93"/>
      <c r="Q466" s="93"/>
      <c r="R466" s="93"/>
      <c r="S466" s="94"/>
      <c r="T466" s="87">
        <v>84222</v>
      </c>
      <c r="U466" s="87"/>
      <c r="V466" s="87"/>
      <c r="W466" s="87"/>
      <c r="X466" s="87"/>
      <c r="Y466" s="87"/>
      <c r="Z466" s="87">
        <v>84222</v>
      </c>
      <c r="AA466" s="87"/>
      <c r="AB466" s="87"/>
      <c r="AC466" s="87"/>
      <c r="AD466" s="87"/>
      <c r="AE466" s="87">
        <v>0</v>
      </c>
      <c r="AF466" s="87"/>
      <c r="AG466" s="87"/>
      <c r="AH466" s="87"/>
      <c r="AI466" s="87"/>
      <c r="AJ466" s="87"/>
      <c r="AK466" s="87">
        <v>0</v>
      </c>
      <c r="AL466" s="87"/>
      <c r="AM466" s="87"/>
      <c r="AN466" s="87"/>
      <c r="AO466" s="87"/>
      <c r="AP466" s="87"/>
      <c r="AQ466" s="87">
        <v>0</v>
      </c>
      <c r="AR466" s="87"/>
      <c r="AS466" s="87"/>
      <c r="AT466" s="87"/>
      <c r="AU466" s="87"/>
      <c r="AV466" s="87"/>
      <c r="AW466" s="80"/>
      <c r="AX466" s="80"/>
      <c r="AY466" s="80"/>
      <c r="AZ466" s="80"/>
      <c r="BA466" s="80"/>
      <c r="BB466" s="80"/>
      <c r="BC466" s="80"/>
      <c r="BD466" s="80"/>
      <c r="BE466" s="80"/>
      <c r="BF466" s="80"/>
      <c r="BG466" s="80"/>
      <c r="BH466" s="80"/>
      <c r="BI466" s="80"/>
      <c r="BJ466" s="80"/>
      <c r="BK466" s="80"/>
      <c r="BL466" s="80"/>
    </row>
    <row r="467" spans="1:69" s="8" customFormat="1" ht="13.2" customHeight="1" x14ac:dyDescent="0.25">
      <c r="A467" s="80">
        <v>2710</v>
      </c>
      <c r="B467" s="80"/>
      <c r="C467" s="80"/>
      <c r="D467" s="80"/>
      <c r="E467" s="80"/>
      <c r="F467" s="80"/>
      <c r="G467" s="92" t="s">
        <v>228</v>
      </c>
      <c r="H467" s="93"/>
      <c r="I467" s="93"/>
      <c r="J467" s="93"/>
      <c r="K467" s="93"/>
      <c r="L467" s="93"/>
      <c r="M467" s="93"/>
      <c r="N467" s="93"/>
      <c r="O467" s="93"/>
      <c r="P467" s="93"/>
      <c r="Q467" s="93"/>
      <c r="R467" s="93"/>
      <c r="S467" s="94"/>
      <c r="T467" s="87">
        <v>126400</v>
      </c>
      <c r="U467" s="87"/>
      <c r="V467" s="87"/>
      <c r="W467" s="87"/>
      <c r="X467" s="87"/>
      <c r="Y467" s="87"/>
      <c r="Z467" s="87">
        <v>126400</v>
      </c>
      <c r="AA467" s="87"/>
      <c r="AB467" s="87"/>
      <c r="AC467" s="87"/>
      <c r="AD467" s="87"/>
      <c r="AE467" s="87">
        <v>0</v>
      </c>
      <c r="AF467" s="87"/>
      <c r="AG467" s="87"/>
      <c r="AH467" s="87"/>
      <c r="AI467" s="87"/>
      <c r="AJ467" s="87"/>
      <c r="AK467" s="87">
        <v>0</v>
      </c>
      <c r="AL467" s="87"/>
      <c r="AM467" s="87"/>
      <c r="AN467" s="87"/>
      <c r="AO467" s="87"/>
      <c r="AP467" s="87"/>
      <c r="AQ467" s="87">
        <v>0</v>
      </c>
      <c r="AR467" s="87"/>
      <c r="AS467" s="87"/>
      <c r="AT467" s="87"/>
      <c r="AU467" s="87"/>
      <c r="AV467" s="87"/>
      <c r="AW467" s="80"/>
      <c r="AX467" s="80"/>
      <c r="AY467" s="80"/>
      <c r="AZ467" s="80"/>
      <c r="BA467" s="80"/>
      <c r="BB467" s="80"/>
      <c r="BC467" s="80"/>
      <c r="BD467" s="80"/>
      <c r="BE467" s="80"/>
      <c r="BF467" s="80"/>
      <c r="BG467" s="80"/>
      <c r="BH467" s="80"/>
      <c r="BI467" s="80"/>
      <c r="BJ467" s="80"/>
      <c r="BK467" s="80"/>
      <c r="BL467" s="80"/>
    </row>
    <row r="468" spans="1:69" s="8" customFormat="1" ht="13.2" customHeight="1" x14ac:dyDescent="0.25">
      <c r="A468" s="80">
        <v>2730</v>
      </c>
      <c r="B468" s="80"/>
      <c r="C468" s="80"/>
      <c r="D468" s="80"/>
      <c r="E468" s="80"/>
      <c r="F468" s="80"/>
      <c r="G468" s="92" t="s">
        <v>229</v>
      </c>
      <c r="H468" s="93"/>
      <c r="I468" s="93"/>
      <c r="J468" s="93"/>
      <c r="K468" s="93"/>
      <c r="L468" s="93"/>
      <c r="M468" s="93"/>
      <c r="N468" s="93"/>
      <c r="O468" s="93"/>
      <c r="P468" s="93"/>
      <c r="Q468" s="93"/>
      <c r="R468" s="93"/>
      <c r="S468" s="94"/>
      <c r="T468" s="87">
        <v>2365296</v>
      </c>
      <c r="U468" s="87"/>
      <c r="V468" s="87"/>
      <c r="W468" s="87"/>
      <c r="X468" s="87"/>
      <c r="Y468" s="87"/>
      <c r="Z468" s="87">
        <v>2364671</v>
      </c>
      <c r="AA468" s="87"/>
      <c r="AB468" s="87"/>
      <c r="AC468" s="87"/>
      <c r="AD468" s="87"/>
      <c r="AE468" s="87">
        <v>0</v>
      </c>
      <c r="AF468" s="87"/>
      <c r="AG468" s="87"/>
      <c r="AH468" s="87"/>
      <c r="AI468" s="87"/>
      <c r="AJ468" s="87"/>
      <c r="AK468" s="87">
        <v>0</v>
      </c>
      <c r="AL468" s="87"/>
      <c r="AM468" s="87"/>
      <c r="AN468" s="87"/>
      <c r="AO468" s="87"/>
      <c r="AP468" s="87"/>
      <c r="AQ468" s="87">
        <v>0</v>
      </c>
      <c r="AR468" s="87"/>
      <c r="AS468" s="87"/>
      <c r="AT468" s="87"/>
      <c r="AU468" s="87"/>
      <c r="AV468" s="87"/>
      <c r="AW468" s="80"/>
      <c r="AX468" s="80"/>
      <c r="AY468" s="80"/>
      <c r="AZ468" s="80"/>
      <c r="BA468" s="80"/>
      <c r="BB468" s="80"/>
      <c r="BC468" s="80"/>
      <c r="BD468" s="80"/>
      <c r="BE468" s="80"/>
      <c r="BF468" s="80"/>
      <c r="BG468" s="80"/>
      <c r="BH468" s="80"/>
      <c r="BI468" s="80"/>
      <c r="BJ468" s="80"/>
      <c r="BK468" s="80"/>
      <c r="BL468" s="80"/>
    </row>
    <row r="469" spans="1:69" s="9" customFormat="1" ht="12.75" customHeight="1" x14ac:dyDescent="0.25">
      <c r="A469" s="139"/>
      <c r="B469" s="139"/>
      <c r="C469" s="139"/>
      <c r="D469" s="139"/>
      <c r="E469" s="139"/>
      <c r="F469" s="139"/>
      <c r="G469" s="159" t="s">
        <v>145</v>
      </c>
      <c r="H469" s="156"/>
      <c r="I469" s="156"/>
      <c r="J469" s="156"/>
      <c r="K469" s="156"/>
      <c r="L469" s="156"/>
      <c r="M469" s="156"/>
      <c r="N469" s="156"/>
      <c r="O469" s="156"/>
      <c r="P469" s="156"/>
      <c r="Q469" s="156"/>
      <c r="R469" s="156"/>
      <c r="S469" s="157"/>
      <c r="T469" s="120">
        <v>49930291</v>
      </c>
      <c r="U469" s="120"/>
      <c r="V469" s="120"/>
      <c r="W469" s="120"/>
      <c r="X469" s="120"/>
      <c r="Y469" s="120"/>
      <c r="Z469" s="120">
        <v>49929666</v>
      </c>
      <c r="AA469" s="120"/>
      <c r="AB469" s="120"/>
      <c r="AC469" s="120"/>
      <c r="AD469" s="120"/>
      <c r="AE469" s="120">
        <v>1674</v>
      </c>
      <c r="AF469" s="120"/>
      <c r="AG469" s="120"/>
      <c r="AH469" s="120"/>
      <c r="AI469" s="120"/>
      <c r="AJ469" s="120"/>
      <c r="AK469" s="120">
        <v>1674</v>
      </c>
      <c r="AL469" s="120"/>
      <c r="AM469" s="120"/>
      <c r="AN469" s="120"/>
      <c r="AO469" s="120"/>
      <c r="AP469" s="120"/>
      <c r="AQ469" s="120">
        <v>0</v>
      </c>
      <c r="AR469" s="120"/>
      <c r="AS469" s="120"/>
      <c r="AT469" s="120"/>
      <c r="AU469" s="120"/>
      <c r="AV469" s="120"/>
      <c r="AW469" s="139"/>
      <c r="AX469" s="139"/>
      <c r="AY469" s="139"/>
      <c r="AZ469" s="139"/>
      <c r="BA469" s="139"/>
      <c r="BB469" s="139"/>
      <c r="BC469" s="139"/>
      <c r="BD469" s="139"/>
      <c r="BE469" s="139"/>
      <c r="BF469" s="139"/>
      <c r="BG469" s="139"/>
      <c r="BH469" s="139"/>
      <c r="BI469" s="139"/>
      <c r="BJ469" s="139"/>
      <c r="BK469" s="139"/>
      <c r="BL469" s="139"/>
    </row>
    <row r="471" spans="1:69" ht="14.25" customHeight="1" x14ac:dyDescent="0.25">
      <c r="A471" s="51" t="s">
        <v>558</v>
      </c>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row>
    <row r="473" spans="1:69" ht="54" customHeight="1" x14ac:dyDescent="0.25">
      <c r="A473" s="80" t="s">
        <v>6</v>
      </c>
      <c r="B473" s="80"/>
      <c r="C473" s="80"/>
      <c r="D473" s="80"/>
      <c r="E473" s="80"/>
      <c r="F473" s="80"/>
      <c r="G473" s="80"/>
      <c r="H473" s="80"/>
      <c r="I473" s="80" t="s">
        <v>19</v>
      </c>
      <c r="J473" s="80"/>
      <c r="K473" s="80"/>
      <c r="L473" s="80"/>
      <c r="M473" s="80"/>
      <c r="N473" s="80"/>
      <c r="O473" s="80"/>
      <c r="P473" s="80"/>
      <c r="Q473" s="80"/>
      <c r="R473" s="80"/>
      <c r="S473" s="80"/>
      <c r="T473" s="80"/>
      <c r="U473" s="80"/>
      <c r="V473" s="80" t="s">
        <v>559</v>
      </c>
      <c r="W473" s="80"/>
      <c r="X473" s="80"/>
      <c r="Y473" s="80"/>
      <c r="Z473" s="80"/>
      <c r="AA473" s="80"/>
      <c r="AB473" s="80"/>
      <c r="AC473" s="80" t="s">
        <v>621</v>
      </c>
      <c r="AD473" s="80"/>
      <c r="AE473" s="80"/>
      <c r="AF473" s="80"/>
      <c r="AG473" s="80"/>
      <c r="AH473" s="80"/>
      <c r="AI473" s="80"/>
      <c r="AJ473" s="80"/>
      <c r="AK473" s="80"/>
      <c r="AL473" s="80" t="s">
        <v>622</v>
      </c>
      <c r="AM473" s="80"/>
      <c r="AN473" s="80"/>
      <c r="AO473" s="80"/>
      <c r="AP473" s="80"/>
      <c r="AQ473" s="80"/>
      <c r="AR473" s="80"/>
      <c r="AS473" s="80"/>
      <c r="AT473" s="80"/>
      <c r="AU473" s="80" t="s">
        <v>623</v>
      </c>
      <c r="AV473" s="80"/>
      <c r="AW473" s="80"/>
      <c r="AX473" s="80"/>
      <c r="AY473" s="80"/>
      <c r="AZ473" s="80"/>
      <c r="BA473" s="80"/>
      <c r="BB473" s="80"/>
      <c r="BC473" s="80"/>
      <c r="BD473" s="80" t="s">
        <v>560</v>
      </c>
      <c r="BE473" s="80"/>
      <c r="BF473" s="80"/>
      <c r="BG473" s="80"/>
      <c r="BH473" s="80"/>
      <c r="BI473" s="80"/>
      <c r="BJ473" s="80"/>
      <c r="BK473" s="80"/>
      <c r="BL473" s="80"/>
      <c r="BM473" s="80"/>
      <c r="BN473" s="80"/>
      <c r="BO473" s="80"/>
      <c r="BP473" s="80"/>
      <c r="BQ473" s="80"/>
    </row>
    <row r="474" spans="1:69" x14ac:dyDescent="0.25">
      <c r="A474" s="170">
        <v>1</v>
      </c>
      <c r="B474" s="171"/>
      <c r="C474" s="171"/>
      <c r="D474" s="171"/>
      <c r="E474" s="171"/>
      <c r="F474" s="171"/>
      <c r="G474" s="171"/>
      <c r="H474" s="172"/>
      <c r="I474" s="173">
        <v>2</v>
      </c>
      <c r="J474" s="174"/>
      <c r="K474" s="174"/>
      <c r="L474" s="174"/>
      <c r="M474" s="174"/>
      <c r="N474" s="174"/>
      <c r="O474" s="174"/>
      <c r="P474" s="174"/>
      <c r="Q474" s="174"/>
      <c r="R474" s="174"/>
      <c r="S474" s="174"/>
      <c r="T474" s="174"/>
      <c r="U474" s="175"/>
      <c r="V474" s="173">
        <v>3</v>
      </c>
      <c r="W474" s="174"/>
      <c r="X474" s="174"/>
      <c r="Y474" s="174"/>
      <c r="Z474" s="174"/>
      <c r="AA474" s="174"/>
      <c r="AB474" s="175"/>
      <c r="AC474" s="173">
        <v>4</v>
      </c>
      <c r="AD474" s="174"/>
      <c r="AE474" s="174"/>
      <c r="AF474" s="174"/>
      <c r="AG474" s="174"/>
      <c r="AH474" s="174"/>
      <c r="AI474" s="174"/>
      <c r="AJ474" s="174"/>
      <c r="AK474" s="175"/>
      <c r="AL474" s="173">
        <v>5</v>
      </c>
      <c r="AM474" s="174"/>
      <c r="AN474" s="174"/>
      <c r="AO474" s="174"/>
      <c r="AP474" s="174"/>
      <c r="AQ474" s="174"/>
      <c r="AR474" s="174"/>
      <c r="AS474" s="174"/>
      <c r="AT474" s="175"/>
      <c r="AU474" s="173">
        <v>6</v>
      </c>
      <c r="AV474" s="174"/>
      <c r="AW474" s="174"/>
      <c r="AX474" s="174"/>
      <c r="AY474" s="174"/>
      <c r="AZ474" s="174"/>
      <c r="BA474" s="174"/>
      <c r="BB474" s="174"/>
      <c r="BC474" s="175"/>
      <c r="BD474" s="173">
        <v>7</v>
      </c>
      <c r="BE474" s="174"/>
      <c r="BF474" s="174"/>
      <c r="BG474" s="174"/>
      <c r="BH474" s="174"/>
      <c r="BI474" s="174"/>
      <c r="BJ474" s="174"/>
      <c r="BK474" s="174"/>
      <c r="BL474" s="174"/>
      <c r="BM474" s="174"/>
      <c r="BN474" s="174"/>
      <c r="BO474" s="174"/>
      <c r="BP474" s="174"/>
      <c r="BQ474" s="175"/>
    </row>
    <row r="475" spans="1:69" ht="16.2" customHeight="1" x14ac:dyDescent="0.25">
      <c r="A475" s="173">
        <v>1</v>
      </c>
      <c r="B475" s="174"/>
      <c r="C475" s="174"/>
      <c r="D475" s="174"/>
      <c r="E475" s="174"/>
      <c r="F475" s="174"/>
      <c r="G475" s="174"/>
      <c r="H475" s="175"/>
      <c r="I475" s="186" t="s">
        <v>588</v>
      </c>
      <c r="J475" s="187"/>
      <c r="K475" s="187"/>
      <c r="L475" s="187"/>
      <c r="M475" s="187"/>
      <c r="N475" s="187"/>
      <c r="O475" s="187"/>
      <c r="P475" s="187"/>
      <c r="Q475" s="187"/>
      <c r="R475" s="187"/>
      <c r="S475" s="187"/>
      <c r="T475" s="187"/>
      <c r="U475" s="188"/>
      <c r="V475" s="173" t="s">
        <v>564</v>
      </c>
      <c r="W475" s="174"/>
      <c r="X475" s="174"/>
      <c r="Y475" s="174"/>
      <c r="Z475" s="174"/>
      <c r="AA475" s="174"/>
      <c r="AB475" s="175"/>
      <c r="AC475" s="173">
        <f>AL475+AU475</f>
        <v>13147900</v>
      </c>
      <c r="AD475" s="174"/>
      <c r="AE475" s="174"/>
      <c r="AF475" s="174"/>
      <c r="AG475" s="174"/>
      <c r="AH475" s="174"/>
      <c r="AI475" s="174"/>
      <c r="AJ475" s="174"/>
      <c r="AK475" s="175"/>
      <c r="AL475" s="173">
        <v>7669900</v>
      </c>
      <c r="AM475" s="174"/>
      <c r="AN475" s="174"/>
      <c r="AO475" s="174"/>
      <c r="AP475" s="174"/>
      <c r="AQ475" s="174"/>
      <c r="AR475" s="174"/>
      <c r="AS475" s="174"/>
      <c r="AT475" s="175"/>
      <c r="AU475" s="173">
        <v>5478000</v>
      </c>
      <c r="AV475" s="174"/>
      <c r="AW475" s="174"/>
      <c r="AX475" s="174"/>
      <c r="AY475" s="174"/>
      <c r="AZ475" s="174"/>
      <c r="BA475" s="174"/>
      <c r="BB475" s="174"/>
      <c r="BC475" s="175"/>
      <c r="BD475" s="173" t="s">
        <v>564</v>
      </c>
      <c r="BE475" s="174"/>
      <c r="BF475" s="174"/>
      <c r="BG475" s="174"/>
      <c r="BH475" s="174"/>
      <c r="BI475" s="174"/>
      <c r="BJ475" s="174"/>
      <c r="BK475" s="174"/>
      <c r="BL475" s="174"/>
      <c r="BM475" s="174"/>
      <c r="BN475" s="174"/>
      <c r="BO475" s="174"/>
      <c r="BP475" s="174"/>
      <c r="BQ475" s="175"/>
    </row>
    <row r="476" spans="1:69" ht="45" customHeight="1" x14ac:dyDescent="0.25">
      <c r="A476" s="173">
        <v>2</v>
      </c>
      <c r="B476" s="174"/>
      <c r="C476" s="174"/>
      <c r="D476" s="174"/>
      <c r="E476" s="174"/>
      <c r="F476" s="174"/>
      <c r="G476" s="174"/>
      <c r="H476" s="175"/>
      <c r="I476" s="176" t="s">
        <v>591</v>
      </c>
      <c r="J476" s="177"/>
      <c r="K476" s="177"/>
      <c r="L476" s="177"/>
      <c r="M476" s="177"/>
      <c r="N476" s="177"/>
      <c r="O476" s="177"/>
      <c r="P476" s="177"/>
      <c r="Q476" s="177"/>
      <c r="R476" s="177"/>
      <c r="S476" s="177"/>
      <c r="T476" s="177"/>
      <c r="U476" s="178"/>
      <c r="V476" s="170" t="s">
        <v>592</v>
      </c>
      <c r="W476" s="171"/>
      <c r="X476" s="171"/>
      <c r="Y476" s="171"/>
      <c r="Z476" s="171"/>
      <c r="AA476" s="171"/>
      <c r="AB476" s="172"/>
      <c r="AC476" s="170">
        <f>AL476+AU476</f>
        <v>2892500</v>
      </c>
      <c r="AD476" s="171"/>
      <c r="AE476" s="171"/>
      <c r="AF476" s="171"/>
      <c r="AG476" s="171"/>
      <c r="AH476" s="171"/>
      <c r="AI476" s="171"/>
      <c r="AJ476" s="171"/>
      <c r="AK476" s="172"/>
      <c r="AL476" s="170">
        <v>1687700</v>
      </c>
      <c r="AM476" s="171"/>
      <c r="AN476" s="171"/>
      <c r="AO476" s="171"/>
      <c r="AP476" s="171"/>
      <c r="AQ476" s="171"/>
      <c r="AR476" s="171"/>
      <c r="AS476" s="171"/>
      <c r="AT476" s="172"/>
      <c r="AU476" s="170">
        <v>1204800</v>
      </c>
      <c r="AV476" s="171"/>
      <c r="AW476" s="171"/>
      <c r="AX476" s="171"/>
      <c r="AY476" s="171"/>
      <c r="AZ476" s="171"/>
      <c r="BA476" s="171"/>
      <c r="BB476" s="171"/>
      <c r="BC476" s="172"/>
      <c r="BD476" s="173" t="s">
        <v>564</v>
      </c>
      <c r="BE476" s="174"/>
      <c r="BF476" s="174"/>
      <c r="BG476" s="174"/>
      <c r="BH476" s="174"/>
      <c r="BI476" s="174"/>
      <c r="BJ476" s="174"/>
      <c r="BK476" s="174"/>
      <c r="BL476" s="174"/>
      <c r="BM476" s="174"/>
      <c r="BN476" s="174"/>
      <c r="BO476" s="174"/>
      <c r="BP476" s="174"/>
      <c r="BQ476" s="175"/>
    </row>
    <row r="477" spans="1:69" ht="30.6" customHeight="1" x14ac:dyDescent="0.25">
      <c r="A477" s="173">
        <v>3</v>
      </c>
      <c r="B477" s="174"/>
      <c r="C477" s="174"/>
      <c r="D477" s="174"/>
      <c r="E477" s="174"/>
      <c r="F477" s="174"/>
      <c r="G477" s="174"/>
      <c r="H477" s="175"/>
      <c r="I477" s="176" t="s">
        <v>602</v>
      </c>
      <c r="J477" s="177"/>
      <c r="K477" s="177"/>
      <c r="L477" s="177"/>
      <c r="M477" s="177"/>
      <c r="N477" s="177"/>
      <c r="O477" s="177"/>
      <c r="P477" s="177"/>
      <c r="Q477" s="177"/>
      <c r="R477" s="177"/>
      <c r="S477" s="177"/>
      <c r="T477" s="177"/>
      <c r="U477" s="178"/>
      <c r="V477" s="170" t="s">
        <v>564</v>
      </c>
      <c r="W477" s="171"/>
      <c r="X477" s="171"/>
      <c r="Y477" s="171"/>
      <c r="Z477" s="171"/>
      <c r="AA477" s="171"/>
      <c r="AB477" s="172"/>
      <c r="AC477" s="170">
        <f>AL477+AU477</f>
        <v>247450</v>
      </c>
      <c r="AD477" s="171"/>
      <c r="AE477" s="171"/>
      <c r="AF477" s="171"/>
      <c r="AG477" s="171"/>
      <c r="AH477" s="171"/>
      <c r="AI477" s="171"/>
      <c r="AJ477" s="171"/>
      <c r="AK477" s="172"/>
      <c r="AL477" s="170">
        <v>0</v>
      </c>
      <c r="AM477" s="171"/>
      <c r="AN477" s="171"/>
      <c r="AO477" s="171"/>
      <c r="AP477" s="171"/>
      <c r="AQ477" s="171"/>
      <c r="AR477" s="171"/>
      <c r="AS477" s="171"/>
      <c r="AT477" s="172"/>
      <c r="AU477" s="170">
        <v>247450</v>
      </c>
      <c r="AV477" s="171"/>
      <c r="AW477" s="171"/>
      <c r="AX477" s="171"/>
      <c r="AY477" s="171"/>
      <c r="AZ477" s="171"/>
      <c r="BA477" s="171"/>
      <c r="BB477" s="171"/>
      <c r="BC477" s="172"/>
      <c r="BD477" s="173" t="s">
        <v>564</v>
      </c>
      <c r="BE477" s="174"/>
      <c r="BF477" s="174"/>
      <c r="BG477" s="174"/>
      <c r="BH477" s="174"/>
      <c r="BI477" s="174"/>
      <c r="BJ477" s="174"/>
      <c r="BK477" s="174"/>
      <c r="BL477" s="174"/>
      <c r="BM477" s="174"/>
      <c r="BN477" s="174"/>
      <c r="BO477" s="174"/>
      <c r="BP477" s="174"/>
      <c r="BQ477" s="175"/>
    </row>
    <row r="478" spans="1:69" ht="29.4" customHeight="1" x14ac:dyDescent="0.25">
      <c r="A478" s="173">
        <v>4</v>
      </c>
      <c r="B478" s="174"/>
      <c r="C478" s="174"/>
      <c r="D478" s="174"/>
      <c r="E478" s="174"/>
      <c r="F478" s="174"/>
      <c r="G478" s="174"/>
      <c r="H478" s="175"/>
      <c r="I478" s="176" t="s">
        <v>594</v>
      </c>
      <c r="J478" s="177"/>
      <c r="K478" s="177"/>
      <c r="L478" s="177"/>
      <c r="M478" s="177"/>
      <c r="N478" s="177"/>
      <c r="O478" s="177"/>
      <c r="P478" s="177"/>
      <c r="Q478" s="177"/>
      <c r="R478" s="177"/>
      <c r="S478" s="177"/>
      <c r="T478" s="177"/>
      <c r="U478" s="178"/>
      <c r="V478" s="62" t="s">
        <v>595</v>
      </c>
      <c r="W478" s="63"/>
      <c r="X478" s="63"/>
      <c r="Y478" s="63"/>
      <c r="Z478" s="63"/>
      <c r="AA478" s="63"/>
      <c r="AB478" s="64"/>
      <c r="AC478" s="170">
        <f>AL478+AU478</f>
        <v>25331</v>
      </c>
      <c r="AD478" s="171"/>
      <c r="AE478" s="171"/>
      <c r="AF478" s="171"/>
      <c r="AG478" s="171"/>
      <c r="AH478" s="171"/>
      <c r="AI478" s="171"/>
      <c r="AJ478" s="171"/>
      <c r="AK478" s="172"/>
      <c r="AL478" s="170">
        <v>0</v>
      </c>
      <c r="AM478" s="171"/>
      <c r="AN478" s="171"/>
      <c r="AO478" s="171"/>
      <c r="AP478" s="171"/>
      <c r="AQ478" s="171"/>
      <c r="AR478" s="171"/>
      <c r="AS478" s="171"/>
      <c r="AT478" s="172"/>
      <c r="AU478" s="170">
        <v>25331</v>
      </c>
      <c r="AV478" s="171"/>
      <c r="AW478" s="171"/>
      <c r="AX478" s="171"/>
      <c r="AY478" s="171"/>
      <c r="AZ478" s="171"/>
      <c r="BA478" s="171"/>
      <c r="BB478" s="171"/>
      <c r="BC478" s="172"/>
      <c r="BD478" s="173" t="s">
        <v>564</v>
      </c>
      <c r="BE478" s="174"/>
      <c r="BF478" s="174"/>
      <c r="BG478" s="174"/>
      <c r="BH478" s="174"/>
      <c r="BI478" s="174"/>
      <c r="BJ478" s="174"/>
      <c r="BK478" s="174"/>
      <c r="BL478" s="174"/>
      <c r="BM478" s="174"/>
      <c r="BN478" s="174"/>
      <c r="BO478" s="174"/>
      <c r="BP478" s="174"/>
      <c r="BQ478" s="175"/>
    </row>
    <row r="479" spans="1:69" ht="29.4" customHeight="1" x14ac:dyDescent="0.25">
      <c r="A479" s="173">
        <v>5</v>
      </c>
      <c r="B479" s="174"/>
      <c r="C479" s="174"/>
      <c r="D479" s="174"/>
      <c r="E479" s="174"/>
      <c r="F479" s="174"/>
      <c r="G479" s="174"/>
      <c r="H479" s="175"/>
      <c r="I479" s="176" t="s">
        <v>598</v>
      </c>
      <c r="J479" s="177"/>
      <c r="K479" s="177"/>
      <c r="L479" s="177"/>
      <c r="M479" s="177"/>
      <c r="N479" s="177"/>
      <c r="O479" s="177"/>
      <c r="P479" s="177"/>
      <c r="Q479" s="177"/>
      <c r="R479" s="177"/>
      <c r="S479" s="177"/>
      <c r="T479" s="177"/>
      <c r="U479" s="178"/>
      <c r="V479" s="62" t="s">
        <v>597</v>
      </c>
      <c r="W479" s="63"/>
      <c r="X479" s="63"/>
      <c r="Y479" s="63"/>
      <c r="Z479" s="63"/>
      <c r="AA479" s="63"/>
      <c r="AB479" s="64"/>
      <c r="AC479" s="179">
        <f>AL479+AU479</f>
        <v>23010</v>
      </c>
      <c r="AD479" s="180"/>
      <c r="AE479" s="180"/>
      <c r="AF479" s="180"/>
      <c r="AG479" s="180"/>
      <c r="AH479" s="180"/>
      <c r="AI479" s="180"/>
      <c r="AJ479" s="180"/>
      <c r="AK479" s="181"/>
      <c r="AL479" s="179">
        <v>0</v>
      </c>
      <c r="AM479" s="180"/>
      <c r="AN479" s="180"/>
      <c r="AO479" s="180"/>
      <c r="AP479" s="180"/>
      <c r="AQ479" s="180"/>
      <c r="AR479" s="180"/>
      <c r="AS479" s="180"/>
      <c r="AT479" s="181"/>
      <c r="AU479" s="179">
        <v>23010</v>
      </c>
      <c r="AV479" s="180"/>
      <c r="AW479" s="180"/>
      <c r="AX479" s="180"/>
      <c r="AY479" s="180"/>
      <c r="AZ479" s="180"/>
      <c r="BA479" s="180"/>
      <c r="BB479" s="180"/>
      <c r="BC479" s="181"/>
      <c r="BD479" s="173" t="s">
        <v>564</v>
      </c>
      <c r="BE479" s="174"/>
      <c r="BF479" s="174"/>
      <c r="BG479" s="174"/>
      <c r="BH479" s="174"/>
      <c r="BI479" s="174"/>
      <c r="BJ479" s="174"/>
      <c r="BK479" s="174"/>
      <c r="BL479" s="174"/>
      <c r="BM479" s="174"/>
      <c r="BN479" s="174"/>
      <c r="BO479" s="174"/>
      <c r="BP479" s="174"/>
      <c r="BQ479" s="175"/>
    </row>
    <row r="480" spans="1:69" ht="29.4" customHeight="1" x14ac:dyDescent="0.25">
      <c r="A480" s="173">
        <v>6</v>
      </c>
      <c r="B480" s="174"/>
      <c r="C480" s="174"/>
      <c r="D480" s="174"/>
      <c r="E480" s="174"/>
      <c r="F480" s="174"/>
      <c r="G480" s="174"/>
      <c r="H480" s="175"/>
      <c r="I480" s="176" t="s">
        <v>607</v>
      </c>
      <c r="J480" s="177"/>
      <c r="K480" s="177"/>
      <c r="L480" s="177"/>
      <c r="M480" s="177"/>
      <c r="N480" s="177"/>
      <c r="O480" s="177"/>
      <c r="P480" s="177"/>
      <c r="Q480" s="177"/>
      <c r="R480" s="177"/>
      <c r="S480" s="177"/>
      <c r="T480" s="177"/>
      <c r="U480" s="178"/>
      <c r="V480" s="170" t="s">
        <v>564</v>
      </c>
      <c r="W480" s="171"/>
      <c r="X480" s="171"/>
      <c r="Y480" s="171"/>
      <c r="Z480" s="171"/>
      <c r="AA480" s="171"/>
      <c r="AB480" s="172"/>
      <c r="AC480" s="179">
        <f>AC481+AC482+AC483+AC484+AC485+AC486+AC487+AC488+AC489+AC490+AC491</f>
        <v>40928249</v>
      </c>
      <c r="AD480" s="180"/>
      <c r="AE480" s="180"/>
      <c r="AF480" s="180"/>
      <c r="AG480" s="180"/>
      <c r="AH480" s="180"/>
      <c r="AI480" s="180"/>
      <c r="AJ480" s="180"/>
      <c r="AK480" s="181"/>
      <c r="AL480" s="179">
        <f t="shared" ref="AL480" si="51">AL481+AL482+AL483+AL484+AL485+AL486+AL487+AL488+AL489+AL490+AL491</f>
        <v>4533172</v>
      </c>
      <c r="AM480" s="180"/>
      <c r="AN480" s="180"/>
      <c r="AO480" s="180"/>
      <c r="AP480" s="180"/>
      <c r="AQ480" s="180"/>
      <c r="AR480" s="180"/>
      <c r="AS480" s="180"/>
      <c r="AT480" s="181"/>
      <c r="AU480" s="179">
        <f t="shared" ref="AU480" si="52">AU481+AU482+AU483+AU484+AU485+AU486+AU487+AU488+AU489+AU490+AU491</f>
        <v>36395077</v>
      </c>
      <c r="AV480" s="180"/>
      <c r="AW480" s="180"/>
      <c r="AX480" s="180"/>
      <c r="AY480" s="180"/>
      <c r="AZ480" s="180"/>
      <c r="BA480" s="180"/>
      <c r="BB480" s="180"/>
      <c r="BC480" s="181"/>
      <c r="BD480" s="173" t="s">
        <v>564</v>
      </c>
      <c r="BE480" s="174"/>
      <c r="BF480" s="174"/>
      <c r="BG480" s="174"/>
      <c r="BH480" s="174"/>
      <c r="BI480" s="174"/>
      <c r="BJ480" s="174"/>
      <c r="BK480" s="174"/>
      <c r="BL480" s="174"/>
      <c r="BM480" s="174"/>
      <c r="BN480" s="174"/>
      <c r="BO480" s="174"/>
      <c r="BP480" s="174"/>
      <c r="BQ480" s="175"/>
    </row>
    <row r="481" spans="1:69" ht="29.4" customHeight="1" x14ac:dyDescent="0.25">
      <c r="A481" s="173"/>
      <c r="B481" s="174"/>
      <c r="C481" s="174"/>
      <c r="D481" s="174"/>
      <c r="E481" s="174"/>
      <c r="F481" s="174"/>
      <c r="G481" s="174"/>
      <c r="H481" s="175"/>
      <c r="I481" s="176" t="s">
        <v>613</v>
      </c>
      <c r="J481" s="177"/>
      <c r="K481" s="177"/>
      <c r="L481" s="177"/>
      <c r="M481" s="177"/>
      <c r="N481" s="177"/>
      <c r="O481" s="177"/>
      <c r="P481" s="177"/>
      <c r="Q481" s="177"/>
      <c r="R481" s="177"/>
      <c r="S481" s="177"/>
      <c r="T481" s="177"/>
      <c r="U481" s="178"/>
      <c r="V481" s="170" t="s">
        <v>564</v>
      </c>
      <c r="W481" s="171"/>
      <c r="X481" s="171"/>
      <c r="Y481" s="171"/>
      <c r="Z481" s="171"/>
      <c r="AA481" s="171"/>
      <c r="AB481" s="172"/>
      <c r="AC481" s="179">
        <f t="shared" ref="AC481:AC495" si="53">AL481+AU481</f>
        <v>362725</v>
      </c>
      <c r="AD481" s="180"/>
      <c r="AE481" s="180"/>
      <c r="AF481" s="180"/>
      <c r="AG481" s="180"/>
      <c r="AH481" s="180"/>
      <c r="AI481" s="180"/>
      <c r="AJ481" s="180"/>
      <c r="AK481" s="181"/>
      <c r="AL481" s="179">
        <v>0</v>
      </c>
      <c r="AM481" s="180"/>
      <c r="AN481" s="180"/>
      <c r="AO481" s="180"/>
      <c r="AP481" s="180"/>
      <c r="AQ481" s="180"/>
      <c r="AR481" s="180"/>
      <c r="AS481" s="180"/>
      <c r="AT481" s="181"/>
      <c r="AU481" s="179">
        <v>362725</v>
      </c>
      <c r="AV481" s="180"/>
      <c r="AW481" s="180"/>
      <c r="AX481" s="180"/>
      <c r="AY481" s="180"/>
      <c r="AZ481" s="180"/>
      <c r="BA481" s="180"/>
      <c r="BB481" s="180"/>
      <c r="BC481" s="181"/>
      <c r="BD481" s="173" t="s">
        <v>564</v>
      </c>
      <c r="BE481" s="174"/>
      <c r="BF481" s="174"/>
      <c r="BG481" s="174"/>
      <c r="BH481" s="174"/>
      <c r="BI481" s="174"/>
      <c r="BJ481" s="174"/>
      <c r="BK481" s="174"/>
      <c r="BL481" s="174"/>
      <c r="BM481" s="174"/>
      <c r="BN481" s="174"/>
      <c r="BO481" s="174"/>
      <c r="BP481" s="174"/>
      <c r="BQ481" s="175"/>
    </row>
    <row r="482" spans="1:69" ht="29.4" customHeight="1" x14ac:dyDescent="0.25">
      <c r="A482" s="173"/>
      <c r="B482" s="174"/>
      <c r="C482" s="174"/>
      <c r="D482" s="174"/>
      <c r="E482" s="174"/>
      <c r="F482" s="174"/>
      <c r="G482" s="174"/>
      <c r="H482" s="175"/>
      <c r="I482" s="176" t="s">
        <v>608</v>
      </c>
      <c r="J482" s="177"/>
      <c r="K482" s="177"/>
      <c r="L482" s="177"/>
      <c r="M482" s="177"/>
      <c r="N482" s="177"/>
      <c r="O482" s="177"/>
      <c r="P482" s="177"/>
      <c r="Q482" s="177"/>
      <c r="R482" s="177"/>
      <c r="S482" s="177"/>
      <c r="T482" s="177"/>
      <c r="U482" s="178"/>
      <c r="V482" s="170" t="s">
        <v>564</v>
      </c>
      <c r="W482" s="171"/>
      <c r="X482" s="171"/>
      <c r="Y482" s="171"/>
      <c r="Z482" s="171"/>
      <c r="AA482" s="171"/>
      <c r="AB482" s="172"/>
      <c r="AC482" s="179">
        <f t="shared" si="53"/>
        <v>4018751</v>
      </c>
      <c r="AD482" s="180"/>
      <c r="AE482" s="180"/>
      <c r="AF482" s="180"/>
      <c r="AG482" s="180"/>
      <c r="AH482" s="180"/>
      <c r="AI482" s="180"/>
      <c r="AJ482" s="180"/>
      <c r="AK482" s="181"/>
      <c r="AL482" s="179">
        <v>0</v>
      </c>
      <c r="AM482" s="180"/>
      <c r="AN482" s="180"/>
      <c r="AO482" s="180"/>
      <c r="AP482" s="180"/>
      <c r="AQ482" s="180"/>
      <c r="AR482" s="180"/>
      <c r="AS482" s="180"/>
      <c r="AT482" s="181"/>
      <c r="AU482" s="179">
        <f>4226069-193298-14020</f>
        <v>4018751</v>
      </c>
      <c r="AV482" s="180"/>
      <c r="AW482" s="180"/>
      <c r="AX482" s="180"/>
      <c r="AY482" s="180"/>
      <c r="AZ482" s="180"/>
      <c r="BA482" s="180"/>
      <c r="BB482" s="180"/>
      <c r="BC482" s="181"/>
      <c r="BD482" s="173" t="s">
        <v>564</v>
      </c>
      <c r="BE482" s="174"/>
      <c r="BF482" s="174"/>
      <c r="BG482" s="174"/>
      <c r="BH482" s="174"/>
      <c r="BI482" s="174"/>
      <c r="BJ482" s="174"/>
      <c r="BK482" s="174"/>
      <c r="BL482" s="174"/>
      <c r="BM482" s="174"/>
      <c r="BN482" s="174"/>
      <c r="BO482" s="174"/>
      <c r="BP482" s="174"/>
      <c r="BQ482" s="175"/>
    </row>
    <row r="483" spans="1:69" ht="29.4" customHeight="1" x14ac:dyDescent="0.25">
      <c r="A483" s="173"/>
      <c r="B483" s="174"/>
      <c r="C483" s="174"/>
      <c r="D483" s="174"/>
      <c r="E483" s="174"/>
      <c r="F483" s="174"/>
      <c r="G483" s="174"/>
      <c r="H483" s="175"/>
      <c r="I483" s="176" t="s">
        <v>627</v>
      </c>
      <c r="J483" s="177"/>
      <c r="K483" s="177"/>
      <c r="L483" s="177"/>
      <c r="M483" s="177"/>
      <c r="N483" s="177"/>
      <c r="O483" s="177"/>
      <c r="P483" s="177"/>
      <c r="Q483" s="177"/>
      <c r="R483" s="177"/>
      <c r="S483" s="177"/>
      <c r="T483" s="177"/>
      <c r="U483" s="178"/>
      <c r="V483" s="170" t="s">
        <v>564</v>
      </c>
      <c r="W483" s="171"/>
      <c r="X483" s="171"/>
      <c r="Y483" s="171"/>
      <c r="Z483" s="171"/>
      <c r="AA483" s="171"/>
      <c r="AB483" s="172"/>
      <c r="AC483" s="179">
        <f t="shared" ref="AC483" si="54">AL483+AU483</f>
        <v>393600</v>
      </c>
      <c r="AD483" s="180"/>
      <c r="AE483" s="180"/>
      <c r="AF483" s="180"/>
      <c r="AG483" s="180"/>
      <c r="AH483" s="180"/>
      <c r="AI483" s="180"/>
      <c r="AJ483" s="180"/>
      <c r="AK483" s="181"/>
      <c r="AL483" s="179">
        <v>0</v>
      </c>
      <c r="AM483" s="180"/>
      <c r="AN483" s="180"/>
      <c r="AO483" s="180"/>
      <c r="AP483" s="180"/>
      <c r="AQ483" s="180"/>
      <c r="AR483" s="180"/>
      <c r="AS483" s="180"/>
      <c r="AT483" s="181"/>
      <c r="AU483" s="179">
        <v>393600</v>
      </c>
      <c r="AV483" s="180"/>
      <c r="AW483" s="180"/>
      <c r="AX483" s="180"/>
      <c r="AY483" s="180"/>
      <c r="AZ483" s="180"/>
      <c r="BA483" s="180"/>
      <c r="BB483" s="180"/>
      <c r="BC483" s="181"/>
      <c r="BD483" s="173" t="s">
        <v>564</v>
      </c>
      <c r="BE483" s="174"/>
      <c r="BF483" s="174"/>
      <c r="BG483" s="174"/>
      <c r="BH483" s="174"/>
      <c r="BI483" s="174"/>
      <c r="BJ483" s="174"/>
      <c r="BK483" s="174"/>
      <c r="BL483" s="174"/>
      <c r="BM483" s="174"/>
      <c r="BN483" s="174"/>
      <c r="BO483" s="174"/>
      <c r="BP483" s="174"/>
      <c r="BQ483" s="175"/>
    </row>
    <row r="484" spans="1:69" ht="29.4" customHeight="1" x14ac:dyDescent="0.25">
      <c r="A484" s="173"/>
      <c r="B484" s="174"/>
      <c r="C484" s="174"/>
      <c r="D484" s="174"/>
      <c r="E484" s="174"/>
      <c r="F484" s="174"/>
      <c r="G484" s="174"/>
      <c r="H484" s="175"/>
      <c r="I484" s="176" t="s">
        <v>615</v>
      </c>
      <c r="J484" s="177"/>
      <c r="K484" s="177"/>
      <c r="L484" s="177"/>
      <c r="M484" s="177"/>
      <c r="N484" s="177"/>
      <c r="O484" s="177"/>
      <c r="P484" s="177"/>
      <c r="Q484" s="177"/>
      <c r="R484" s="177"/>
      <c r="S484" s="177"/>
      <c r="T484" s="177"/>
      <c r="U484" s="178"/>
      <c r="V484" s="170" t="s">
        <v>564</v>
      </c>
      <c r="W484" s="171"/>
      <c r="X484" s="171"/>
      <c r="Y484" s="171"/>
      <c r="Z484" s="171"/>
      <c r="AA484" s="171"/>
      <c r="AB484" s="172"/>
      <c r="AC484" s="179">
        <f t="shared" si="53"/>
        <v>4983800</v>
      </c>
      <c r="AD484" s="180"/>
      <c r="AE484" s="180"/>
      <c r="AF484" s="180"/>
      <c r="AG484" s="180"/>
      <c r="AH484" s="180"/>
      <c r="AI484" s="180"/>
      <c r="AJ484" s="180"/>
      <c r="AK484" s="181"/>
      <c r="AL484" s="179">
        <v>2795772</v>
      </c>
      <c r="AM484" s="180"/>
      <c r="AN484" s="180"/>
      <c r="AO484" s="180"/>
      <c r="AP484" s="180"/>
      <c r="AQ484" s="180"/>
      <c r="AR484" s="180"/>
      <c r="AS484" s="180"/>
      <c r="AT484" s="181"/>
      <c r="AU484" s="179">
        <v>2188028</v>
      </c>
      <c r="AV484" s="180"/>
      <c r="AW484" s="180"/>
      <c r="AX484" s="180"/>
      <c r="AY484" s="180"/>
      <c r="AZ484" s="180"/>
      <c r="BA484" s="180"/>
      <c r="BB484" s="180"/>
      <c r="BC484" s="181"/>
      <c r="BD484" s="173" t="s">
        <v>564</v>
      </c>
      <c r="BE484" s="174"/>
      <c r="BF484" s="174"/>
      <c r="BG484" s="174"/>
      <c r="BH484" s="174"/>
      <c r="BI484" s="174"/>
      <c r="BJ484" s="174"/>
      <c r="BK484" s="174"/>
      <c r="BL484" s="174"/>
      <c r="BM484" s="174"/>
      <c r="BN484" s="174"/>
      <c r="BO484" s="174"/>
      <c r="BP484" s="174"/>
      <c r="BQ484" s="175"/>
    </row>
    <row r="485" spans="1:69" ht="29.4" customHeight="1" x14ac:dyDescent="0.25">
      <c r="A485" s="173"/>
      <c r="B485" s="174"/>
      <c r="C485" s="174"/>
      <c r="D485" s="174"/>
      <c r="E485" s="174"/>
      <c r="F485" s="174"/>
      <c r="G485" s="174"/>
      <c r="H485" s="175"/>
      <c r="I485" s="176" t="s">
        <v>616</v>
      </c>
      <c r="J485" s="177"/>
      <c r="K485" s="177"/>
      <c r="L485" s="177"/>
      <c r="M485" s="177"/>
      <c r="N485" s="177"/>
      <c r="O485" s="177"/>
      <c r="P485" s="177"/>
      <c r="Q485" s="177"/>
      <c r="R485" s="177"/>
      <c r="S485" s="177"/>
      <c r="T485" s="177"/>
      <c r="U485" s="178"/>
      <c r="V485" s="170" t="s">
        <v>564</v>
      </c>
      <c r="W485" s="171"/>
      <c r="X485" s="171"/>
      <c r="Y485" s="171"/>
      <c r="Z485" s="171"/>
      <c r="AA485" s="171"/>
      <c r="AB485" s="172"/>
      <c r="AC485" s="179">
        <f t="shared" ref="AC485" si="55">AL485+AU485</f>
        <v>300700</v>
      </c>
      <c r="AD485" s="180"/>
      <c r="AE485" s="180"/>
      <c r="AF485" s="180"/>
      <c r="AG485" s="180"/>
      <c r="AH485" s="180"/>
      <c r="AI485" s="180"/>
      <c r="AJ485" s="180"/>
      <c r="AK485" s="181"/>
      <c r="AL485" s="179">
        <v>300700</v>
      </c>
      <c r="AM485" s="180"/>
      <c r="AN485" s="180"/>
      <c r="AO485" s="180"/>
      <c r="AP485" s="180"/>
      <c r="AQ485" s="180"/>
      <c r="AR485" s="180"/>
      <c r="AS485" s="180"/>
      <c r="AT485" s="181"/>
      <c r="AU485" s="179">
        <v>0</v>
      </c>
      <c r="AV485" s="180"/>
      <c r="AW485" s="180"/>
      <c r="AX485" s="180"/>
      <c r="AY485" s="180"/>
      <c r="AZ485" s="180"/>
      <c r="BA485" s="180"/>
      <c r="BB485" s="180"/>
      <c r="BC485" s="181"/>
      <c r="BD485" s="173" t="s">
        <v>564</v>
      </c>
      <c r="BE485" s="174"/>
      <c r="BF485" s="174"/>
      <c r="BG485" s="174"/>
      <c r="BH485" s="174"/>
      <c r="BI485" s="174"/>
      <c r="BJ485" s="174"/>
      <c r="BK485" s="174"/>
      <c r="BL485" s="174"/>
      <c r="BM485" s="174"/>
      <c r="BN485" s="174"/>
      <c r="BO485" s="174"/>
      <c r="BP485" s="174"/>
      <c r="BQ485" s="175"/>
    </row>
    <row r="486" spans="1:69" ht="23.4" customHeight="1" x14ac:dyDescent="0.25">
      <c r="A486" s="173"/>
      <c r="B486" s="174"/>
      <c r="C486" s="174"/>
      <c r="D486" s="174"/>
      <c r="E486" s="174"/>
      <c r="F486" s="174"/>
      <c r="G486" s="174"/>
      <c r="H486" s="175"/>
      <c r="I486" s="176" t="s">
        <v>617</v>
      </c>
      <c r="J486" s="177"/>
      <c r="K486" s="177"/>
      <c r="L486" s="177"/>
      <c r="M486" s="177"/>
      <c r="N486" s="177"/>
      <c r="O486" s="177"/>
      <c r="P486" s="177"/>
      <c r="Q486" s="177"/>
      <c r="R486" s="177"/>
      <c r="S486" s="177"/>
      <c r="T486" s="177"/>
      <c r="U486" s="178"/>
      <c r="V486" s="170" t="s">
        <v>564</v>
      </c>
      <c r="W486" s="171"/>
      <c r="X486" s="171"/>
      <c r="Y486" s="171"/>
      <c r="Z486" s="171"/>
      <c r="AA486" s="171"/>
      <c r="AB486" s="172"/>
      <c r="AC486" s="179">
        <f t="shared" si="53"/>
        <v>1138400</v>
      </c>
      <c r="AD486" s="180"/>
      <c r="AE486" s="180"/>
      <c r="AF486" s="180"/>
      <c r="AG486" s="180"/>
      <c r="AH486" s="180"/>
      <c r="AI486" s="180"/>
      <c r="AJ486" s="180"/>
      <c r="AK486" s="181"/>
      <c r="AL486" s="179">
        <v>1138400</v>
      </c>
      <c r="AM486" s="180"/>
      <c r="AN486" s="180"/>
      <c r="AO486" s="180"/>
      <c r="AP486" s="180"/>
      <c r="AQ486" s="180"/>
      <c r="AR486" s="180"/>
      <c r="AS486" s="180"/>
      <c r="AT486" s="181"/>
      <c r="AU486" s="179">
        <v>0</v>
      </c>
      <c r="AV486" s="180"/>
      <c r="AW486" s="180"/>
      <c r="AX486" s="180"/>
      <c r="AY486" s="180"/>
      <c r="AZ486" s="180"/>
      <c r="BA486" s="180"/>
      <c r="BB486" s="180"/>
      <c r="BC486" s="181"/>
      <c r="BD486" s="173" t="s">
        <v>564</v>
      </c>
      <c r="BE486" s="174"/>
      <c r="BF486" s="174"/>
      <c r="BG486" s="174"/>
      <c r="BH486" s="174"/>
      <c r="BI486" s="174"/>
      <c r="BJ486" s="174"/>
      <c r="BK486" s="174"/>
      <c r="BL486" s="174"/>
      <c r="BM486" s="174"/>
      <c r="BN486" s="174"/>
      <c r="BO486" s="174"/>
      <c r="BP486" s="174"/>
      <c r="BQ486" s="175"/>
    </row>
    <row r="487" spans="1:69" ht="23.4" customHeight="1" x14ac:dyDescent="0.25">
      <c r="A487" s="173"/>
      <c r="B487" s="174"/>
      <c r="C487" s="174"/>
      <c r="D487" s="174"/>
      <c r="E487" s="174"/>
      <c r="F487" s="174"/>
      <c r="G487" s="174"/>
      <c r="H487" s="175"/>
      <c r="I487" s="176" t="s">
        <v>618</v>
      </c>
      <c r="J487" s="177"/>
      <c r="K487" s="177"/>
      <c r="L487" s="177"/>
      <c r="M487" s="177"/>
      <c r="N487" s="177"/>
      <c r="O487" s="177"/>
      <c r="P487" s="177"/>
      <c r="Q487" s="177"/>
      <c r="R487" s="177"/>
      <c r="S487" s="177"/>
      <c r="T487" s="177"/>
      <c r="U487" s="178"/>
      <c r="V487" s="170" t="s">
        <v>564</v>
      </c>
      <c r="W487" s="171"/>
      <c r="X487" s="171"/>
      <c r="Y487" s="171"/>
      <c r="Z487" s="171"/>
      <c r="AA487" s="171"/>
      <c r="AB487" s="172"/>
      <c r="AC487" s="179">
        <f t="shared" ref="AC487" si="56">AL487+AU487</f>
        <v>298300</v>
      </c>
      <c r="AD487" s="180"/>
      <c r="AE487" s="180"/>
      <c r="AF487" s="180"/>
      <c r="AG487" s="180"/>
      <c r="AH487" s="180"/>
      <c r="AI487" s="180"/>
      <c r="AJ487" s="180"/>
      <c r="AK487" s="181"/>
      <c r="AL487" s="179">
        <v>298300</v>
      </c>
      <c r="AM487" s="180"/>
      <c r="AN487" s="180"/>
      <c r="AO487" s="180"/>
      <c r="AP487" s="180"/>
      <c r="AQ487" s="180"/>
      <c r="AR487" s="180"/>
      <c r="AS487" s="180"/>
      <c r="AT487" s="181"/>
      <c r="AU487" s="179">
        <v>0</v>
      </c>
      <c r="AV487" s="180"/>
      <c r="AW487" s="180"/>
      <c r="AX487" s="180"/>
      <c r="AY487" s="180"/>
      <c r="AZ487" s="180"/>
      <c r="BA487" s="180"/>
      <c r="BB487" s="180"/>
      <c r="BC487" s="181"/>
      <c r="BD487" s="173" t="s">
        <v>564</v>
      </c>
      <c r="BE487" s="174"/>
      <c r="BF487" s="174"/>
      <c r="BG487" s="174"/>
      <c r="BH487" s="174"/>
      <c r="BI487" s="174"/>
      <c r="BJ487" s="174"/>
      <c r="BK487" s="174"/>
      <c r="BL487" s="174"/>
      <c r="BM487" s="174"/>
      <c r="BN487" s="174"/>
      <c r="BO487" s="174"/>
      <c r="BP487" s="174"/>
      <c r="BQ487" s="175"/>
    </row>
    <row r="488" spans="1:69" ht="21" customHeight="1" x14ac:dyDescent="0.25">
      <c r="A488" s="173"/>
      <c r="B488" s="174"/>
      <c r="C488" s="174"/>
      <c r="D488" s="174"/>
      <c r="E488" s="174"/>
      <c r="F488" s="174"/>
      <c r="G488" s="174"/>
      <c r="H488" s="175"/>
      <c r="I488" s="176" t="s">
        <v>619</v>
      </c>
      <c r="J488" s="177"/>
      <c r="K488" s="177"/>
      <c r="L488" s="177"/>
      <c r="M488" s="177"/>
      <c r="N488" s="177"/>
      <c r="O488" s="177"/>
      <c r="P488" s="177"/>
      <c r="Q488" s="177"/>
      <c r="R488" s="177"/>
      <c r="S488" s="177"/>
      <c r="T488" s="177"/>
      <c r="U488" s="178"/>
      <c r="V488" s="170" t="s">
        <v>564</v>
      </c>
      <c r="W488" s="171"/>
      <c r="X488" s="171"/>
      <c r="Y488" s="171"/>
      <c r="Z488" s="171"/>
      <c r="AA488" s="171"/>
      <c r="AB488" s="172"/>
      <c r="AC488" s="179">
        <f t="shared" ref="AC488" si="57">AL488+AU488</f>
        <v>14800</v>
      </c>
      <c r="AD488" s="180"/>
      <c r="AE488" s="180"/>
      <c r="AF488" s="180"/>
      <c r="AG488" s="180"/>
      <c r="AH488" s="180"/>
      <c r="AI488" s="180"/>
      <c r="AJ488" s="180"/>
      <c r="AK488" s="181"/>
      <c r="AL488" s="179">
        <v>0</v>
      </c>
      <c r="AM488" s="180"/>
      <c r="AN488" s="180"/>
      <c r="AO488" s="180"/>
      <c r="AP488" s="180"/>
      <c r="AQ488" s="180"/>
      <c r="AR488" s="180"/>
      <c r="AS488" s="180"/>
      <c r="AT488" s="181"/>
      <c r="AU488" s="179">
        <v>14800</v>
      </c>
      <c r="AV488" s="180"/>
      <c r="AW488" s="180"/>
      <c r="AX488" s="180"/>
      <c r="AY488" s="180"/>
      <c r="AZ488" s="180"/>
      <c r="BA488" s="180"/>
      <c r="BB488" s="180"/>
      <c r="BC488" s="181"/>
      <c r="BD488" s="173" t="s">
        <v>564</v>
      </c>
      <c r="BE488" s="174"/>
      <c r="BF488" s="174"/>
      <c r="BG488" s="174"/>
      <c r="BH488" s="174"/>
      <c r="BI488" s="174"/>
      <c r="BJ488" s="174"/>
      <c r="BK488" s="174"/>
      <c r="BL488" s="174"/>
      <c r="BM488" s="174"/>
      <c r="BN488" s="174"/>
      <c r="BO488" s="174"/>
      <c r="BP488" s="174"/>
      <c r="BQ488" s="175"/>
    </row>
    <row r="489" spans="1:69" ht="19.8" customHeight="1" x14ac:dyDescent="0.25">
      <c r="A489" s="173"/>
      <c r="B489" s="174"/>
      <c r="C489" s="174"/>
      <c r="D489" s="174"/>
      <c r="E489" s="174"/>
      <c r="F489" s="174"/>
      <c r="G489" s="174"/>
      <c r="H489" s="175"/>
      <c r="I489" s="176" t="s">
        <v>612</v>
      </c>
      <c r="J489" s="177"/>
      <c r="K489" s="177"/>
      <c r="L489" s="177"/>
      <c r="M489" s="177"/>
      <c r="N489" s="177"/>
      <c r="O489" s="177"/>
      <c r="P489" s="177"/>
      <c r="Q489" s="177"/>
      <c r="R489" s="177"/>
      <c r="S489" s="177"/>
      <c r="T489" s="177"/>
      <c r="U489" s="178"/>
      <c r="V489" s="170" t="s">
        <v>564</v>
      </c>
      <c r="W489" s="171"/>
      <c r="X489" s="171"/>
      <c r="Y489" s="171"/>
      <c r="Z489" s="171"/>
      <c r="AA489" s="171"/>
      <c r="AB489" s="172"/>
      <c r="AC489" s="179">
        <f t="shared" si="53"/>
        <v>176873</v>
      </c>
      <c r="AD489" s="180"/>
      <c r="AE489" s="180"/>
      <c r="AF489" s="180"/>
      <c r="AG489" s="180"/>
      <c r="AH489" s="180"/>
      <c r="AI489" s="180"/>
      <c r="AJ489" s="180"/>
      <c r="AK489" s="181"/>
      <c r="AL489" s="179">
        <v>0</v>
      </c>
      <c r="AM489" s="180"/>
      <c r="AN489" s="180"/>
      <c r="AO489" s="180"/>
      <c r="AP489" s="180"/>
      <c r="AQ489" s="180"/>
      <c r="AR489" s="180"/>
      <c r="AS489" s="180"/>
      <c r="AT489" s="181"/>
      <c r="AU489" s="179">
        <f>6845+170028</f>
        <v>176873</v>
      </c>
      <c r="AV489" s="180"/>
      <c r="AW489" s="180"/>
      <c r="AX489" s="180"/>
      <c r="AY489" s="180"/>
      <c r="AZ489" s="180"/>
      <c r="BA489" s="180"/>
      <c r="BB489" s="180"/>
      <c r="BC489" s="181"/>
      <c r="BD489" s="173" t="s">
        <v>564</v>
      </c>
      <c r="BE489" s="174"/>
      <c r="BF489" s="174"/>
      <c r="BG489" s="174"/>
      <c r="BH489" s="174"/>
      <c r="BI489" s="174"/>
      <c r="BJ489" s="174"/>
      <c r="BK489" s="174"/>
      <c r="BL489" s="174"/>
      <c r="BM489" s="174"/>
      <c r="BN489" s="174"/>
      <c r="BO489" s="174"/>
      <c r="BP489" s="174"/>
      <c r="BQ489" s="175"/>
    </row>
    <row r="490" spans="1:69" ht="18.600000000000001" customHeight="1" x14ac:dyDescent="0.25">
      <c r="A490" s="173"/>
      <c r="B490" s="174"/>
      <c r="C490" s="174"/>
      <c r="D490" s="174"/>
      <c r="E490" s="174"/>
      <c r="F490" s="174"/>
      <c r="G490" s="174"/>
      <c r="H490" s="175"/>
      <c r="I490" s="176" t="s">
        <v>628</v>
      </c>
      <c r="J490" s="177"/>
      <c r="K490" s="177"/>
      <c r="L490" s="177"/>
      <c r="M490" s="177"/>
      <c r="N490" s="177"/>
      <c r="O490" s="177"/>
      <c r="P490" s="177"/>
      <c r="Q490" s="177"/>
      <c r="R490" s="177"/>
      <c r="S490" s="177"/>
      <c r="T490" s="177"/>
      <c r="U490" s="178"/>
      <c r="V490" s="170" t="s">
        <v>564</v>
      </c>
      <c r="W490" s="171"/>
      <c r="X490" s="171"/>
      <c r="Y490" s="171"/>
      <c r="Z490" s="171"/>
      <c r="AA490" s="171"/>
      <c r="AB490" s="172"/>
      <c r="AC490" s="179">
        <f t="shared" ref="AC490" si="58">AL490+AU490</f>
        <v>17937000</v>
      </c>
      <c r="AD490" s="180"/>
      <c r="AE490" s="180"/>
      <c r="AF490" s="180"/>
      <c r="AG490" s="180"/>
      <c r="AH490" s="180"/>
      <c r="AI490" s="180"/>
      <c r="AJ490" s="180"/>
      <c r="AK490" s="181"/>
      <c r="AL490" s="179">
        <v>0</v>
      </c>
      <c r="AM490" s="180"/>
      <c r="AN490" s="180"/>
      <c r="AO490" s="180"/>
      <c r="AP490" s="180"/>
      <c r="AQ490" s="180"/>
      <c r="AR490" s="180"/>
      <c r="AS490" s="180"/>
      <c r="AT490" s="181"/>
      <c r="AU490" s="179">
        <f>18186000-AU496</f>
        <v>17937000</v>
      </c>
      <c r="AV490" s="180"/>
      <c r="AW490" s="180"/>
      <c r="AX490" s="180"/>
      <c r="AY490" s="180"/>
      <c r="AZ490" s="180"/>
      <c r="BA490" s="180"/>
      <c r="BB490" s="180"/>
      <c r="BC490" s="181"/>
      <c r="BD490" s="173" t="s">
        <v>564</v>
      </c>
      <c r="BE490" s="174"/>
      <c r="BF490" s="174"/>
      <c r="BG490" s="174"/>
      <c r="BH490" s="174"/>
      <c r="BI490" s="174"/>
      <c r="BJ490" s="174"/>
      <c r="BK490" s="174"/>
      <c r="BL490" s="174"/>
      <c r="BM490" s="174"/>
      <c r="BN490" s="174"/>
      <c r="BO490" s="174"/>
      <c r="BP490" s="174"/>
      <c r="BQ490" s="175"/>
    </row>
    <row r="491" spans="1:69" ht="19.8" customHeight="1" x14ac:dyDescent="0.25">
      <c r="A491" s="173"/>
      <c r="B491" s="174"/>
      <c r="C491" s="174"/>
      <c r="D491" s="174"/>
      <c r="E491" s="174"/>
      <c r="F491" s="174"/>
      <c r="G491" s="174"/>
      <c r="H491" s="175"/>
      <c r="I491" s="176" t="s">
        <v>629</v>
      </c>
      <c r="J491" s="177"/>
      <c r="K491" s="177"/>
      <c r="L491" s="177"/>
      <c r="M491" s="177"/>
      <c r="N491" s="177"/>
      <c r="O491" s="177"/>
      <c r="P491" s="177"/>
      <c r="Q491" s="177"/>
      <c r="R491" s="177"/>
      <c r="S491" s="177"/>
      <c r="T491" s="177"/>
      <c r="U491" s="178"/>
      <c r="V491" s="170" t="s">
        <v>564</v>
      </c>
      <c r="W491" s="171"/>
      <c r="X491" s="171"/>
      <c r="Y491" s="171"/>
      <c r="Z491" s="171"/>
      <c r="AA491" s="171"/>
      <c r="AB491" s="172"/>
      <c r="AC491" s="179">
        <f t="shared" si="53"/>
        <v>11303300</v>
      </c>
      <c r="AD491" s="180"/>
      <c r="AE491" s="180"/>
      <c r="AF491" s="180"/>
      <c r="AG491" s="180"/>
      <c r="AH491" s="180"/>
      <c r="AI491" s="180"/>
      <c r="AJ491" s="180"/>
      <c r="AK491" s="181"/>
      <c r="AL491" s="179">
        <v>0</v>
      </c>
      <c r="AM491" s="180"/>
      <c r="AN491" s="180"/>
      <c r="AO491" s="180"/>
      <c r="AP491" s="180"/>
      <c r="AQ491" s="180"/>
      <c r="AR491" s="180"/>
      <c r="AS491" s="180"/>
      <c r="AT491" s="181"/>
      <c r="AU491" s="179">
        <v>11303300</v>
      </c>
      <c r="AV491" s="180"/>
      <c r="AW491" s="180"/>
      <c r="AX491" s="180"/>
      <c r="AY491" s="180"/>
      <c r="AZ491" s="180"/>
      <c r="BA491" s="180"/>
      <c r="BB491" s="180"/>
      <c r="BC491" s="181"/>
      <c r="BD491" s="173" t="s">
        <v>564</v>
      </c>
      <c r="BE491" s="174"/>
      <c r="BF491" s="174"/>
      <c r="BG491" s="174"/>
      <c r="BH491" s="174"/>
      <c r="BI491" s="174"/>
      <c r="BJ491" s="174"/>
      <c r="BK491" s="174"/>
      <c r="BL491" s="174"/>
      <c r="BM491" s="174"/>
      <c r="BN491" s="174"/>
      <c r="BO491" s="174"/>
      <c r="BP491" s="174"/>
      <c r="BQ491" s="175"/>
    </row>
    <row r="492" spans="1:69" ht="29.4" customHeight="1" x14ac:dyDescent="0.25">
      <c r="A492" s="173">
        <v>7</v>
      </c>
      <c r="B492" s="174"/>
      <c r="C492" s="174"/>
      <c r="D492" s="174"/>
      <c r="E492" s="174"/>
      <c r="F492" s="174"/>
      <c r="G492" s="174"/>
      <c r="H492" s="175"/>
      <c r="I492" s="176" t="s">
        <v>654</v>
      </c>
      <c r="J492" s="177"/>
      <c r="K492" s="177"/>
      <c r="L492" s="177"/>
      <c r="M492" s="177"/>
      <c r="N492" s="177"/>
      <c r="O492" s="177"/>
      <c r="P492" s="177"/>
      <c r="Q492" s="177"/>
      <c r="R492" s="177"/>
      <c r="S492" s="177"/>
      <c r="T492" s="177"/>
      <c r="U492" s="178"/>
      <c r="V492" s="170" t="s">
        <v>564</v>
      </c>
      <c r="W492" s="171"/>
      <c r="X492" s="171"/>
      <c r="Y492" s="171"/>
      <c r="Z492" s="171"/>
      <c r="AA492" s="171"/>
      <c r="AB492" s="172"/>
      <c r="AC492" s="179">
        <f t="shared" si="53"/>
        <v>193298</v>
      </c>
      <c r="AD492" s="180"/>
      <c r="AE492" s="180"/>
      <c r="AF492" s="180"/>
      <c r="AG492" s="180"/>
      <c r="AH492" s="180"/>
      <c r="AI492" s="180"/>
      <c r="AJ492" s="180"/>
      <c r="AK492" s="181"/>
      <c r="AL492" s="179">
        <v>0</v>
      </c>
      <c r="AM492" s="180"/>
      <c r="AN492" s="180"/>
      <c r="AO492" s="180"/>
      <c r="AP492" s="180"/>
      <c r="AQ492" s="180"/>
      <c r="AR492" s="180"/>
      <c r="AS492" s="180"/>
      <c r="AT492" s="181"/>
      <c r="AU492" s="179">
        <v>193298</v>
      </c>
      <c r="AV492" s="180"/>
      <c r="AW492" s="180"/>
      <c r="AX492" s="180"/>
      <c r="AY492" s="180"/>
      <c r="AZ492" s="180"/>
      <c r="BA492" s="180"/>
      <c r="BB492" s="180"/>
      <c r="BC492" s="181"/>
      <c r="BD492" s="173" t="s">
        <v>564</v>
      </c>
      <c r="BE492" s="174"/>
      <c r="BF492" s="174"/>
      <c r="BG492" s="174"/>
      <c r="BH492" s="174"/>
      <c r="BI492" s="174"/>
      <c r="BJ492" s="174"/>
      <c r="BK492" s="174"/>
      <c r="BL492" s="174"/>
      <c r="BM492" s="174"/>
      <c r="BN492" s="174"/>
      <c r="BO492" s="174"/>
      <c r="BP492" s="174"/>
      <c r="BQ492" s="175"/>
    </row>
    <row r="493" spans="1:69" ht="29.4" customHeight="1" x14ac:dyDescent="0.25">
      <c r="A493" s="173">
        <v>8</v>
      </c>
      <c r="B493" s="174"/>
      <c r="C493" s="174"/>
      <c r="D493" s="174"/>
      <c r="E493" s="174"/>
      <c r="F493" s="174"/>
      <c r="G493" s="174"/>
      <c r="H493" s="175"/>
      <c r="I493" s="176" t="s">
        <v>655</v>
      </c>
      <c r="J493" s="177"/>
      <c r="K493" s="177"/>
      <c r="L493" s="177"/>
      <c r="M493" s="177"/>
      <c r="N493" s="177"/>
      <c r="O493" s="177"/>
      <c r="P493" s="177"/>
      <c r="Q493" s="177"/>
      <c r="R493" s="177"/>
      <c r="S493" s="177"/>
      <c r="T493" s="177"/>
      <c r="U493" s="178"/>
      <c r="V493" s="170" t="s">
        <v>564</v>
      </c>
      <c r="W493" s="171"/>
      <c r="X493" s="171"/>
      <c r="Y493" s="171"/>
      <c r="Z493" s="171"/>
      <c r="AA493" s="171"/>
      <c r="AB493" s="172"/>
      <c r="AC493" s="179">
        <f t="shared" si="53"/>
        <v>14020</v>
      </c>
      <c r="AD493" s="180"/>
      <c r="AE493" s="180"/>
      <c r="AF493" s="180"/>
      <c r="AG493" s="180"/>
      <c r="AH493" s="180"/>
      <c r="AI493" s="180"/>
      <c r="AJ493" s="180"/>
      <c r="AK493" s="181"/>
      <c r="AL493" s="179">
        <v>0</v>
      </c>
      <c r="AM493" s="180"/>
      <c r="AN493" s="180"/>
      <c r="AO493" s="180"/>
      <c r="AP493" s="180"/>
      <c r="AQ493" s="180"/>
      <c r="AR493" s="180"/>
      <c r="AS493" s="180"/>
      <c r="AT493" s="181"/>
      <c r="AU493" s="179">
        <f>14020</f>
        <v>14020</v>
      </c>
      <c r="AV493" s="180"/>
      <c r="AW493" s="180"/>
      <c r="AX493" s="180"/>
      <c r="AY493" s="180"/>
      <c r="AZ493" s="180"/>
      <c r="BA493" s="180"/>
      <c r="BB493" s="180"/>
      <c r="BC493" s="181"/>
      <c r="BD493" s="173" t="s">
        <v>564</v>
      </c>
      <c r="BE493" s="174"/>
      <c r="BF493" s="174"/>
      <c r="BG493" s="174"/>
      <c r="BH493" s="174"/>
      <c r="BI493" s="174"/>
      <c r="BJ493" s="174"/>
      <c r="BK493" s="174"/>
      <c r="BL493" s="174"/>
      <c r="BM493" s="174"/>
      <c r="BN493" s="174"/>
      <c r="BO493" s="174"/>
      <c r="BP493" s="174"/>
      <c r="BQ493" s="175"/>
    </row>
    <row r="494" spans="1:69" ht="29.4" customHeight="1" x14ac:dyDescent="0.25">
      <c r="A494" s="173">
        <v>9</v>
      </c>
      <c r="B494" s="174"/>
      <c r="C494" s="174"/>
      <c r="D494" s="174"/>
      <c r="E494" s="174"/>
      <c r="F494" s="174"/>
      <c r="G494" s="174"/>
      <c r="H494" s="175"/>
      <c r="I494" s="176" t="s">
        <v>656</v>
      </c>
      <c r="J494" s="177"/>
      <c r="K494" s="177"/>
      <c r="L494" s="177"/>
      <c r="M494" s="177"/>
      <c r="N494" s="177"/>
      <c r="O494" s="177"/>
      <c r="P494" s="177"/>
      <c r="Q494" s="177"/>
      <c r="R494" s="177"/>
      <c r="S494" s="177"/>
      <c r="T494" s="177"/>
      <c r="U494" s="178"/>
      <c r="V494" s="170" t="s">
        <v>564</v>
      </c>
      <c r="W494" s="171"/>
      <c r="X494" s="171"/>
      <c r="Y494" s="171"/>
      <c r="Z494" s="171"/>
      <c r="AA494" s="171"/>
      <c r="AB494" s="172"/>
      <c r="AC494" s="179">
        <f t="shared" si="53"/>
        <v>16382987</v>
      </c>
      <c r="AD494" s="180"/>
      <c r="AE494" s="180"/>
      <c r="AF494" s="180"/>
      <c r="AG494" s="180"/>
      <c r="AH494" s="180"/>
      <c r="AI494" s="180"/>
      <c r="AJ494" s="180"/>
      <c r="AK494" s="181"/>
      <c r="AL494" s="179">
        <v>0</v>
      </c>
      <c r="AM494" s="180"/>
      <c r="AN494" s="180"/>
      <c r="AO494" s="180"/>
      <c r="AP494" s="180"/>
      <c r="AQ494" s="180"/>
      <c r="AR494" s="180"/>
      <c r="AS494" s="180"/>
      <c r="AT494" s="181"/>
      <c r="AU494" s="179">
        <f>16559860-6845-170028</f>
        <v>16382987</v>
      </c>
      <c r="AV494" s="180"/>
      <c r="AW494" s="180"/>
      <c r="AX494" s="180"/>
      <c r="AY494" s="180"/>
      <c r="AZ494" s="180"/>
      <c r="BA494" s="180"/>
      <c r="BB494" s="180"/>
      <c r="BC494" s="181"/>
      <c r="BD494" s="173" t="s">
        <v>564</v>
      </c>
      <c r="BE494" s="174"/>
      <c r="BF494" s="174"/>
      <c r="BG494" s="174"/>
      <c r="BH494" s="174"/>
      <c r="BI494" s="174"/>
      <c r="BJ494" s="174"/>
      <c r="BK494" s="174"/>
      <c r="BL494" s="174"/>
      <c r="BM494" s="174"/>
      <c r="BN494" s="174"/>
      <c r="BO494" s="174"/>
      <c r="BP494" s="174"/>
      <c r="BQ494" s="175"/>
    </row>
    <row r="495" spans="1:69" ht="67.95" customHeight="1" x14ac:dyDescent="0.25">
      <c r="A495" s="173">
        <v>10</v>
      </c>
      <c r="B495" s="174"/>
      <c r="C495" s="174"/>
      <c r="D495" s="174"/>
      <c r="E495" s="174"/>
      <c r="F495" s="174"/>
      <c r="G495" s="174"/>
      <c r="H495" s="175"/>
      <c r="I495" s="176" t="s">
        <v>620</v>
      </c>
      <c r="J495" s="177"/>
      <c r="K495" s="177"/>
      <c r="L495" s="177"/>
      <c r="M495" s="177"/>
      <c r="N495" s="177"/>
      <c r="O495" s="177"/>
      <c r="P495" s="177"/>
      <c r="Q495" s="177"/>
      <c r="R495" s="177"/>
      <c r="S495" s="177"/>
      <c r="T495" s="177"/>
      <c r="U495" s="178"/>
      <c r="V495" s="170" t="s">
        <v>564</v>
      </c>
      <c r="W495" s="171"/>
      <c r="X495" s="171"/>
      <c r="Y495" s="171"/>
      <c r="Z495" s="171"/>
      <c r="AA495" s="171"/>
      <c r="AB495" s="172"/>
      <c r="AC495" s="179">
        <f t="shared" si="53"/>
        <v>99228</v>
      </c>
      <c r="AD495" s="180"/>
      <c r="AE495" s="180"/>
      <c r="AF495" s="180"/>
      <c r="AG495" s="180"/>
      <c r="AH495" s="180"/>
      <c r="AI495" s="180"/>
      <c r="AJ495" s="180"/>
      <c r="AK495" s="181"/>
      <c r="AL495" s="179">
        <v>99228</v>
      </c>
      <c r="AM495" s="180"/>
      <c r="AN495" s="180"/>
      <c r="AO495" s="180"/>
      <c r="AP495" s="180"/>
      <c r="AQ495" s="180"/>
      <c r="AR495" s="180"/>
      <c r="AS495" s="180"/>
      <c r="AT495" s="181"/>
      <c r="AU495" s="179">
        <v>0</v>
      </c>
      <c r="AV495" s="180"/>
      <c r="AW495" s="180"/>
      <c r="AX495" s="180"/>
      <c r="AY495" s="180"/>
      <c r="AZ495" s="180"/>
      <c r="BA495" s="180"/>
      <c r="BB495" s="180"/>
      <c r="BC495" s="181"/>
      <c r="BD495" s="173" t="s">
        <v>564</v>
      </c>
      <c r="BE495" s="174"/>
      <c r="BF495" s="174"/>
      <c r="BG495" s="174"/>
      <c r="BH495" s="174"/>
      <c r="BI495" s="174"/>
      <c r="BJ495" s="174"/>
      <c r="BK495" s="174"/>
      <c r="BL495" s="174"/>
      <c r="BM495" s="174"/>
      <c r="BN495" s="174"/>
      <c r="BO495" s="174"/>
      <c r="BP495" s="174"/>
      <c r="BQ495" s="175"/>
    </row>
    <row r="496" spans="1:69" ht="57.6" customHeight="1" x14ac:dyDescent="0.25">
      <c r="A496" s="173">
        <v>11</v>
      </c>
      <c r="B496" s="174"/>
      <c r="C496" s="174"/>
      <c r="D496" s="174"/>
      <c r="E496" s="174"/>
      <c r="F496" s="174"/>
      <c r="G496" s="174"/>
      <c r="H496" s="175"/>
      <c r="I496" s="176" t="s">
        <v>657</v>
      </c>
      <c r="J496" s="177"/>
      <c r="K496" s="177"/>
      <c r="L496" s="177"/>
      <c r="M496" s="177"/>
      <c r="N496" s="177"/>
      <c r="O496" s="177"/>
      <c r="P496" s="177"/>
      <c r="Q496" s="177"/>
      <c r="R496" s="177"/>
      <c r="S496" s="177"/>
      <c r="T496" s="177"/>
      <c r="U496" s="178"/>
      <c r="V496" s="170" t="s">
        <v>658</v>
      </c>
      <c r="W496" s="171"/>
      <c r="X496" s="171"/>
      <c r="Y496" s="171"/>
      <c r="Z496" s="171"/>
      <c r="AA496" s="171"/>
      <c r="AB496" s="172"/>
      <c r="AC496" s="179">
        <f t="shared" ref="AC496" si="59">AL496+AU496</f>
        <v>249000</v>
      </c>
      <c r="AD496" s="180"/>
      <c r="AE496" s="180"/>
      <c r="AF496" s="180"/>
      <c r="AG496" s="180"/>
      <c r="AH496" s="180"/>
      <c r="AI496" s="180"/>
      <c r="AJ496" s="180"/>
      <c r="AK496" s="181"/>
      <c r="AL496" s="179">
        <v>0</v>
      </c>
      <c r="AM496" s="180"/>
      <c r="AN496" s="180"/>
      <c r="AO496" s="180"/>
      <c r="AP496" s="180"/>
      <c r="AQ496" s="180"/>
      <c r="AR496" s="180"/>
      <c r="AS496" s="180"/>
      <c r="AT496" s="181"/>
      <c r="AU496" s="179">
        <v>249000</v>
      </c>
      <c r="AV496" s="180"/>
      <c r="AW496" s="180"/>
      <c r="AX496" s="180"/>
      <c r="AY496" s="180"/>
      <c r="AZ496" s="180"/>
      <c r="BA496" s="180"/>
      <c r="BB496" s="180"/>
      <c r="BC496" s="181"/>
      <c r="BD496" s="117" t="s">
        <v>659</v>
      </c>
      <c r="BE496" s="118"/>
      <c r="BF496" s="118"/>
      <c r="BG496" s="118"/>
      <c r="BH496" s="118"/>
      <c r="BI496" s="118"/>
      <c r="BJ496" s="118"/>
      <c r="BK496" s="118"/>
      <c r="BL496" s="118"/>
      <c r="BM496" s="118"/>
      <c r="BN496" s="118"/>
      <c r="BO496" s="118"/>
      <c r="BP496" s="118"/>
      <c r="BQ496" s="119"/>
    </row>
    <row r="497" spans="1:77" x14ac:dyDescent="0.25">
      <c r="A497" s="186" t="s">
        <v>145</v>
      </c>
      <c r="B497" s="187"/>
      <c r="C497" s="187"/>
      <c r="D497" s="187"/>
      <c r="E497" s="187"/>
      <c r="F497" s="187"/>
      <c r="G497" s="187"/>
      <c r="H497" s="188"/>
      <c r="I497" s="173"/>
      <c r="J497" s="174"/>
      <c r="K497" s="174"/>
      <c r="L497" s="174"/>
      <c r="M497" s="174"/>
      <c r="N497" s="174"/>
      <c r="O497" s="174"/>
      <c r="P497" s="174"/>
      <c r="Q497" s="174"/>
      <c r="R497" s="174"/>
      <c r="S497" s="174"/>
      <c r="T497" s="174"/>
      <c r="U497" s="175"/>
      <c r="V497" s="173"/>
      <c r="W497" s="174"/>
      <c r="X497" s="174"/>
      <c r="Y497" s="174"/>
      <c r="Z497" s="174"/>
      <c r="AA497" s="174"/>
      <c r="AB497" s="175"/>
      <c r="AC497" s="189">
        <f>AC475+AC476+AC477+AC478+AC479+AC480+AC492+AC493+AC494+AC495+AC496</f>
        <v>74202973</v>
      </c>
      <c r="AD497" s="174"/>
      <c r="AE497" s="174"/>
      <c r="AF497" s="174"/>
      <c r="AG497" s="174"/>
      <c r="AH497" s="174"/>
      <c r="AI497" s="174"/>
      <c r="AJ497" s="174"/>
      <c r="AK497" s="175"/>
      <c r="AL497" s="189">
        <f t="shared" ref="AL497" si="60">AL475+AL476+AL477+AL478+AL479+AL480+AL492+AL493+AL494+AL495+AL496</f>
        <v>13990000</v>
      </c>
      <c r="AM497" s="174"/>
      <c r="AN497" s="174"/>
      <c r="AO497" s="174"/>
      <c r="AP497" s="174"/>
      <c r="AQ497" s="174"/>
      <c r="AR497" s="174"/>
      <c r="AS497" s="174"/>
      <c r="AT497" s="175"/>
      <c r="AU497" s="189">
        <f t="shared" ref="AU497" si="61">AU475+AU476+AU477+AU478+AU479+AU480+AU492+AU493+AU494+AU495+AU496</f>
        <v>60212973</v>
      </c>
      <c r="AV497" s="174"/>
      <c r="AW497" s="174"/>
      <c r="AX497" s="174"/>
      <c r="AY497" s="174"/>
      <c r="AZ497" s="174"/>
      <c r="BA497" s="174"/>
      <c r="BB497" s="174"/>
      <c r="BC497" s="175"/>
      <c r="BD497" s="173"/>
      <c r="BE497" s="174"/>
      <c r="BF497" s="174"/>
      <c r="BG497" s="174"/>
      <c r="BH497" s="174"/>
      <c r="BI497" s="174"/>
      <c r="BJ497" s="174"/>
      <c r="BK497" s="174"/>
      <c r="BL497" s="174"/>
      <c r="BM497" s="174"/>
      <c r="BN497" s="174"/>
      <c r="BO497" s="174"/>
      <c r="BP497" s="174"/>
      <c r="BQ497" s="175"/>
    </row>
    <row r="500" spans="1:77" ht="14.25" customHeight="1" x14ac:dyDescent="0.25">
      <c r="A500" s="51" t="s">
        <v>425</v>
      </c>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row>
    <row r="501" spans="1:77" ht="15" customHeight="1" x14ac:dyDescent="0.25">
      <c r="A501" s="65" t="s">
        <v>329</v>
      </c>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row>
    <row r="502" spans="1:77" ht="28.5" customHeight="1" x14ac:dyDescent="0.25"/>
    <row r="503" spans="1:77" ht="13.8" x14ac:dyDescent="0.25">
      <c r="A503" s="51" t="s">
        <v>212</v>
      </c>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row>
    <row r="504" spans="1:77" ht="22.2" customHeight="1" x14ac:dyDescent="0.25">
      <c r="A504" s="51" t="s">
        <v>199</v>
      </c>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row>
    <row r="505" spans="1:77" ht="165.6" customHeight="1" x14ac:dyDescent="0.25">
      <c r="A505" s="153" t="s">
        <v>579</v>
      </c>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c r="BI505" s="153"/>
      <c r="BJ505" s="153"/>
      <c r="BK505" s="153"/>
      <c r="BL505" s="153"/>
      <c r="BM505" s="153"/>
      <c r="BN505" s="153"/>
      <c r="BO505" s="153"/>
      <c r="BP505" s="153"/>
      <c r="BQ505" s="153"/>
      <c r="BR505" s="153"/>
      <c r="BS505" s="153"/>
      <c r="BT505" s="153"/>
      <c r="BU505" s="153"/>
      <c r="BV505" s="153"/>
      <c r="BW505" s="153"/>
      <c r="BX505" s="153"/>
      <c r="BY505" s="153"/>
    </row>
    <row r="506" spans="1:77" ht="253.2" customHeight="1" x14ac:dyDescent="0.25">
      <c r="A506" s="153" t="s">
        <v>581</v>
      </c>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c r="BI506" s="153"/>
      <c r="BJ506" s="153"/>
      <c r="BK506" s="153"/>
      <c r="BL506" s="153"/>
      <c r="BM506" s="153"/>
      <c r="BN506" s="153"/>
      <c r="BO506" s="153"/>
      <c r="BP506" s="153"/>
      <c r="BQ506" s="153"/>
      <c r="BR506" s="153"/>
      <c r="BS506" s="153"/>
      <c r="BT506" s="153"/>
      <c r="BU506" s="153"/>
      <c r="BV506" s="153"/>
      <c r="BW506" s="153"/>
      <c r="BX506" s="153"/>
      <c r="BY506" s="153"/>
    </row>
    <row r="507" spans="1:77" ht="239.4" customHeight="1" x14ac:dyDescent="0.25">
      <c r="A507" s="153" t="s">
        <v>580</v>
      </c>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c r="BI507" s="153"/>
      <c r="BJ507" s="153"/>
      <c r="BK507" s="153"/>
      <c r="BL507" s="153"/>
      <c r="BM507" s="153"/>
      <c r="BN507" s="153"/>
      <c r="BO507" s="153"/>
      <c r="BP507" s="153"/>
      <c r="BQ507" s="153"/>
      <c r="BR507" s="153"/>
      <c r="BS507" s="153"/>
      <c r="BT507" s="153"/>
      <c r="BU507" s="153"/>
      <c r="BV507" s="153"/>
      <c r="BW507" s="153"/>
      <c r="BX507" s="153"/>
      <c r="BY507" s="153"/>
    </row>
    <row r="510" spans="1:77" ht="18.899999999999999" customHeight="1" x14ac:dyDescent="0.25">
      <c r="A510" s="149" t="s">
        <v>566</v>
      </c>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154" t="s">
        <v>0</v>
      </c>
      <c r="AC510" s="154"/>
      <c r="AD510" s="154"/>
      <c r="AE510" s="154"/>
      <c r="AF510" s="154"/>
      <c r="AG510" s="154"/>
      <c r="AH510" s="154"/>
      <c r="AI510" s="154"/>
      <c r="AJ510" s="154"/>
      <c r="AK510" s="154"/>
      <c r="AL510" s="154"/>
      <c r="AM510" s="154"/>
      <c r="AN510" s="154"/>
      <c r="AO510" s="154"/>
      <c r="AP510" s="154"/>
      <c r="AQ510" s="154"/>
      <c r="AR510" s="154"/>
      <c r="AS510" s="154"/>
      <c r="AT510" s="154"/>
      <c r="AU510" s="151" t="s">
        <v>567</v>
      </c>
      <c r="AV510" s="152"/>
      <c r="AW510" s="152"/>
      <c r="AX510" s="152"/>
      <c r="AY510" s="152"/>
      <c r="AZ510" s="152"/>
      <c r="BA510" s="152"/>
      <c r="BB510" s="152"/>
      <c r="BC510" s="152"/>
      <c r="BD510" s="152"/>
      <c r="BE510" s="152"/>
      <c r="BF510" s="152"/>
    </row>
    <row r="511" spans="1:77" ht="20.100000000000001" customHeight="1" x14ac:dyDescent="0.25">
      <c r="AB511" s="150" t="s">
        <v>1</v>
      </c>
      <c r="AC511" s="150"/>
      <c r="AD511" s="150"/>
      <c r="AE511" s="150"/>
      <c r="AF511" s="150"/>
      <c r="AG511" s="150"/>
      <c r="AH511" s="150"/>
      <c r="AI511" s="150"/>
      <c r="AJ511" s="150"/>
      <c r="AK511" s="150"/>
      <c r="AL511" s="150"/>
      <c r="AM511" s="150"/>
      <c r="AN511" s="150"/>
      <c r="AO511" s="150"/>
      <c r="AP511" s="150"/>
      <c r="AQ511" s="150"/>
      <c r="AR511" s="150"/>
      <c r="AS511" s="150"/>
      <c r="AT511" s="150"/>
      <c r="AU511" s="150" t="s">
        <v>144</v>
      </c>
      <c r="AV511" s="150"/>
      <c r="AW511" s="150"/>
      <c r="AX511" s="150"/>
      <c r="AY511" s="150"/>
      <c r="AZ511" s="150"/>
      <c r="BA511" s="150"/>
      <c r="BB511" s="150"/>
      <c r="BC511" s="150"/>
      <c r="BD511" s="150"/>
      <c r="BE511" s="150"/>
      <c r="BF511" s="150"/>
    </row>
    <row r="512" spans="1:77" ht="18" customHeight="1" x14ac:dyDescent="0.25">
      <c r="A512" s="149" t="s">
        <v>433</v>
      </c>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150" t="s">
        <v>0</v>
      </c>
      <c r="AC512" s="150"/>
      <c r="AD512" s="150"/>
      <c r="AE512" s="150"/>
      <c r="AF512" s="150"/>
      <c r="AG512" s="150"/>
      <c r="AH512" s="150"/>
      <c r="AI512" s="150"/>
      <c r="AJ512" s="150"/>
      <c r="AK512" s="150"/>
      <c r="AL512" s="150"/>
      <c r="AM512" s="150"/>
      <c r="AN512" s="150"/>
      <c r="AO512" s="150"/>
      <c r="AP512" s="150"/>
      <c r="AQ512" s="150"/>
      <c r="AR512" s="150"/>
      <c r="AS512" s="150"/>
      <c r="AT512" s="150"/>
      <c r="AU512" s="151" t="s">
        <v>434</v>
      </c>
      <c r="AV512" s="152"/>
      <c r="AW512" s="152"/>
      <c r="AX512" s="152"/>
      <c r="AY512" s="152"/>
      <c r="AZ512" s="152"/>
      <c r="BA512" s="152"/>
      <c r="BB512" s="152"/>
      <c r="BC512" s="152"/>
      <c r="BD512" s="152"/>
      <c r="BE512" s="152"/>
      <c r="BF512" s="152"/>
    </row>
    <row r="513" spans="28:58" ht="20.100000000000001" customHeight="1" x14ac:dyDescent="0.25">
      <c r="AB513" s="150" t="s">
        <v>1</v>
      </c>
      <c r="AC513" s="150"/>
      <c r="AD513" s="150"/>
      <c r="AE513" s="150"/>
      <c r="AF513" s="150"/>
      <c r="AG513" s="150"/>
      <c r="AH513" s="150"/>
      <c r="AI513" s="150"/>
      <c r="AJ513" s="150"/>
      <c r="AK513" s="150"/>
      <c r="AL513" s="150"/>
      <c r="AM513" s="150"/>
      <c r="AN513" s="150"/>
      <c r="AO513" s="150"/>
      <c r="AP513" s="150"/>
      <c r="AQ513" s="150"/>
      <c r="AR513" s="150"/>
      <c r="AS513" s="150"/>
      <c r="AT513" s="150"/>
      <c r="AU513" s="150" t="s">
        <v>144</v>
      </c>
      <c r="AV513" s="150"/>
      <c r="AW513" s="150"/>
      <c r="AX513" s="150"/>
      <c r="AY513" s="150"/>
      <c r="AZ513" s="150"/>
      <c r="BA513" s="150"/>
      <c r="BB513" s="150"/>
      <c r="BC513" s="150"/>
      <c r="BD513" s="150"/>
      <c r="BE513" s="150"/>
      <c r="BF513" s="150"/>
    </row>
  </sheetData>
  <mergeCells count="3478">
    <mergeCell ref="A496:H496"/>
    <mergeCell ref="I496:U496"/>
    <mergeCell ref="V496:AB496"/>
    <mergeCell ref="AC496:AK496"/>
    <mergeCell ref="AL496:AT496"/>
    <mergeCell ref="AU496:BC496"/>
    <mergeCell ref="BD496:BQ496"/>
    <mergeCell ref="A386:F386"/>
    <mergeCell ref="G386:S386"/>
    <mergeCell ref="T386:Z386"/>
    <mergeCell ref="AA386:AE386"/>
    <mergeCell ref="AF386:AJ386"/>
    <mergeCell ref="AK386:AO386"/>
    <mergeCell ref="AP386:AT386"/>
    <mergeCell ref="AU386:AY386"/>
    <mergeCell ref="AZ386:BD386"/>
    <mergeCell ref="A483:H483"/>
    <mergeCell ref="I483:U483"/>
    <mergeCell ref="V483:AB483"/>
    <mergeCell ref="AC483:AK483"/>
    <mergeCell ref="AL483:AT483"/>
    <mergeCell ref="AU483:BC483"/>
    <mergeCell ref="BD483:BQ483"/>
    <mergeCell ref="A491:H491"/>
    <mergeCell ref="I491:U491"/>
    <mergeCell ref="V491:AB491"/>
    <mergeCell ref="AC491:AK491"/>
    <mergeCell ref="AL491:AT491"/>
    <mergeCell ref="AU491:BC491"/>
    <mergeCell ref="BD491:BQ491"/>
    <mergeCell ref="A490:H490"/>
    <mergeCell ref="I490:U490"/>
    <mergeCell ref="AU484:BC484"/>
    <mergeCell ref="BD484:BQ484"/>
    <mergeCell ref="AP219:AT219"/>
    <mergeCell ref="AU219:AY219"/>
    <mergeCell ref="AZ219:BD219"/>
    <mergeCell ref="BE219:BI219"/>
    <mergeCell ref="A371:F371"/>
    <mergeCell ref="G371:S371"/>
    <mergeCell ref="T371:Z371"/>
    <mergeCell ref="AA371:AE371"/>
    <mergeCell ref="AF371:AJ371"/>
    <mergeCell ref="AK371:AO371"/>
    <mergeCell ref="AP371:AT371"/>
    <mergeCell ref="AU371:AY371"/>
    <mergeCell ref="AZ371:BD371"/>
    <mergeCell ref="BE371:BI371"/>
    <mergeCell ref="A369:F369"/>
    <mergeCell ref="G369:S369"/>
    <mergeCell ref="T369:Z369"/>
    <mergeCell ref="AA369:AE369"/>
    <mergeCell ref="AF369:AJ369"/>
    <mergeCell ref="AK369:AO369"/>
    <mergeCell ref="AP369:AT369"/>
    <mergeCell ref="AU369:AY369"/>
    <mergeCell ref="AZ369:BD369"/>
    <mergeCell ref="A350:C350"/>
    <mergeCell ref="D350:V350"/>
    <mergeCell ref="A485:H485"/>
    <mergeCell ref="A493:H493"/>
    <mergeCell ref="I493:U493"/>
    <mergeCell ref="V493:AB493"/>
    <mergeCell ref="W350:Y350"/>
    <mergeCell ref="Z350:AB350"/>
    <mergeCell ref="AC350:AE350"/>
    <mergeCell ref="AO236:AS236"/>
    <mergeCell ref="AT236:AX236"/>
    <mergeCell ref="AY236:BC236"/>
    <mergeCell ref="BD236:BH236"/>
    <mergeCell ref="BR36:BT36"/>
    <mergeCell ref="BU36:BY36"/>
    <mergeCell ref="A214:C214"/>
    <mergeCell ref="D214:P214"/>
    <mergeCell ref="Q214:U214"/>
    <mergeCell ref="V214:AE214"/>
    <mergeCell ref="AF214:AJ214"/>
    <mergeCell ref="AK214:AO214"/>
    <mergeCell ref="AP214:AT214"/>
    <mergeCell ref="AU214:AY214"/>
    <mergeCell ref="AZ214:BD214"/>
    <mergeCell ref="BE214:BI214"/>
    <mergeCell ref="BE213:BI213"/>
    <mergeCell ref="BE212:BI212"/>
    <mergeCell ref="A213:C213"/>
    <mergeCell ref="D213:P213"/>
    <mergeCell ref="Q213:U213"/>
    <mergeCell ref="V213:AE213"/>
    <mergeCell ref="AF213:AJ213"/>
    <mergeCell ref="AK213:AO213"/>
    <mergeCell ref="AP213:AT213"/>
    <mergeCell ref="AC488:AK488"/>
    <mergeCell ref="AL488:AT488"/>
    <mergeCell ref="AU488:BC488"/>
    <mergeCell ref="BD488:BQ488"/>
    <mergeCell ref="A495:H495"/>
    <mergeCell ref="I495:U495"/>
    <mergeCell ref="V495:AB495"/>
    <mergeCell ref="AC495:AK495"/>
    <mergeCell ref="AL495:AT495"/>
    <mergeCell ref="AU495:BC495"/>
    <mergeCell ref="BD495:BQ495"/>
    <mergeCell ref="AL487:AT487"/>
    <mergeCell ref="AU487:BC487"/>
    <mergeCell ref="BD487:BQ487"/>
    <mergeCell ref="A486:H486"/>
    <mergeCell ref="I486:U486"/>
    <mergeCell ref="V486:AB486"/>
    <mergeCell ref="AC486:AK486"/>
    <mergeCell ref="AL486:AT486"/>
    <mergeCell ref="AU486:BC486"/>
    <mergeCell ref="BD486:BQ486"/>
    <mergeCell ref="V490:AB490"/>
    <mergeCell ref="AC490:AK490"/>
    <mergeCell ref="AL490:AT490"/>
    <mergeCell ref="AU490:BC490"/>
    <mergeCell ref="BD490:BQ490"/>
    <mergeCell ref="A36:D36"/>
    <mergeCell ref="E36:W36"/>
    <mergeCell ref="X36:AB36"/>
    <mergeCell ref="AC36:AG36"/>
    <mergeCell ref="AH36:AJ36"/>
    <mergeCell ref="AK36:AO36"/>
    <mergeCell ref="AP36:AT36"/>
    <mergeCell ref="AU36:AY36"/>
    <mergeCell ref="AZ36:BB36"/>
    <mergeCell ref="BC36:BG36"/>
    <mergeCell ref="BH36:BL36"/>
    <mergeCell ref="BM36:BQ36"/>
    <mergeCell ref="A219:C219"/>
    <mergeCell ref="D219:P219"/>
    <mergeCell ref="Q219:U219"/>
    <mergeCell ref="V219:AE219"/>
    <mergeCell ref="AF219:AJ219"/>
    <mergeCell ref="AK219:AO219"/>
    <mergeCell ref="BE218:BI218"/>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AC493:AK493"/>
    <mergeCell ref="AL493:AT493"/>
    <mergeCell ref="AU493:BC493"/>
    <mergeCell ref="BD493:BQ493"/>
    <mergeCell ref="A494:H494"/>
    <mergeCell ref="I494:U494"/>
    <mergeCell ref="V494:AB494"/>
    <mergeCell ref="AC494:AK494"/>
    <mergeCell ref="AL494:AT494"/>
    <mergeCell ref="AU494:BC494"/>
    <mergeCell ref="BD494:BQ494"/>
    <mergeCell ref="A489:H489"/>
    <mergeCell ref="I489:U489"/>
    <mergeCell ref="V489:AB489"/>
    <mergeCell ref="AC489:AK489"/>
    <mergeCell ref="AL489:AT489"/>
    <mergeCell ref="AU489:BC489"/>
    <mergeCell ref="BD489:BQ489"/>
    <mergeCell ref="A488:H488"/>
    <mergeCell ref="I488:U488"/>
    <mergeCell ref="V488:AB488"/>
    <mergeCell ref="AL482:AT482"/>
    <mergeCell ref="AU482:BC482"/>
    <mergeCell ref="BD482:BQ482"/>
    <mergeCell ref="A492:H492"/>
    <mergeCell ref="I492:U492"/>
    <mergeCell ref="V492:AB492"/>
    <mergeCell ref="AC492:AK492"/>
    <mergeCell ref="AL492:AT492"/>
    <mergeCell ref="AU492:BC492"/>
    <mergeCell ref="BD492:BQ492"/>
    <mergeCell ref="A481:H481"/>
    <mergeCell ref="I481:U481"/>
    <mergeCell ref="V481:AB481"/>
    <mergeCell ref="AC481:AK481"/>
    <mergeCell ref="AL481:AT481"/>
    <mergeCell ref="AU481:BC481"/>
    <mergeCell ref="BD481:BQ481"/>
    <mergeCell ref="A487:H487"/>
    <mergeCell ref="I487:U487"/>
    <mergeCell ref="V487:AB487"/>
    <mergeCell ref="AC487:AK487"/>
    <mergeCell ref="I485:U485"/>
    <mergeCell ref="V485:AB485"/>
    <mergeCell ref="AC485:AK485"/>
    <mergeCell ref="AL485:AT485"/>
    <mergeCell ref="AU485:BC485"/>
    <mergeCell ref="BD485:BQ485"/>
    <mergeCell ref="A484:H484"/>
    <mergeCell ref="I484:U484"/>
    <mergeCell ref="V484:AB484"/>
    <mergeCell ref="AC484:AK484"/>
    <mergeCell ref="AL484:AT484"/>
    <mergeCell ref="A505:BY505"/>
    <mergeCell ref="A506:BY506"/>
    <mergeCell ref="A507:BY507"/>
    <mergeCell ref="BN1:BY1"/>
    <mergeCell ref="A221:BL221"/>
    <mergeCell ref="A238:BL238"/>
    <mergeCell ref="A21:BY21"/>
    <mergeCell ref="AQ469:AV469"/>
    <mergeCell ref="AW469:BD469"/>
    <mergeCell ref="BE469:BL469"/>
    <mergeCell ref="A469:F469"/>
    <mergeCell ref="G469:S469"/>
    <mergeCell ref="T469:Y469"/>
    <mergeCell ref="Z469:AD469"/>
    <mergeCell ref="AE469:AJ469"/>
    <mergeCell ref="AK469:AP469"/>
    <mergeCell ref="A12:G12"/>
    <mergeCell ref="I12:O12"/>
    <mergeCell ref="Q12:W12"/>
    <mergeCell ref="A13:G13"/>
    <mergeCell ref="I13:O13"/>
    <mergeCell ref="Q13:W13"/>
    <mergeCell ref="BE467:BL467"/>
    <mergeCell ref="A468:F468"/>
    <mergeCell ref="G468:S468"/>
    <mergeCell ref="AQ12:AV12"/>
    <mergeCell ref="AQ13:AV13"/>
    <mergeCell ref="G465:S465"/>
    <mergeCell ref="T465:Y465"/>
    <mergeCell ref="AW461:BD461"/>
    <mergeCell ref="BE461:BL461"/>
    <mergeCell ref="T468:Y468"/>
    <mergeCell ref="Z468:AD468"/>
    <mergeCell ref="AE468:AJ468"/>
    <mergeCell ref="AK468:AP468"/>
    <mergeCell ref="AQ468:AV468"/>
    <mergeCell ref="AW468:BD468"/>
    <mergeCell ref="BE468:BL468"/>
    <mergeCell ref="AW466:BD466"/>
    <mergeCell ref="BE466:BL466"/>
    <mergeCell ref="A467:F467"/>
    <mergeCell ref="G467:S467"/>
    <mergeCell ref="T467:Y467"/>
    <mergeCell ref="Z467:AD467"/>
    <mergeCell ref="AE467:AJ467"/>
    <mergeCell ref="AK467:AP467"/>
    <mergeCell ref="AQ467:AV467"/>
    <mergeCell ref="AW467:BD467"/>
    <mergeCell ref="AW462:BD462"/>
    <mergeCell ref="BE462:BL462"/>
    <mergeCell ref="AQ465:AV465"/>
    <mergeCell ref="AW465:BD465"/>
    <mergeCell ref="BE465:BL465"/>
    <mergeCell ref="A466:F466"/>
    <mergeCell ref="G466:S466"/>
    <mergeCell ref="T466:Y466"/>
    <mergeCell ref="Z466:AD466"/>
    <mergeCell ref="AE466:AJ466"/>
    <mergeCell ref="AK466:AP466"/>
    <mergeCell ref="AQ466:AV466"/>
    <mergeCell ref="A465:F465"/>
    <mergeCell ref="A473:H473"/>
    <mergeCell ref="I473:U473"/>
    <mergeCell ref="V473:AB473"/>
    <mergeCell ref="AC473:AK473"/>
    <mergeCell ref="AL473:AT473"/>
    <mergeCell ref="AU473:BC473"/>
    <mergeCell ref="BD473:BQ473"/>
    <mergeCell ref="A474:H474"/>
    <mergeCell ref="I474:U474"/>
    <mergeCell ref="V474:AB474"/>
    <mergeCell ref="AC474:AK474"/>
    <mergeCell ref="AL474:AT474"/>
    <mergeCell ref="AU474:BC474"/>
    <mergeCell ref="BD474:BQ474"/>
    <mergeCell ref="Z465:AD465"/>
    <mergeCell ref="AE465:AJ465"/>
    <mergeCell ref="AK465:AP465"/>
    <mergeCell ref="BE463:BL463"/>
    <mergeCell ref="A464:F464"/>
    <mergeCell ref="G464:S464"/>
    <mergeCell ref="T464:Y464"/>
    <mergeCell ref="Z464:AD464"/>
    <mergeCell ref="AE464:AJ464"/>
    <mergeCell ref="AK464:AP464"/>
    <mergeCell ref="AQ464:AV464"/>
    <mergeCell ref="AW464:BD464"/>
    <mergeCell ref="BE464:BL464"/>
    <mergeCell ref="A463:F463"/>
    <mergeCell ref="G463:S463"/>
    <mergeCell ref="T463:Y463"/>
    <mergeCell ref="Z463:AD463"/>
    <mergeCell ref="AE463:AJ463"/>
    <mergeCell ref="AK463:AP463"/>
    <mergeCell ref="AQ463:AV463"/>
    <mergeCell ref="AW463:BD463"/>
    <mergeCell ref="A462:F462"/>
    <mergeCell ref="G462:S462"/>
    <mergeCell ref="T462:Y462"/>
    <mergeCell ref="Z462:AD462"/>
    <mergeCell ref="AE462:AJ462"/>
    <mergeCell ref="AK462:AP462"/>
    <mergeCell ref="AQ462:AV462"/>
    <mergeCell ref="A461:F461"/>
    <mergeCell ref="G461:S461"/>
    <mergeCell ref="T461:Y461"/>
    <mergeCell ref="Z461:AD461"/>
    <mergeCell ref="AE461:AJ461"/>
    <mergeCell ref="AK461:AP461"/>
    <mergeCell ref="A460:F460"/>
    <mergeCell ref="G460:S460"/>
    <mergeCell ref="T460:Y460"/>
    <mergeCell ref="Z460:AD460"/>
    <mergeCell ref="AE460:AJ460"/>
    <mergeCell ref="AQ461:AV461"/>
    <mergeCell ref="AX450:BB450"/>
    <mergeCell ref="BC450:BG450"/>
    <mergeCell ref="BH450:BL450"/>
    <mergeCell ref="BH449:BL449"/>
    <mergeCell ref="A450:F450"/>
    <mergeCell ref="G450:P450"/>
    <mergeCell ref="Q450:U450"/>
    <mergeCell ref="V450:Y450"/>
    <mergeCell ref="Z450:AD450"/>
    <mergeCell ref="AE450:AI450"/>
    <mergeCell ref="AJ450:AN450"/>
    <mergeCell ref="AO450:AS450"/>
    <mergeCell ref="AT450:AW450"/>
    <mergeCell ref="AE449:AI449"/>
    <mergeCell ref="AJ449:AN449"/>
    <mergeCell ref="AO449:AS449"/>
    <mergeCell ref="AT449:AW449"/>
    <mergeCell ref="AX449:BB449"/>
    <mergeCell ref="BC449:BG449"/>
    <mergeCell ref="AO448:AS448"/>
    <mergeCell ref="AT448:AW448"/>
    <mergeCell ref="AX448:BB448"/>
    <mergeCell ref="BC448:BG448"/>
    <mergeCell ref="BH448:BL448"/>
    <mergeCell ref="A449:F449"/>
    <mergeCell ref="G449:P449"/>
    <mergeCell ref="Q449:U449"/>
    <mergeCell ref="V449:Y449"/>
    <mergeCell ref="Z449:AD449"/>
    <mergeCell ref="AX447:BB447"/>
    <mergeCell ref="BC447:BG447"/>
    <mergeCell ref="BH447:BL447"/>
    <mergeCell ref="A448:F448"/>
    <mergeCell ref="G448:P448"/>
    <mergeCell ref="Q448:U448"/>
    <mergeCell ref="V448:Y448"/>
    <mergeCell ref="Z448:AD448"/>
    <mergeCell ref="AE448:AI448"/>
    <mergeCell ref="AJ448:AN448"/>
    <mergeCell ref="BH446:BL446"/>
    <mergeCell ref="A447:F447"/>
    <mergeCell ref="G447:P447"/>
    <mergeCell ref="Q447:U447"/>
    <mergeCell ref="V447:Y447"/>
    <mergeCell ref="Z447:AD447"/>
    <mergeCell ref="AE447:AI447"/>
    <mergeCell ref="AJ447:AN447"/>
    <mergeCell ref="AO447:AS447"/>
    <mergeCell ref="AT447:AW447"/>
    <mergeCell ref="AE446:AI446"/>
    <mergeCell ref="AJ446:AN446"/>
    <mergeCell ref="AO446:AS446"/>
    <mergeCell ref="AT446:AW446"/>
    <mergeCell ref="AX446:BB446"/>
    <mergeCell ref="BC446:BG446"/>
    <mergeCell ref="AO445:AS445"/>
    <mergeCell ref="AT445:AW445"/>
    <mergeCell ref="AX445:BB445"/>
    <mergeCell ref="BC445:BG445"/>
    <mergeCell ref="BH445:BL445"/>
    <mergeCell ref="A446:F446"/>
    <mergeCell ref="G446:P446"/>
    <mergeCell ref="Q446:U446"/>
    <mergeCell ref="V446:Y446"/>
    <mergeCell ref="Z446:AD446"/>
    <mergeCell ref="Q439:U439"/>
    <mergeCell ref="V439:Y439"/>
    <mergeCell ref="Z439:AD439"/>
    <mergeCell ref="AE439:AI439"/>
    <mergeCell ref="AX444:BB444"/>
    <mergeCell ref="BC444:BG444"/>
    <mergeCell ref="BH444:BL444"/>
    <mergeCell ref="A445:F445"/>
    <mergeCell ref="G445:P445"/>
    <mergeCell ref="Q445:U445"/>
    <mergeCell ref="V445:Y445"/>
    <mergeCell ref="Z445:AD445"/>
    <mergeCell ref="AE445:AI445"/>
    <mergeCell ref="AJ445:AN445"/>
    <mergeCell ref="BH443:BL443"/>
    <mergeCell ref="A444:F444"/>
    <mergeCell ref="G444:P444"/>
    <mergeCell ref="Q444:U444"/>
    <mergeCell ref="V444:Y444"/>
    <mergeCell ref="Z444:AD444"/>
    <mergeCell ref="AE444:AI444"/>
    <mergeCell ref="AJ444:AN444"/>
    <mergeCell ref="AO444:AS444"/>
    <mergeCell ref="AT444:AW444"/>
    <mergeCell ref="AE443:AI443"/>
    <mergeCell ref="AJ443:AN443"/>
    <mergeCell ref="AO443:AS443"/>
    <mergeCell ref="AT443:AW443"/>
    <mergeCell ref="AX443:BB443"/>
    <mergeCell ref="BC443:BG443"/>
    <mergeCell ref="G440:P440"/>
    <mergeCell ref="Q440:U440"/>
    <mergeCell ref="AO442:AS442"/>
    <mergeCell ref="AT442:AW442"/>
    <mergeCell ref="AX442:BB442"/>
    <mergeCell ref="BC442:BG442"/>
    <mergeCell ref="BH442:BL442"/>
    <mergeCell ref="A443:F443"/>
    <mergeCell ref="G443:P443"/>
    <mergeCell ref="Q443:U443"/>
    <mergeCell ref="V443:Y443"/>
    <mergeCell ref="Z443:AD443"/>
    <mergeCell ref="AX441:BB441"/>
    <mergeCell ref="BC441:BG441"/>
    <mergeCell ref="BH441:BL441"/>
    <mergeCell ref="A442:F442"/>
    <mergeCell ref="G442:P442"/>
    <mergeCell ref="Q442:U442"/>
    <mergeCell ref="V442:Y442"/>
    <mergeCell ref="Z442:AD442"/>
    <mergeCell ref="AE442:AI442"/>
    <mergeCell ref="AJ442:AN442"/>
    <mergeCell ref="G438:P438"/>
    <mergeCell ref="Q438:U438"/>
    <mergeCell ref="V438:Y438"/>
    <mergeCell ref="Z438:AD438"/>
    <mergeCell ref="AE438:AI438"/>
    <mergeCell ref="AJ438:AN438"/>
    <mergeCell ref="AO438:AS438"/>
    <mergeCell ref="AT438:AW438"/>
    <mergeCell ref="BH440:BL440"/>
    <mergeCell ref="A441:F441"/>
    <mergeCell ref="G441:P441"/>
    <mergeCell ref="Q441:U441"/>
    <mergeCell ref="V441:Y441"/>
    <mergeCell ref="Z441:AD441"/>
    <mergeCell ref="AE441:AI441"/>
    <mergeCell ref="AJ441:AN441"/>
    <mergeCell ref="AO441:AS441"/>
    <mergeCell ref="AT441:AW441"/>
    <mergeCell ref="AE440:AI440"/>
    <mergeCell ref="AJ440:AN440"/>
    <mergeCell ref="AO440:AS440"/>
    <mergeCell ref="AT440:AW440"/>
    <mergeCell ref="AX440:BB440"/>
    <mergeCell ref="BC440:BG440"/>
    <mergeCell ref="AO439:AS439"/>
    <mergeCell ref="AT439:AW439"/>
    <mergeCell ref="AX439:BB439"/>
    <mergeCell ref="BC439:BG439"/>
    <mergeCell ref="BH439:BL439"/>
    <mergeCell ref="A440:F440"/>
    <mergeCell ref="V440:Y440"/>
    <mergeCell ref="Z440:AD440"/>
    <mergeCell ref="BG427:BL427"/>
    <mergeCell ref="BG426:BL426"/>
    <mergeCell ref="A427:F427"/>
    <mergeCell ref="G427:S427"/>
    <mergeCell ref="T427:Y427"/>
    <mergeCell ref="Z427:AD427"/>
    <mergeCell ref="AE427:AJ427"/>
    <mergeCell ref="AK427:AP427"/>
    <mergeCell ref="AQ427:AV427"/>
    <mergeCell ref="AW427:BA427"/>
    <mergeCell ref="BB427:BF427"/>
    <mergeCell ref="BG425:BL425"/>
    <mergeCell ref="A426:F426"/>
    <mergeCell ref="G426:S426"/>
    <mergeCell ref="T426:Y426"/>
    <mergeCell ref="Z426:AD426"/>
    <mergeCell ref="AE426:AJ426"/>
    <mergeCell ref="AK426:AP426"/>
    <mergeCell ref="AQ426:AV426"/>
    <mergeCell ref="AW426:BA426"/>
    <mergeCell ref="BB426:BF426"/>
    <mergeCell ref="BG424:BL424"/>
    <mergeCell ref="A425:F425"/>
    <mergeCell ref="G425:S425"/>
    <mergeCell ref="T425:Y425"/>
    <mergeCell ref="Z425:AD425"/>
    <mergeCell ref="AE425:AJ425"/>
    <mergeCell ref="AK425:AP425"/>
    <mergeCell ref="AQ425:AV425"/>
    <mergeCell ref="AW425:BA425"/>
    <mergeCell ref="BB425:BF425"/>
    <mergeCell ref="BG423:BL423"/>
    <mergeCell ref="A424:F424"/>
    <mergeCell ref="G424:S424"/>
    <mergeCell ref="T424:Y424"/>
    <mergeCell ref="Z424:AD424"/>
    <mergeCell ref="AE424:AJ424"/>
    <mergeCell ref="AK424:AP424"/>
    <mergeCell ref="AQ424:AV424"/>
    <mergeCell ref="AW424:BA424"/>
    <mergeCell ref="BB424:BF424"/>
    <mergeCell ref="BG422:BL422"/>
    <mergeCell ref="A423:F423"/>
    <mergeCell ref="G423:S423"/>
    <mergeCell ref="T423:Y423"/>
    <mergeCell ref="Z423:AD423"/>
    <mergeCell ref="AE423:AJ423"/>
    <mergeCell ref="AK423:AP423"/>
    <mergeCell ref="AQ423:AV423"/>
    <mergeCell ref="AW423:BA423"/>
    <mergeCell ref="BB423:BF423"/>
    <mergeCell ref="BG421:BL421"/>
    <mergeCell ref="A422:F422"/>
    <mergeCell ref="G422:S422"/>
    <mergeCell ref="T422:Y422"/>
    <mergeCell ref="Z422:AD422"/>
    <mergeCell ref="AE422:AJ422"/>
    <mergeCell ref="AK422:AP422"/>
    <mergeCell ref="AQ422:AV422"/>
    <mergeCell ref="AW422:BA422"/>
    <mergeCell ref="BB422:BF422"/>
    <mergeCell ref="BB418:BF418"/>
    <mergeCell ref="BG420:BL420"/>
    <mergeCell ref="A421:F421"/>
    <mergeCell ref="G421:S421"/>
    <mergeCell ref="T421:Y421"/>
    <mergeCell ref="Z421:AD421"/>
    <mergeCell ref="AE421:AJ421"/>
    <mergeCell ref="AK421:AP421"/>
    <mergeCell ref="AQ421:AV421"/>
    <mergeCell ref="AW421:BA421"/>
    <mergeCell ref="BB421:BF421"/>
    <mergeCell ref="BG419:BL419"/>
    <mergeCell ref="A420:F420"/>
    <mergeCell ref="G420:S420"/>
    <mergeCell ref="T420:Y420"/>
    <mergeCell ref="Z420:AD420"/>
    <mergeCell ref="AE420:AJ420"/>
    <mergeCell ref="AK420:AP420"/>
    <mergeCell ref="AQ420:AV420"/>
    <mergeCell ref="AW420:BA420"/>
    <mergeCell ref="BB420:BF420"/>
    <mergeCell ref="G416:S416"/>
    <mergeCell ref="T416:Y416"/>
    <mergeCell ref="Z416:AD416"/>
    <mergeCell ref="AE416:AJ416"/>
    <mergeCell ref="AK416:AP416"/>
    <mergeCell ref="AQ416:AV416"/>
    <mergeCell ref="AW416:BA416"/>
    <mergeCell ref="BB416:BF416"/>
    <mergeCell ref="A415:F415"/>
    <mergeCell ref="G415:S415"/>
    <mergeCell ref="T415:Y415"/>
    <mergeCell ref="Z415:AD415"/>
    <mergeCell ref="AE415:AJ415"/>
    <mergeCell ref="BG418:BL418"/>
    <mergeCell ref="A419:F419"/>
    <mergeCell ref="G419:S419"/>
    <mergeCell ref="T419:Y419"/>
    <mergeCell ref="Z419:AD419"/>
    <mergeCell ref="AE419:AJ419"/>
    <mergeCell ref="AK419:AP419"/>
    <mergeCell ref="AQ419:AV419"/>
    <mergeCell ref="AW419:BA419"/>
    <mergeCell ref="BB419:BF419"/>
    <mergeCell ref="BG417:BL417"/>
    <mergeCell ref="A418:F418"/>
    <mergeCell ref="G418:S418"/>
    <mergeCell ref="T418:Y418"/>
    <mergeCell ref="Z418:AD418"/>
    <mergeCell ref="AE418:AJ418"/>
    <mergeCell ref="AK418:AP418"/>
    <mergeCell ref="AQ418:AV418"/>
    <mergeCell ref="AW418:BA418"/>
    <mergeCell ref="AL399:AO399"/>
    <mergeCell ref="AP399:AS399"/>
    <mergeCell ref="A398:M398"/>
    <mergeCell ref="N398:U398"/>
    <mergeCell ref="V398:Y398"/>
    <mergeCell ref="Z398:AC398"/>
    <mergeCell ref="AD398:AG398"/>
    <mergeCell ref="AH398:AK398"/>
    <mergeCell ref="AL398:AO398"/>
    <mergeCell ref="BF400:BI400"/>
    <mergeCell ref="BJ400:BM400"/>
    <mergeCell ref="AH400:AK400"/>
    <mergeCell ref="AL400:AO400"/>
    <mergeCell ref="AP400:AS400"/>
    <mergeCell ref="AT400:AW400"/>
    <mergeCell ref="AX400:BA400"/>
    <mergeCell ref="BB400:BE400"/>
    <mergeCell ref="AT399:AW399"/>
    <mergeCell ref="AX399:BA399"/>
    <mergeCell ref="BB399:BE399"/>
    <mergeCell ref="BF399:BI399"/>
    <mergeCell ref="BJ399:BM399"/>
    <mergeCell ref="A400:M400"/>
    <mergeCell ref="N400:U400"/>
    <mergeCell ref="V400:Y400"/>
    <mergeCell ref="Z400:AC400"/>
    <mergeCell ref="AD400:AG400"/>
    <mergeCell ref="BF398:BI398"/>
    <mergeCell ref="BJ398:BM398"/>
    <mergeCell ref="BJ397:BM397"/>
    <mergeCell ref="BJ395:BM395"/>
    <mergeCell ref="N396:U396"/>
    <mergeCell ref="V396:Y396"/>
    <mergeCell ref="Z396:AC396"/>
    <mergeCell ref="AD396:AG396"/>
    <mergeCell ref="AH396:AK396"/>
    <mergeCell ref="AL396:AO396"/>
    <mergeCell ref="AP396:AS396"/>
    <mergeCell ref="AT396:AW396"/>
    <mergeCell ref="AL395:AO395"/>
    <mergeCell ref="AP395:AS395"/>
    <mergeCell ref="AT395:AW395"/>
    <mergeCell ref="AX395:BA395"/>
    <mergeCell ref="BB395:BE395"/>
    <mergeCell ref="BJ371:BN371"/>
    <mergeCell ref="BO371:BS371"/>
    <mergeCell ref="BF395:BI395"/>
    <mergeCell ref="AX394:BA394"/>
    <mergeCell ref="BB394:BE394"/>
    <mergeCell ref="BF394:BI394"/>
    <mergeCell ref="BJ394:BM394"/>
    <mergeCell ref="AZ382:BD382"/>
    <mergeCell ref="AA383:AE383"/>
    <mergeCell ref="AF383:AJ383"/>
    <mergeCell ref="AK383:AO383"/>
    <mergeCell ref="AP383:AT383"/>
    <mergeCell ref="AU383:AY383"/>
    <mergeCell ref="AZ383:BD383"/>
    <mergeCell ref="AZ385:BD385"/>
    <mergeCell ref="AP380:AT380"/>
    <mergeCell ref="AU380:AY380"/>
    <mergeCell ref="AA384:AE384"/>
    <mergeCell ref="AF384:AJ384"/>
    <mergeCell ref="AK384:AO384"/>
    <mergeCell ref="AP384:AT384"/>
    <mergeCell ref="A355:C355"/>
    <mergeCell ref="D355:V355"/>
    <mergeCell ref="W355:Y355"/>
    <mergeCell ref="Z355:AB355"/>
    <mergeCell ref="AC355:AE355"/>
    <mergeCell ref="AF355:AH355"/>
    <mergeCell ref="AI355:AK355"/>
    <mergeCell ref="AL355:AN355"/>
    <mergeCell ref="AO355:AQ355"/>
    <mergeCell ref="A372:F372"/>
    <mergeCell ref="G372:S372"/>
    <mergeCell ref="T372:Z372"/>
    <mergeCell ref="AA372:AE372"/>
    <mergeCell ref="AF372:AJ372"/>
    <mergeCell ref="A383:F383"/>
    <mergeCell ref="G383:S383"/>
    <mergeCell ref="T383:Z383"/>
    <mergeCell ref="A368:F368"/>
    <mergeCell ref="G368:S368"/>
    <mergeCell ref="T368:Z368"/>
    <mergeCell ref="AA368:AE368"/>
    <mergeCell ref="AF368:AJ368"/>
    <mergeCell ref="A370:F370"/>
    <mergeCell ref="G370:S370"/>
    <mergeCell ref="T370:Z370"/>
    <mergeCell ref="AA370:AE370"/>
    <mergeCell ref="AF370:AJ370"/>
    <mergeCell ref="AP367:AT367"/>
    <mergeCell ref="BO372:BS372"/>
    <mergeCell ref="AK372:AO372"/>
    <mergeCell ref="AP372:AT372"/>
    <mergeCell ref="AU372:AY372"/>
    <mergeCell ref="AZ372:BD372"/>
    <mergeCell ref="BE372:BI372"/>
    <mergeCell ref="BJ372:BN372"/>
    <mergeCell ref="AU370:AY370"/>
    <mergeCell ref="AZ370:BD370"/>
    <mergeCell ref="BE370:BI370"/>
    <mergeCell ref="BJ370:BN370"/>
    <mergeCell ref="BO370:BS370"/>
    <mergeCell ref="AP368:AT368"/>
    <mergeCell ref="AU368:AY368"/>
    <mergeCell ref="AZ368:BD368"/>
    <mergeCell ref="BE368:BI368"/>
    <mergeCell ref="BJ368:BN368"/>
    <mergeCell ref="BO368:BS368"/>
    <mergeCell ref="AK368:AO368"/>
    <mergeCell ref="BE369:BI369"/>
    <mergeCell ref="BJ369:BN369"/>
    <mergeCell ref="BO369:BS369"/>
    <mergeCell ref="AK370:AO370"/>
    <mergeCell ref="AP370:AT370"/>
    <mergeCell ref="D353:V353"/>
    <mergeCell ref="W353:Y353"/>
    <mergeCell ref="Z353:AB353"/>
    <mergeCell ref="AC353:AE353"/>
    <mergeCell ref="AF353:AH353"/>
    <mergeCell ref="AI353:AK353"/>
    <mergeCell ref="AL353:AN353"/>
    <mergeCell ref="AO353:AQ353"/>
    <mergeCell ref="AR352:AT352"/>
    <mergeCell ref="AU352:AW352"/>
    <mergeCell ref="AX352:AZ352"/>
    <mergeCell ref="BA352:BC352"/>
    <mergeCell ref="BD352:BF352"/>
    <mergeCell ref="BG352:BI352"/>
    <mergeCell ref="BJ355:BL355"/>
    <mergeCell ref="AR355:AT355"/>
    <mergeCell ref="AU355:AW355"/>
    <mergeCell ref="AX355:AZ355"/>
    <mergeCell ref="BA355:BC355"/>
    <mergeCell ref="BD355:BF355"/>
    <mergeCell ref="BG355:BI355"/>
    <mergeCell ref="BJ354:BL354"/>
    <mergeCell ref="AR354:AT354"/>
    <mergeCell ref="AU354:AW354"/>
    <mergeCell ref="AX354:AZ354"/>
    <mergeCell ref="BA354:BC354"/>
    <mergeCell ref="BD354:BF354"/>
    <mergeCell ref="BG354:BI354"/>
    <mergeCell ref="D351:V351"/>
    <mergeCell ref="W351:Y351"/>
    <mergeCell ref="Z351:AB351"/>
    <mergeCell ref="AC351:AE351"/>
    <mergeCell ref="AF351:AH351"/>
    <mergeCell ref="AI351:AK351"/>
    <mergeCell ref="AL351:AN351"/>
    <mergeCell ref="AO351:AQ351"/>
    <mergeCell ref="AR350:AT350"/>
    <mergeCell ref="AU350:AW350"/>
    <mergeCell ref="AX350:AZ350"/>
    <mergeCell ref="BA350:BC350"/>
    <mergeCell ref="BD350:BF350"/>
    <mergeCell ref="BG350:BI350"/>
    <mergeCell ref="BJ353:BL353"/>
    <mergeCell ref="A354:C354"/>
    <mergeCell ref="D354:V354"/>
    <mergeCell ref="W354:Y354"/>
    <mergeCell ref="Z354:AB354"/>
    <mergeCell ref="AC354:AE354"/>
    <mergeCell ref="AF354:AH354"/>
    <mergeCell ref="AI354:AK354"/>
    <mergeCell ref="AL354:AN354"/>
    <mergeCell ref="AO354:AQ354"/>
    <mergeCell ref="AR353:AT353"/>
    <mergeCell ref="AU353:AW353"/>
    <mergeCell ref="AX353:AZ353"/>
    <mergeCell ref="BA353:BC353"/>
    <mergeCell ref="BD353:BF353"/>
    <mergeCell ref="BG353:BI353"/>
    <mergeCell ref="BJ352:BL352"/>
    <mergeCell ref="A353:C353"/>
    <mergeCell ref="BD235:BH235"/>
    <mergeCell ref="BI235:BM235"/>
    <mergeCell ref="BN235:BR235"/>
    <mergeCell ref="A236:T236"/>
    <mergeCell ref="U236:Y236"/>
    <mergeCell ref="Z236:AD236"/>
    <mergeCell ref="AE236:AI236"/>
    <mergeCell ref="AJ236:AN236"/>
    <mergeCell ref="A235:T235"/>
    <mergeCell ref="U235:Y235"/>
    <mergeCell ref="Z235:AD235"/>
    <mergeCell ref="AE235:AI235"/>
    <mergeCell ref="AJ235:AN235"/>
    <mergeCell ref="AO235:AS235"/>
    <mergeCell ref="BJ351:BL351"/>
    <mergeCell ref="A352:C352"/>
    <mergeCell ref="D352:V352"/>
    <mergeCell ref="W352:Y352"/>
    <mergeCell ref="Z352:AB352"/>
    <mergeCell ref="AC352:AE352"/>
    <mergeCell ref="AF352:AH352"/>
    <mergeCell ref="AI352:AK352"/>
    <mergeCell ref="AL352:AN352"/>
    <mergeCell ref="AO352:AQ352"/>
    <mergeCell ref="AR351:AT351"/>
    <mergeCell ref="AU351:AW351"/>
    <mergeCell ref="AX351:AZ351"/>
    <mergeCell ref="BA351:BC351"/>
    <mergeCell ref="BD351:BF351"/>
    <mergeCell ref="BG351:BI351"/>
    <mergeCell ref="BJ350:BL350"/>
    <mergeCell ref="A351:C351"/>
    <mergeCell ref="A349:C349"/>
    <mergeCell ref="D349:V349"/>
    <mergeCell ref="W349:Y349"/>
    <mergeCell ref="Z349:AB349"/>
    <mergeCell ref="BI234:BM234"/>
    <mergeCell ref="BN234:BR234"/>
    <mergeCell ref="AT233:AX233"/>
    <mergeCell ref="AY233:BC233"/>
    <mergeCell ref="BD233:BH233"/>
    <mergeCell ref="BI233:BM233"/>
    <mergeCell ref="BN233:BR233"/>
    <mergeCell ref="A234:T234"/>
    <mergeCell ref="U234:Y234"/>
    <mergeCell ref="Z234:AD234"/>
    <mergeCell ref="AE234:AI234"/>
    <mergeCell ref="AJ234:AN234"/>
    <mergeCell ref="AO234:AS234"/>
    <mergeCell ref="AT234:AX234"/>
    <mergeCell ref="AY234:BC234"/>
    <mergeCell ref="BD234:BH234"/>
    <mergeCell ref="AC349:AE349"/>
    <mergeCell ref="AF349:AH349"/>
    <mergeCell ref="AI348:AK348"/>
    <mergeCell ref="AL348:AN348"/>
    <mergeCell ref="AO348:AQ348"/>
    <mergeCell ref="AR348:AT348"/>
    <mergeCell ref="AU348:AW348"/>
    <mergeCell ref="AX348:AZ348"/>
    <mergeCell ref="BI236:BM236"/>
    <mergeCell ref="BN236:BR236"/>
    <mergeCell ref="AT235:AX235"/>
    <mergeCell ref="AY235:BC235"/>
    <mergeCell ref="AY232:BC232"/>
    <mergeCell ref="BD232:BH232"/>
    <mergeCell ref="BI232:BM232"/>
    <mergeCell ref="BN232:BR232"/>
    <mergeCell ref="A233:T233"/>
    <mergeCell ref="U233:Y233"/>
    <mergeCell ref="Z233:AD233"/>
    <mergeCell ref="AE233:AI233"/>
    <mergeCell ref="AJ233:AN233"/>
    <mergeCell ref="AO233:AS233"/>
    <mergeCell ref="Z231:AD231"/>
    <mergeCell ref="AE231:AI231"/>
    <mergeCell ref="AJ231:AN231"/>
    <mergeCell ref="AO231:AS231"/>
    <mergeCell ref="AT231:AX231"/>
    <mergeCell ref="AY231:BC231"/>
    <mergeCell ref="A230:T230"/>
    <mergeCell ref="U230:Y230"/>
    <mergeCell ref="Z230:AD230"/>
    <mergeCell ref="AE230:AI230"/>
    <mergeCell ref="AJ230:AN230"/>
    <mergeCell ref="AO230:AS230"/>
    <mergeCell ref="AT230:AX230"/>
    <mergeCell ref="AY230:BC230"/>
    <mergeCell ref="BD230:BH230"/>
    <mergeCell ref="Q217:U217"/>
    <mergeCell ref="V217:AE217"/>
    <mergeCell ref="AF217:AJ217"/>
    <mergeCell ref="AK217:AO217"/>
    <mergeCell ref="AP217:AT217"/>
    <mergeCell ref="AU217:AY217"/>
    <mergeCell ref="AZ217:BD217"/>
    <mergeCell ref="A216:C216"/>
    <mergeCell ref="D216:P216"/>
    <mergeCell ref="Q216:U216"/>
    <mergeCell ref="V216:AE216"/>
    <mergeCell ref="AF216:AJ216"/>
    <mergeCell ref="AK216:AO216"/>
    <mergeCell ref="AP216:AT216"/>
    <mergeCell ref="AU216:AY216"/>
    <mergeCell ref="AZ216:BD216"/>
    <mergeCell ref="A215:C215"/>
    <mergeCell ref="D215:P215"/>
    <mergeCell ref="Q215:U215"/>
    <mergeCell ref="V215:AE215"/>
    <mergeCell ref="AF215:AJ215"/>
    <mergeCell ref="AK215:AO215"/>
    <mergeCell ref="AP215:AT215"/>
    <mergeCell ref="AU215:AY215"/>
    <mergeCell ref="AZ215:BD215"/>
    <mergeCell ref="BE215:BI215"/>
    <mergeCell ref="BE211:BI211"/>
    <mergeCell ref="A212:C212"/>
    <mergeCell ref="D212:P212"/>
    <mergeCell ref="Q212:U212"/>
    <mergeCell ref="V212:AE212"/>
    <mergeCell ref="AF212:AJ212"/>
    <mergeCell ref="AK212:AO212"/>
    <mergeCell ref="AP212:AT212"/>
    <mergeCell ref="AU212:AY212"/>
    <mergeCell ref="AZ212:BD212"/>
    <mergeCell ref="A211:C211"/>
    <mergeCell ref="D211:P211"/>
    <mergeCell ref="Q211:U211"/>
    <mergeCell ref="V211:AE211"/>
    <mergeCell ref="AF211:AJ211"/>
    <mergeCell ref="AK211:AO211"/>
    <mergeCell ref="AP211:AT211"/>
    <mergeCell ref="AU211:AY211"/>
    <mergeCell ref="AZ211:BD211"/>
    <mergeCell ref="AU213:AY213"/>
    <mergeCell ref="AZ213:BD213"/>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A210:C210"/>
    <mergeCell ref="D210:P210"/>
    <mergeCell ref="Q210:U210"/>
    <mergeCell ref="V210:AE210"/>
    <mergeCell ref="AF210:AJ210"/>
    <mergeCell ref="AK210:AO210"/>
    <mergeCell ref="AP210:AT210"/>
    <mergeCell ref="BE210:BI210"/>
    <mergeCell ref="BE209:BI209"/>
    <mergeCell ref="BE206:BI206"/>
    <mergeCell ref="A207:C207"/>
    <mergeCell ref="D207:P207"/>
    <mergeCell ref="Q207:U207"/>
    <mergeCell ref="V207:AE207"/>
    <mergeCell ref="AF207:AJ207"/>
    <mergeCell ref="AK207:AO207"/>
    <mergeCell ref="AP207:AT207"/>
    <mergeCell ref="AU207:AY207"/>
    <mergeCell ref="AZ207:BD207"/>
    <mergeCell ref="BE204:BI204"/>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E203:BI203"/>
    <mergeCell ref="A204:C204"/>
    <mergeCell ref="D204:P204"/>
    <mergeCell ref="Q204:U204"/>
    <mergeCell ref="V204:AE204"/>
    <mergeCell ref="AF204:AJ204"/>
    <mergeCell ref="AK204:AO204"/>
    <mergeCell ref="AP204:AT204"/>
    <mergeCell ref="AU204:AY204"/>
    <mergeCell ref="AZ204:BD204"/>
    <mergeCell ref="AK203:AO203"/>
    <mergeCell ref="AP203:AT203"/>
    <mergeCell ref="AU203:AY203"/>
    <mergeCell ref="AZ203:BD203"/>
    <mergeCell ref="V202:AE202"/>
    <mergeCell ref="AF202:AJ202"/>
    <mergeCell ref="AK202:AO202"/>
    <mergeCell ref="AP202:AT202"/>
    <mergeCell ref="AU202:AY202"/>
    <mergeCell ref="AZ202:BD202"/>
    <mergeCell ref="A201:C201"/>
    <mergeCell ref="D201:P201"/>
    <mergeCell ref="Q201:U201"/>
    <mergeCell ref="V201:AE201"/>
    <mergeCell ref="AF201:AJ201"/>
    <mergeCell ref="AK201:AO201"/>
    <mergeCell ref="AP201:AT201"/>
    <mergeCell ref="AU201:AY201"/>
    <mergeCell ref="AZ201:BD201"/>
    <mergeCell ref="BE191:BI191"/>
    <mergeCell ref="BJ191:BN19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BO191:BS191"/>
    <mergeCell ref="BT191:BX191"/>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BT186:BX186"/>
    <mergeCell ref="A189:C189"/>
    <mergeCell ref="D189:P189"/>
    <mergeCell ref="Q189:U189"/>
    <mergeCell ref="V189:AE189"/>
    <mergeCell ref="AF189:AJ189"/>
    <mergeCell ref="AK189:AO189"/>
    <mergeCell ref="AP189:AT189"/>
    <mergeCell ref="AU189:AY189"/>
    <mergeCell ref="AZ189:BD189"/>
    <mergeCell ref="AP186:AT186"/>
    <mergeCell ref="AU186:AY186"/>
    <mergeCell ref="AZ186:BD186"/>
    <mergeCell ref="BE186:BI186"/>
    <mergeCell ref="BJ186:BN186"/>
    <mergeCell ref="BO186:BS186"/>
    <mergeCell ref="AU188:AY188"/>
    <mergeCell ref="AZ188:BD188"/>
    <mergeCell ref="BE188:BI188"/>
    <mergeCell ref="BJ188:BN188"/>
    <mergeCell ref="BO188:BS188"/>
    <mergeCell ref="BT188:BX188"/>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T179:BX179"/>
    <mergeCell ref="A180:C180"/>
    <mergeCell ref="D180:P180"/>
    <mergeCell ref="Q180:U180"/>
    <mergeCell ref="V180:AE180"/>
    <mergeCell ref="AF180:AJ180"/>
    <mergeCell ref="AK180:AO180"/>
    <mergeCell ref="BT177:BX177"/>
    <mergeCell ref="A179:C179"/>
    <mergeCell ref="D179:P179"/>
    <mergeCell ref="Q179:U179"/>
    <mergeCell ref="V179:AE179"/>
    <mergeCell ref="AF179:AJ179"/>
    <mergeCell ref="AK179:AO179"/>
    <mergeCell ref="AP179:AT179"/>
    <mergeCell ref="AU179:AY179"/>
    <mergeCell ref="AZ179:BD179"/>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AK176:AO176"/>
    <mergeCell ref="AP176:AT176"/>
    <mergeCell ref="AU176:AY176"/>
    <mergeCell ref="AZ176:BD176"/>
    <mergeCell ref="AP175:AT175"/>
    <mergeCell ref="AU175:AY175"/>
    <mergeCell ref="AZ175:BD175"/>
    <mergeCell ref="BE175:BI175"/>
    <mergeCell ref="BJ175:BN175"/>
    <mergeCell ref="BO175:BS175"/>
    <mergeCell ref="Q175:U175"/>
    <mergeCell ref="V175:AE175"/>
    <mergeCell ref="AF175:AJ175"/>
    <mergeCell ref="AK175:AO175"/>
    <mergeCell ref="BE179:BI179"/>
    <mergeCell ref="BJ179:BN179"/>
    <mergeCell ref="BO179:BS179"/>
    <mergeCell ref="AP174:AT174"/>
    <mergeCell ref="AU174:AY174"/>
    <mergeCell ref="AZ174:BD174"/>
    <mergeCell ref="BE176:BI176"/>
    <mergeCell ref="BJ176:BN176"/>
    <mergeCell ref="BO176:BS176"/>
    <mergeCell ref="BT176:BX176"/>
    <mergeCell ref="AY163:BC163"/>
    <mergeCell ref="AY162:BC162"/>
    <mergeCell ref="A163:C163"/>
    <mergeCell ref="D163:S163"/>
    <mergeCell ref="T163:X163"/>
    <mergeCell ref="Y163:AC163"/>
    <mergeCell ref="AD163:AF163"/>
    <mergeCell ref="AG163:AK163"/>
    <mergeCell ref="AL163:AP163"/>
    <mergeCell ref="AQ163:AU163"/>
    <mergeCell ref="AV163:AX163"/>
    <mergeCell ref="BJ174:BN174"/>
    <mergeCell ref="BO174:BS174"/>
    <mergeCell ref="BT174:BX174"/>
    <mergeCell ref="A175:C175"/>
    <mergeCell ref="D175:P175"/>
    <mergeCell ref="BE172:BI172"/>
    <mergeCell ref="BJ172:BN172"/>
    <mergeCell ref="BO172:BS172"/>
    <mergeCell ref="BT175:BX175"/>
    <mergeCell ref="A176:C176"/>
    <mergeCell ref="D176:P176"/>
    <mergeCell ref="Q176:U176"/>
    <mergeCell ref="V176:AE176"/>
    <mergeCell ref="AF176:AJ176"/>
    <mergeCell ref="AY161:BC161"/>
    <mergeCell ref="A162:C162"/>
    <mergeCell ref="D162:S162"/>
    <mergeCell ref="T162:X162"/>
    <mergeCell ref="Y162:AC162"/>
    <mergeCell ref="AD162:AF162"/>
    <mergeCell ref="AG162:AK162"/>
    <mergeCell ref="AL162:AP162"/>
    <mergeCell ref="AQ162:AU162"/>
    <mergeCell ref="AV162:AX162"/>
    <mergeCell ref="AY160:BC160"/>
    <mergeCell ref="A161:C161"/>
    <mergeCell ref="D161:S161"/>
    <mergeCell ref="T161:X161"/>
    <mergeCell ref="Y161:AC161"/>
    <mergeCell ref="AD161:AF161"/>
    <mergeCell ref="AG161:AK161"/>
    <mergeCell ref="AL161:AP161"/>
    <mergeCell ref="AQ161:AU161"/>
    <mergeCell ref="AV161:AX161"/>
    <mergeCell ref="AY159:BC159"/>
    <mergeCell ref="A160:C160"/>
    <mergeCell ref="D160:S160"/>
    <mergeCell ref="T160:X160"/>
    <mergeCell ref="Y160:AC160"/>
    <mergeCell ref="AD160:AF160"/>
    <mergeCell ref="AG160:AK160"/>
    <mergeCell ref="AL160:AP160"/>
    <mergeCell ref="AQ160:AU160"/>
    <mergeCell ref="AV160:AX160"/>
    <mergeCell ref="AY158:BC158"/>
    <mergeCell ref="A159:C159"/>
    <mergeCell ref="D159:S159"/>
    <mergeCell ref="T159:X159"/>
    <mergeCell ref="Y159:AC159"/>
    <mergeCell ref="AD159:AF159"/>
    <mergeCell ref="AG159:AK159"/>
    <mergeCell ref="AL159:AP159"/>
    <mergeCell ref="AQ159:AU159"/>
    <mergeCell ref="AV159:AX159"/>
    <mergeCell ref="A158:C158"/>
    <mergeCell ref="D158:S158"/>
    <mergeCell ref="T158:X158"/>
    <mergeCell ref="Y158:AC158"/>
    <mergeCell ref="AD158:AF158"/>
    <mergeCell ref="A156:C156"/>
    <mergeCell ref="D156:S156"/>
    <mergeCell ref="T156:X156"/>
    <mergeCell ref="Y156:AC156"/>
    <mergeCell ref="AD156:AF156"/>
    <mergeCell ref="AG156:AK156"/>
    <mergeCell ref="A155:C155"/>
    <mergeCell ref="D155:S155"/>
    <mergeCell ref="T155:X155"/>
    <mergeCell ref="Y155:AC155"/>
    <mergeCell ref="AD155:AF155"/>
    <mergeCell ref="AG155:AK155"/>
    <mergeCell ref="AD154:AF154"/>
    <mergeCell ref="AG154:AK154"/>
    <mergeCell ref="AL154:AP154"/>
    <mergeCell ref="AQ154:AU154"/>
    <mergeCell ref="AV154:AX154"/>
    <mergeCell ref="AD147:AF147"/>
    <mergeCell ref="AL146:AP146"/>
    <mergeCell ref="AQ146:AU146"/>
    <mergeCell ref="AV146:AX146"/>
    <mergeCell ref="BQ148:BU148"/>
    <mergeCell ref="AQ148:AU148"/>
    <mergeCell ref="AV148:AX148"/>
    <mergeCell ref="AY148:BC148"/>
    <mergeCell ref="BD148:BH148"/>
    <mergeCell ref="BI148:BM148"/>
    <mergeCell ref="BN148:BP148"/>
    <mergeCell ref="AL156:AP156"/>
    <mergeCell ref="AQ156:AU156"/>
    <mergeCell ref="AV156:AX156"/>
    <mergeCell ref="AY156:BC156"/>
    <mergeCell ref="AL155:AP155"/>
    <mergeCell ref="AQ155:AU155"/>
    <mergeCell ref="AV155:AX155"/>
    <mergeCell ref="AY155:BC155"/>
    <mergeCell ref="AY154:BC154"/>
    <mergeCell ref="BQ144:BU144"/>
    <mergeCell ref="A145:C145"/>
    <mergeCell ref="D145:S145"/>
    <mergeCell ref="T145:X145"/>
    <mergeCell ref="Y145:AC145"/>
    <mergeCell ref="AD145:AF145"/>
    <mergeCell ref="AG145:AK145"/>
    <mergeCell ref="AL145:AP145"/>
    <mergeCell ref="AG144:AK144"/>
    <mergeCell ref="AL144:AP144"/>
    <mergeCell ref="AQ144:AU144"/>
    <mergeCell ref="AV144:AX144"/>
    <mergeCell ref="AY144:BC144"/>
    <mergeCell ref="BD144:BH144"/>
    <mergeCell ref="BI147:BM147"/>
    <mergeCell ref="BN147:BP147"/>
    <mergeCell ref="BQ147:BU147"/>
    <mergeCell ref="AG147:AK147"/>
    <mergeCell ref="AL147:AP147"/>
    <mergeCell ref="AQ147:AU147"/>
    <mergeCell ref="AV147:AX147"/>
    <mergeCell ref="AY147:BC147"/>
    <mergeCell ref="BD147:BH147"/>
    <mergeCell ref="AY146:BC146"/>
    <mergeCell ref="BD146:BH146"/>
    <mergeCell ref="BI146:BM146"/>
    <mergeCell ref="BN146:BP146"/>
    <mergeCell ref="BQ146:BU146"/>
    <mergeCell ref="A147:C147"/>
    <mergeCell ref="D147:S147"/>
    <mergeCell ref="T147:X147"/>
    <mergeCell ref="Y147:AC147"/>
    <mergeCell ref="BC122:BG122"/>
    <mergeCell ref="BC121:BG121"/>
    <mergeCell ref="A122:D122"/>
    <mergeCell ref="E122:W122"/>
    <mergeCell ref="X122:AB122"/>
    <mergeCell ref="AC122:AG122"/>
    <mergeCell ref="AH122:AJ122"/>
    <mergeCell ref="AK122:AO122"/>
    <mergeCell ref="AP122:AT122"/>
    <mergeCell ref="AU122:AY122"/>
    <mergeCell ref="AZ122:BB122"/>
    <mergeCell ref="BC120:BG120"/>
    <mergeCell ref="A121:D121"/>
    <mergeCell ref="E121:W121"/>
    <mergeCell ref="X121:AB121"/>
    <mergeCell ref="AC121:AG121"/>
    <mergeCell ref="AH121:AJ121"/>
    <mergeCell ref="AK121:AO121"/>
    <mergeCell ref="AP121:AT121"/>
    <mergeCell ref="AU121:AY121"/>
    <mergeCell ref="AZ121:BB121"/>
    <mergeCell ref="BC119:BG119"/>
    <mergeCell ref="A120:D120"/>
    <mergeCell ref="E120:W120"/>
    <mergeCell ref="X120:AB120"/>
    <mergeCell ref="AC120:AG120"/>
    <mergeCell ref="AH120:AJ120"/>
    <mergeCell ref="AK120:AO120"/>
    <mergeCell ref="AP120:AT120"/>
    <mergeCell ref="AU120:AY120"/>
    <mergeCell ref="AZ120:BB120"/>
    <mergeCell ref="BC118:BG118"/>
    <mergeCell ref="A119:D119"/>
    <mergeCell ref="E119:W119"/>
    <mergeCell ref="X119:AB119"/>
    <mergeCell ref="AC119:AG119"/>
    <mergeCell ref="AH119:AJ119"/>
    <mergeCell ref="AK119:AO119"/>
    <mergeCell ref="AP119:AT119"/>
    <mergeCell ref="AU119:AY119"/>
    <mergeCell ref="AZ119:BB119"/>
    <mergeCell ref="BC117:BG117"/>
    <mergeCell ref="A118:D118"/>
    <mergeCell ref="E118:W118"/>
    <mergeCell ref="X118:AB118"/>
    <mergeCell ref="AC118:AG118"/>
    <mergeCell ref="AH118:AJ118"/>
    <mergeCell ref="AK118:AO118"/>
    <mergeCell ref="AP118:AT118"/>
    <mergeCell ref="AU118:AY118"/>
    <mergeCell ref="AZ118:BB118"/>
    <mergeCell ref="BC116:BG116"/>
    <mergeCell ref="A117:D117"/>
    <mergeCell ref="E117:W117"/>
    <mergeCell ref="X117:AB117"/>
    <mergeCell ref="AC117:AG117"/>
    <mergeCell ref="AH117:AJ117"/>
    <mergeCell ref="AK117:AO117"/>
    <mergeCell ref="AP117:AT117"/>
    <mergeCell ref="AU117:AY117"/>
    <mergeCell ref="AZ117:BB117"/>
    <mergeCell ref="BC115:BG115"/>
    <mergeCell ref="A116:D116"/>
    <mergeCell ref="E116:W116"/>
    <mergeCell ref="X116:AB116"/>
    <mergeCell ref="AC116:AG116"/>
    <mergeCell ref="AH116:AJ116"/>
    <mergeCell ref="AK116:AO116"/>
    <mergeCell ref="AP116:AT116"/>
    <mergeCell ref="AU116:AY116"/>
    <mergeCell ref="AZ116:BB116"/>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A105:D105"/>
    <mergeCell ref="E105:W105"/>
    <mergeCell ref="X105:AB105"/>
    <mergeCell ref="AC105:AG105"/>
    <mergeCell ref="AH105:AJ105"/>
    <mergeCell ref="BM86:BQ86"/>
    <mergeCell ref="BR86:BT86"/>
    <mergeCell ref="AP104:AT104"/>
    <mergeCell ref="AU104:AY104"/>
    <mergeCell ref="AZ104:BB104"/>
    <mergeCell ref="BC104:BG104"/>
    <mergeCell ref="AH101:AJ101"/>
    <mergeCell ref="AK101:AO101"/>
    <mergeCell ref="AP101:AT101"/>
    <mergeCell ref="AU101:AY101"/>
    <mergeCell ref="AZ101:BB101"/>
    <mergeCell ref="BC101:BG101"/>
    <mergeCell ref="BR95:BT95"/>
    <mergeCell ref="AZ94:BB94"/>
    <mergeCell ref="BC94:BG94"/>
    <mergeCell ref="BH94:BL94"/>
    <mergeCell ref="BM94:BQ94"/>
    <mergeCell ref="BU86:BY86"/>
    <mergeCell ref="AK86:AO86"/>
    <mergeCell ref="AP86:AT86"/>
    <mergeCell ref="AU86:AY86"/>
    <mergeCell ref="AZ86:BB86"/>
    <mergeCell ref="BC86:BG86"/>
    <mergeCell ref="BH86:BL86"/>
    <mergeCell ref="BC85:BG85"/>
    <mergeCell ref="BH85:BL85"/>
    <mergeCell ref="BM85:BQ85"/>
    <mergeCell ref="BR85:BT85"/>
    <mergeCell ref="BU85:BY85"/>
    <mergeCell ref="A86:D86"/>
    <mergeCell ref="E86:W86"/>
    <mergeCell ref="X86:AB86"/>
    <mergeCell ref="AC86:AG86"/>
    <mergeCell ref="AH86:AJ86"/>
    <mergeCell ref="BU84:BY84"/>
    <mergeCell ref="A85:D85"/>
    <mergeCell ref="E85:W85"/>
    <mergeCell ref="X85:AB85"/>
    <mergeCell ref="AC85:AG85"/>
    <mergeCell ref="AH85:AJ85"/>
    <mergeCell ref="AK85:AO85"/>
    <mergeCell ref="AP85:AT85"/>
    <mergeCell ref="AU85:AY85"/>
    <mergeCell ref="AZ85:BB85"/>
    <mergeCell ref="AU84:AY84"/>
    <mergeCell ref="AZ84:BB84"/>
    <mergeCell ref="BC84:BG84"/>
    <mergeCell ref="BH84:BL84"/>
    <mergeCell ref="BM84:BQ84"/>
    <mergeCell ref="BR84:BT84"/>
    <mergeCell ref="BM83:BQ83"/>
    <mergeCell ref="BR83:BT83"/>
    <mergeCell ref="BU83:BY83"/>
    <mergeCell ref="A84:D84"/>
    <mergeCell ref="E84:W84"/>
    <mergeCell ref="X84:AB84"/>
    <mergeCell ref="AC84:AG84"/>
    <mergeCell ref="AH84:AJ84"/>
    <mergeCell ref="AK84:AO84"/>
    <mergeCell ref="AP84:AT84"/>
    <mergeCell ref="AK83:AO83"/>
    <mergeCell ref="AP83:AT83"/>
    <mergeCell ref="AU83:AY83"/>
    <mergeCell ref="AZ83:BB83"/>
    <mergeCell ref="BC83:BG83"/>
    <mergeCell ref="BH83:BL83"/>
    <mergeCell ref="BC82:BG82"/>
    <mergeCell ref="BH82:BL82"/>
    <mergeCell ref="BM82:BQ82"/>
    <mergeCell ref="BR82:BT82"/>
    <mergeCell ref="BU82:BY82"/>
    <mergeCell ref="A83:D83"/>
    <mergeCell ref="E83:W83"/>
    <mergeCell ref="X83:AB83"/>
    <mergeCell ref="AC83:AG83"/>
    <mergeCell ref="AH83:AJ83"/>
    <mergeCell ref="BU81:BY81"/>
    <mergeCell ref="A82:D82"/>
    <mergeCell ref="E82:W82"/>
    <mergeCell ref="X82:AB82"/>
    <mergeCell ref="AC82:AG82"/>
    <mergeCell ref="AH82:AJ82"/>
    <mergeCell ref="AK82:AO82"/>
    <mergeCell ref="AP82:AT82"/>
    <mergeCell ref="AU82:AY82"/>
    <mergeCell ref="AZ82:BB82"/>
    <mergeCell ref="AU81:AY81"/>
    <mergeCell ref="AZ81:BB81"/>
    <mergeCell ref="BC81:BG81"/>
    <mergeCell ref="BH81:BL81"/>
    <mergeCell ref="BM81:BQ81"/>
    <mergeCell ref="BR81:BT81"/>
    <mergeCell ref="BM80:BQ80"/>
    <mergeCell ref="BR80:BT80"/>
    <mergeCell ref="BU80:BY80"/>
    <mergeCell ref="A81:D81"/>
    <mergeCell ref="E81:W81"/>
    <mergeCell ref="X81:AB81"/>
    <mergeCell ref="AC81:AG81"/>
    <mergeCell ref="AH81:AJ81"/>
    <mergeCell ref="AK81:AO81"/>
    <mergeCell ref="AP81:AT81"/>
    <mergeCell ref="AK80:AO80"/>
    <mergeCell ref="AP80:AT80"/>
    <mergeCell ref="AU80:AY80"/>
    <mergeCell ref="AZ80:BB80"/>
    <mergeCell ref="BC80:BG80"/>
    <mergeCell ref="BH80:BL80"/>
    <mergeCell ref="BC79:BG79"/>
    <mergeCell ref="BH79:BL79"/>
    <mergeCell ref="BM79:BQ79"/>
    <mergeCell ref="BR79:BT79"/>
    <mergeCell ref="BU79:BY79"/>
    <mergeCell ref="A80:D80"/>
    <mergeCell ref="E80:W80"/>
    <mergeCell ref="X80:AB80"/>
    <mergeCell ref="AC80:AG80"/>
    <mergeCell ref="AH80:AJ80"/>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R70:BT70"/>
    <mergeCell ref="BU70:BY70"/>
    <mergeCell ref="A71:D71"/>
    <mergeCell ref="E71:W71"/>
    <mergeCell ref="X71:AB71"/>
    <mergeCell ref="AC71:AG71"/>
    <mergeCell ref="AH71:AJ71"/>
    <mergeCell ref="BU69:BY69"/>
    <mergeCell ref="A70:D70"/>
    <mergeCell ref="E70:W70"/>
    <mergeCell ref="X70:AB70"/>
    <mergeCell ref="AC70:AG70"/>
    <mergeCell ref="AH70:AJ70"/>
    <mergeCell ref="AK70:AO70"/>
    <mergeCell ref="AP70:AT70"/>
    <mergeCell ref="AU70:AY70"/>
    <mergeCell ref="AZ70:BB70"/>
    <mergeCell ref="AU69:AY69"/>
    <mergeCell ref="AZ69:BB69"/>
    <mergeCell ref="BC69:BG69"/>
    <mergeCell ref="BH69:BL69"/>
    <mergeCell ref="BM69:BQ69"/>
    <mergeCell ref="BR69:BT69"/>
    <mergeCell ref="A69:D69"/>
    <mergeCell ref="E69:W69"/>
    <mergeCell ref="X69:AB69"/>
    <mergeCell ref="AC69:AG69"/>
    <mergeCell ref="AH69:AJ69"/>
    <mergeCell ref="AK69:AO69"/>
    <mergeCell ref="AU58:AY58"/>
    <mergeCell ref="AZ58:BB58"/>
    <mergeCell ref="BC58:BG58"/>
    <mergeCell ref="AU57:AY57"/>
    <mergeCell ref="AZ57:BB57"/>
    <mergeCell ref="BC57:BG57"/>
    <mergeCell ref="A58:D58"/>
    <mergeCell ref="E58:W58"/>
    <mergeCell ref="X58:AB58"/>
    <mergeCell ref="AC58:AG58"/>
    <mergeCell ref="AH58:AJ58"/>
    <mergeCell ref="AK58:AO58"/>
    <mergeCell ref="AP58:AT58"/>
    <mergeCell ref="AU56:AY56"/>
    <mergeCell ref="AZ56:BB56"/>
    <mergeCell ref="BC56:BG56"/>
    <mergeCell ref="A57:D57"/>
    <mergeCell ref="E57:W57"/>
    <mergeCell ref="X57:AB57"/>
    <mergeCell ref="AC57:AG57"/>
    <mergeCell ref="AH57:AJ57"/>
    <mergeCell ref="AK57:AO57"/>
    <mergeCell ref="AP57:AT57"/>
    <mergeCell ref="AU55:AY55"/>
    <mergeCell ref="AZ55:BB55"/>
    <mergeCell ref="BC55:BG55"/>
    <mergeCell ref="A56:D56"/>
    <mergeCell ref="E56:W56"/>
    <mergeCell ref="X56:AB56"/>
    <mergeCell ref="AC56:AG56"/>
    <mergeCell ref="AH56:AJ56"/>
    <mergeCell ref="AK56:AO56"/>
    <mergeCell ref="AP56:AT56"/>
    <mergeCell ref="AU54:AY54"/>
    <mergeCell ref="AZ54:BB54"/>
    <mergeCell ref="BC54:BG54"/>
    <mergeCell ref="A55:D55"/>
    <mergeCell ref="E55:W55"/>
    <mergeCell ref="X55:AB55"/>
    <mergeCell ref="AC55:AG55"/>
    <mergeCell ref="AH55:AJ55"/>
    <mergeCell ref="AK55:AO55"/>
    <mergeCell ref="AP55:AT55"/>
    <mergeCell ref="AC51:AG51"/>
    <mergeCell ref="AH51:AJ51"/>
    <mergeCell ref="AK51:AO51"/>
    <mergeCell ref="AP51:AT51"/>
    <mergeCell ref="A50:D50"/>
    <mergeCell ref="E50:W50"/>
    <mergeCell ref="X50:AB50"/>
    <mergeCell ref="AC50:AG50"/>
    <mergeCell ref="AH50:AJ50"/>
    <mergeCell ref="AK50:AO50"/>
    <mergeCell ref="AP50:AT50"/>
    <mergeCell ref="AU53:AY53"/>
    <mergeCell ref="AZ53:BB53"/>
    <mergeCell ref="BC53:BG53"/>
    <mergeCell ref="A54:D54"/>
    <mergeCell ref="E54:W54"/>
    <mergeCell ref="X54:AB54"/>
    <mergeCell ref="AC54:AG54"/>
    <mergeCell ref="AH54:AJ54"/>
    <mergeCell ref="AK54:AO54"/>
    <mergeCell ref="AP54:AT54"/>
    <mergeCell ref="AU52:AY52"/>
    <mergeCell ref="AZ52:BB52"/>
    <mergeCell ref="BC52:BG52"/>
    <mergeCell ref="A53:D53"/>
    <mergeCell ref="E53:W53"/>
    <mergeCell ref="X53:AB53"/>
    <mergeCell ref="AC53:AG53"/>
    <mergeCell ref="AH53:AJ53"/>
    <mergeCell ref="AK53:AO53"/>
    <mergeCell ref="AP53:AT53"/>
    <mergeCell ref="BC40:BG40"/>
    <mergeCell ref="BH40:BL40"/>
    <mergeCell ref="BM40:BQ40"/>
    <mergeCell ref="BR40:BT40"/>
    <mergeCell ref="BU40:BY40"/>
    <mergeCell ref="BU39:BY39"/>
    <mergeCell ref="A40:D40"/>
    <mergeCell ref="E40:W40"/>
    <mergeCell ref="X40:AB40"/>
    <mergeCell ref="AC40:AG40"/>
    <mergeCell ref="AH40:AJ40"/>
    <mergeCell ref="AK40:AO40"/>
    <mergeCell ref="AP40:AT40"/>
    <mergeCell ref="AU40:AY40"/>
    <mergeCell ref="AZ40:BB40"/>
    <mergeCell ref="AU39:AY39"/>
    <mergeCell ref="AZ39:BB39"/>
    <mergeCell ref="BC39:BG39"/>
    <mergeCell ref="BH39:BL39"/>
    <mergeCell ref="BM39:BQ39"/>
    <mergeCell ref="BR39:BT39"/>
    <mergeCell ref="BM38:BQ38"/>
    <mergeCell ref="BR38:BT38"/>
    <mergeCell ref="BU38:BY38"/>
    <mergeCell ref="A39:D39"/>
    <mergeCell ref="E39:W39"/>
    <mergeCell ref="X39:AB39"/>
    <mergeCell ref="AC39:AG39"/>
    <mergeCell ref="AH39:AJ39"/>
    <mergeCell ref="AK39:AO39"/>
    <mergeCell ref="AP39:AT39"/>
    <mergeCell ref="AK38:AO38"/>
    <mergeCell ref="AP38:AT38"/>
    <mergeCell ref="AU38:AY38"/>
    <mergeCell ref="AZ38:BB38"/>
    <mergeCell ref="BC38:BG38"/>
    <mergeCell ref="BH38:BL38"/>
    <mergeCell ref="BC37:BG37"/>
    <mergeCell ref="BH37:BL37"/>
    <mergeCell ref="BM37:BQ37"/>
    <mergeCell ref="BR37:BT37"/>
    <mergeCell ref="BU37:BY37"/>
    <mergeCell ref="A38:D38"/>
    <mergeCell ref="E38:W38"/>
    <mergeCell ref="X38:AB38"/>
    <mergeCell ref="AC38:AG38"/>
    <mergeCell ref="AH38:AJ38"/>
    <mergeCell ref="BU35:BY35"/>
    <mergeCell ref="A37:D37"/>
    <mergeCell ref="E37:W37"/>
    <mergeCell ref="X37:AB37"/>
    <mergeCell ref="AC37:AG37"/>
    <mergeCell ref="AH37:AJ37"/>
    <mergeCell ref="AK37:AO37"/>
    <mergeCell ref="AP37:AT37"/>
    <mergeCell ref="AU37:AY37"/>
    <mergeCell ref="AZ37:BB37"/>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512:AA512"/>
    <mergeCell ref="AB512:AT512"/>
    <mergeCell ref="AU512:BF512"/>
    <mergeCell ref="AK459:AP459"/>
    <mergeCell ref="AQ459:AV459"/>
    <mergeCell ref="A458:F458"/>
    <mergeCell ref="G458:S458"/>
    <mergeCell ref="T458:Y458"/>
    <mergeCell ref="Z458:AD458"/>
    <mergeCell ref="AE458:AJ458"/>
    <mergeCell ref="AK458:AP458"/>
    <mergeCell ref="BE455:BL456"/>
    <mergeCell ref="A457:F457"/>
    <mergeCell ref="G457:S457"/>
    <mergeCell ref="T457:Y457"/>
    <mergeCell ref="Z457:AD457"/>
    <mergeCell ref="AB513:AT513"/>
    <mergeCell ref="AU513:BF513"/>
    <mergeCell ref="A31:D31"/>
    <mergeCell ref="E31:W31"/>
    <mergeCell ref="X31:AB31"/>
    <mergeCell ref="AC31:AG31"/>
    <mergeCell ref="AH31:AJ31"/>
    <mergeCell ref="A504:BL504"/>
    <mergeCell ref="A510:AA510"/>
    <mergeCell ref="AB510:AT510"/>
    <mergeCell ref="AU510:BF510"/>
    <mergeCell ref="AB511:AT511"/>
    <mergeCell ref="AU511:BF511"/>
    <mergeCell ref="AW459:BD459"/>
    <mergeCell ref="BE459:BL459"/>
    <mergeCell ref="A500:BL500"/>
    <mergeCell ref="A501:BL501"/>
    <mergeCell ref="A503:BL503"/>
    <mergeCell ref="AK460:AP460"/>
    <mergeCell ref="AQ460:AV460"/>
    <mergeCell ref="AW460:BD460"/>
    <mergeCell ref="BE460:BL460"/>
    <mergeCell ref="AQ458:AV458"/>
    <mergeCell ref="AW458:BD458"/>
    <mergeCell ref="BE458:BL458"/>
    <mergeCell ref="A459:F459"/>
    <mergeCell ref="G459:S459"/>
    <mergeCell ref="T459:Y459"/>
    <mergeCell ref="Z459:AD459"/>
    <mergeCell ref="AE459:AJ459"/>
    <mergeCell ref="AE457:AJ457"/>
    <mergeCell ref="AK457:AP457"/>
    <mergeCell ref="AQ457:AV457"/>
    <mergeCell ref="AW457:BD457"/>
    <mergeCell ref="BE457:BL457"/>
    <mergeCell ref="A452:BL452"/>
    <mergeCell ref="A453:BL453"/>
    <mergeCell ref="A455:F456"/>
    <mergeCell ref="G455:S456"/>
    <mergeCell ref="T455:Y456"/>
    <mergeCell ref="Z455:AD456"/>
    <mergeCell ref="AE455:AJ456"/>
    <mergeCell ref="AK455:AP456"/>
    <mergeCell ref="AQ455:AV456"/>
    <mergeCell ref="AW455:BD456"/>
    <mergeCell ref="AJ437:AN437"/>
    <mergeCell ref="AO437:AS437"/>
    <mergeCell ref="AT437:AW437"/>
    <mergeCell ref="AX437:BB437"/>
    <mergeCell ref="BC437:BG437"/>
    <mergeCell ref="BH437:BL437"/>
    <mergeCell ref="A437:F437"/>
    <mergeCell ref="G437:P437"/>
    <mergeCell ref="Q437:U437"/>
    <mergeCell ref="V437:Y437"/>
    <mergeCell ref="Z437:AD437"/>
    <mergeCell ref="AE437:AI437"/>
    <mergeCell ref="AX438:BB438"/>
    <mergeCell ref="BC438:BG438"/>
    <mergeCell ref="BH438:BL438"/>
    <mergeCell ref="A439:F439"/>
    <mergeCell ref="G439:P439"/>
    <mergeCell ref="AJ439:AN439"/>
    <mergeCell ref="A438:F438"/>
    <mergeCell ref="AJ436:AN436"/>
    <mergeCell ref="AO436:AS436"/>
    <mergeCell ref="AT436:AW436"/>
    <mergeCell ref="AX436:BB436"/>
    <mergeCell ref="BC436:BG436"/>
    <mergeCell ref="BH436:BL436"/>
    <mergeCell ref="A436:F436"/>
    <mergeCell ref="G436:P436"/>
    <mergeCell ref="Q436:U436"/>
    <mergeCell ref="V436:Y436"/>
    <mergeCell ref="Z436:AD436"/>
    <mergeCell ref="AE436:AI436"/>
    <mergeCell ref="AJ435:AN435"/>
    <mergeCell ref="AO435:AS435"/>
    <mergeCell ref="AT435:AW435"/>
    <mergeCell ref="AX435:BB435"/>
    <mergeCell ref="BC435:BG435"/>
    <mergeCell ref="BH435:BL435"/>
    <mergeCell ref="A435:F435"/>
    <mergeCell ref="G435:P435"/>
    <mergeCell ref="Q435:U435"/>
    <mergeCell ref="V435:Y435"/>
    <mergeCell ref="Z435:AD435"/>
    <mergeCell ref="AE435:AI435"/>
    <mergeCell ref="AT433:AW434"/>
    <mergeCell ref="AX433:BG433"/>
    <mergeCell ref="BH433:BL434"/>
    <mergeCell ref="Z434:AD434"/>
    <mergeCell ref="AE434:AI434"/>
    <mergeCell ref="AX434:BB434"/>
    <mergeCell ref="BC434:BG434"/>
    <mergeCell ref="A430:BL430"/>
    <mergeCell ref="A432:F434"/>
    <mergeCell ref="G432:P434"/>
    <mergeCell ref="Q432:AN432"/>
    <mergeCell ref="AO432:BL432"/>
    <mergeCell ref="Q433:U434"/>
    <mergeCell ref="V433:Y434"/>
    <mergeCell ref="Z433:AI433"/>
    <mergeCell ref="AJ433:AN434"/>
    <mergeCell ref="AO433:AS434"/>
    <mergeCell ref="AK414:AP414"/>
    <mergeCell ref="AQ414:AV414"/>
    <mergeCell ref="AW414:BA414"/>
    <mergeCell ref="BB414:BF414"/>
    <mergeCell ref="BG414:BL414"/>
    <mergeCell ref="A429:BL429"/>
    <mergeCell ref="AK415:AP415"/>
    <mergeCell ref="AQ415:AV415"/>
    <mergeCell ref="AW415:BA415"/>
    <mergeCell ref="BB415:BF415"/>
    <mergeCell ref="AK413:AP413"/>
    <mergeCell ref="AQ413:AV413"/>
    <mergeCell ref="AW413:BA413"/>
    <mergeCell ref="BB413:BF413"/>
    <mergeCell ref="BG413:BL413"/>
    <mergeCell ref="A414:F414"/>
    <mergeCell ref="G414:S414"/>
    <mergeCell ref="T414:Y414"/>
    <mergeCell ref="Z414:AD414"/>
    <mergeCell ref="AE414:AJ414"/>
    <mergeCell ref="BG416:BL416"/>
    <mergeCell ref="A417:F417"/>
    <mergeCell ref="G417:S417"/>
    <mergeCell ref="T417:Y417"/>
    <mergeCell ref="Z417:AD417"/>
    <mergeCell ref="AE417:AJ417"/>
    <mergeCell ref="AK417:AP417"/>
    <mergeCell ref="AQ417:AV417"/>
    <mergeCell ref="AW417:BA417"/>
    <mergeCell ref="BB417:BF417"/>
    <mergeCell ref="BG415:BL415"/>
    <mergeCell ref="A416:F416"/>
    <mergeCell ref="AK412:AP412"/>
    <mergeCell ref="AQ412:AV412"/>
    <mergeCell ref="AW412:BA412"/>
    <mergeCell ref="BB412:BF412"/>
    <mergeCell ref="BG412:BL412"/>
    <mergeCell ref="A413:F413"/>
    <mergeCell ref="G413:S413"/>
    <mergeCell ref="T413:Y413"/>
    <mergeCell ref="Z413:AD413"/>
    <mergeCell ref="AE413:AJ413"/>
    <mergeCell ref="AQ410:AV411"/>
    <mergeCell ref="AW410:BF410"/>
    <mergeCell ref="BG410:BL411"/>
    <mergeCell ref="AW411:BA411"/>
    <mergeCell ref="BB411:BF411"/>
    <mergeCell ref="A412:F412"/>
    <mergeCell ref="G412:S412"/>
    <mergeCell ref="T412:Y412"/>
    <mergeCell ref="Z412:AD412"/>
    <mergeCell ref="AE412:AJ412"/>
    <mergeCell ref="A410:F411"/>
    <mergeCell ref="G410:S411"/>
    <mergeCell ref="T410:Y411"/>
    <mergeCell ref="Z410:AD411"/>
    <mergeCell ref="AE410:AJ411"/>
    <mergeCell ref="AK410:AP411"/>
    <mergeCell ref="A402:BL402"/>
    <mergeCell ref="A403:BL403"/>
    <mergeCell ref="A405:BL405"/>
    <mergeCell ref="A407:BL407"/>
    <mergeCell ref="A408:BL408"/>
    <mergeCell ref="AP398:AS398"/>
    <mergeCell ref="AT398:AW398"/>
    <mergeCell ref="AX398:BA398"/>
    <mergeCell ref="BB398:BE398"/>
    <mergeCell ref="AL397:AO397"/>
    <mergeCell ref="AP397:AS397"/>
    <mergeCell ref="AT397:AW397"/>
    <mergeCell ref="AX397:BA397"/>
    <mergeCell ref="BB397:BE397"/>
    <mergeCell ref="BF397:BI397"/>
    <mergeCell ref="AX396:BA396"/>
    <mergeCell ref="BB396:BE396"/>
    <mergeCell ref="BF396:BI396"/>
    <mergeCell ref="BJ396:BM396"/>
    <mergeCell ref="A397:M397"/>
    <mergeCell ref="N397:U397"/>
    <mergeCell ref="V397:Y397"/>
    <mergeCell ref="Z397:AC397"/>
    <mergeCell ref="AD397:AG397"/>
    <mergeCell ref="AH397:AK397"/>
    <mergeCell ref="A399:M399"/>
    <mergeCell ref="N399:U399"/>
    <mergeCell ref="V399:Y399"/>
    <mergeCell ref="Z399:AC399"/>
    <mergeCell ref="AD399:AG399"/>
    <mergeCell ref="AH399:AK399"/>
    <mergeCell ref="A396:M396"/>
    <mergeCell ref="A395:M395"/>
    <mergeCell ref="N395:U395"/>
    <mergeCell ref="V395:Y395"/>
    <mergeCell ref="Z395:AC395"/>
    <mergeCell ref="AD395:AG395"/>
    <mergeCell ref="AH395:AK395"/>
    <mergeCell ref="Z394:AC394"/>
    <mergeCell ref="AD394:AG394"/>
    <mergeCell ref="AH394:AK394"/>
    <mergeCell ref="AL394:AO394"/>
    <mergeCell ref="AP394:AS394"/>
    <mergeCell ref="AT394:AW394"/>
    <mergeCell ref="A389:BL389"/>
    <mergeCell ref="A391:BL391"/>
    <mergeCell ref="A393:M394"/>
    <mergeCell ref="N393:U394"/>
    <mergeCell ref="V393:Y394"/>
    <mergeCell ref="Z393:AG393"/>
    <mergeCell ref="AH393:AO393"/>
    <mergeCell ref="AP393:AW393"/>
    <mergeCell ref="AX393:BE393"/>
    <mergeCell ref="BF393:BM393"/>
    <mergeCell ref="A387:F387"/>
    <mergeCell ref="G387:S387"/>
    <mergeCell ref="T387:Z387"/>
    <mergeCell ref="AA387:AE387"/>
    <mergeCell ref="AF387:AJ387"/>
    <mergeCell ref="AK387:AO387"/>
    <mergeCell ref="AP387:AT387"/>
    <mergeCell ref="AU387:AY387"/>
    <mergeCell ref="AZ387:BD387"/>
    <mergeCell ref="AU384:AY384"/>
    <mergeCell ref="AZ384:BD384"/>
    <mergeCell ref="AU381:AY381"/>
    <mergeCell ref="AZ381:BD381"/>
    <mergeCell ref="A382:F382"/>
    <mergeCell ref="G382:S382"/>
    <mergeCell ref="T382:Z382"/>
    <mergeCell ref="AA382:AE382"/>
    <mergeCell ref="AF382:AJ382"/>
    <mergeCell ref="AK382:AO382"/>
    <mergeCell ref="AP382:AT382"/>
    <mergeCell ref="AU382:AY382"/>
    <mergeCell ref="A385:F385"/>
    <mergeCell ref="G385:S385"/>
    <mergeCell ref="T385:Z385"/>
    <mergeCell ref="AA385:AE385"/>
    <mergeCell ref="AF385:AJ385"/>
    <mergeCell ref="AK385:AO385"/>
    <mergeCell ref="AP385:AT385"/>
    <mergeCell ref="AU385:AY385"/>
    <mergeCell ref="A384:F384"/>
    <mergeCell ref="G384:S384"/>
    <mergeCell ref="T384:Z384"/>
    <mergeCell ref="AZ380:BD380"/>
    <mergeCell ref="A381:F381"/>
    <mergeCell ref="G381:S381"/>
    <mergeCell ref="T381:Z381"/>
    <mergeCell ref="AA381:AE381"/>
    <mergeCell ref="AF381:AJ381"/>
    <mergeCell ref="AK381:AO381"/>
    <mergeCell ref="AP381:AT381"/>
    <mergeCell ref="A375:BL375"/>
    <mergeCell ref="A377:BB377"/>
    <mergeCell ref="A379:F380"/>
    <mergeCell ref="G379:S380"/>
    <mergeCell ref="T379:Z380"/>
    <mergeCell ref="AA379:AO379"/>
    <mergeCell ref="AP379:BD379"/>
    <mergeCell ref="AA380:AE380"/>
    <mergeCell ref="AF380:AJ380"/>
    <mergeCell ref="AK380:AO380"/>
    <mergeCell ref="AU367:AY367"/>
    <mergeCell ref="AZ367:BD367"/>
    <mergeCell ref="BE367:BI367"/>
    <mergeCell ref="BJ367:BN367"/>
    <mergeCell ref="BO367:BS367"/>
    <mergeCell ref="A367:F367"/>
    <mergeCell ref="G367:S367"/>
    <mergeCell ref="T367:Z367"/>
    <mergeCell ref="AA367:AE367"/>
    <mergeCell ref="AF367:AJ367"/>
    <mergeCell ref="AK367:AO367"/>
    <mergeCell ref="A366:F366"/>
    <mergeCell ref="G366:S366"/>
    <mergeCell ref="T366:Z366"/>
    <mergeCell ref="AA366:AE366"/>
    <mergeCell ref="AF366:AJ366"/>
    <mergeCell ref="AK366:AO366"/>
    <mergeCell ref="AP365:AT365"/>
    <mergeCell ref="AU365:AY365"/>
    <mergeCell ref="AZ365:BD365"/>
    <mergeCell ref="BE365:BI365"/>
    <mergeCell ref="BJ365:BN365"/>
    <mergeCell ref="BO365:BS365"/>
    <mergeCell ref="A362:BL362"/>
    <mergeCell ref="A364:F365"/>
    <mergeCell ref="G364:S365"/>
    <mergeCell ref="T364:Z365"/>
    <mergeCell ref="AA364:AO364"/>
    <mergeCell ref="AP364:BD364"/>
    <mergeCell ref="BE364:BS364"/>
    <mergeCell ref="AA365:AE365"/>
    <mergeCell ref="AF365:AJ365"/>
    <mergeCell ref="AK365:AO365"/>
    <mergeCell ref="AP366:AT366"/>
    <mergeCell ref="AU366:AY366"/>
    <mergeCell ref="AZ366:BD366"/>
    <mergeCell ref="BE366:BI366"/>
    <mergeCell ref="BJ366:BN366"/>
    <mergeCell ref="BO366:BS366"/>
    <mergeCell ref="BA349:BC349"/>
    <mergeCell ref="BD349:BF349"/>
    <mergeCell ref="BG349:BI349"/>
    <mergeCell ref="BJ349:BL349"/>
    <mergeCell ref="A358:BL358"/>
    <mergeCell ref="A360:BL360"/>
    <mergeCell ref="AF350:AH350"/>
    <mergeCell ref="AI350:AK350"/>
    <mergeCell ref="AL350:AN350"/>
    <mergeCell ref="AO350:AQ350"/>
    <mergeCell ref="AI349:AK349"/>
    <mergeCell ref="AL349:AN349"/>
    <mergeCell ref="AO349:AQ349"/>
    <mergeCell ref="AR349:AT349"/>
    <mergeCell ref="AU349:AW349"/>
    <mergeCell ref="AX349:AZ349"/>
    <mergeCell ref="BA347:BC347"/>
    <mergeCell ref="BD347:BF347"/>
    <mergeCell ref="BG347:BI347"/>
    <mergeCell ref="BJ347:BL347"/>
    <mergeCell ref="A348:C348"/>
    <mergeCell ref="D348:V348"/>
    <mergeCell ref="W348:Y348"/>
    <mergeCell ref="Z348:AB348"/>
    <mergeCell ref="AC348:AE348"/>
    <mergeCell ref="AF348:AH348"/>
    <mergeCell ref="AI347:AK347"/>
    <mergeCell ref="AL347:AN347"/>
    <mergeCell ref="AO347:AQ347"/>
    <mergeCell ref="AR347:AT347"/>
    <mergeCell ref="AU347:AW347"/>
    <mergeCell ref="AX347:AZ347"/>
    <mergeCell ref="A347:C347"/>
    <mergeCell ref="D347:V347"/>
    <mergeCell ref="W347:Y347"/>
    <mergeCell ref="Z347:AB347"/>
    <mergeCell ref="AC347:AE347"/>
    <mergeCell ref="AF347:AH347"/>
    <mergeCell ref="BA348:BC348"/>
    <mergeCell ref="BD348:BF348"/>
    <mergeCell ref="BG348:BI348"/>
    <mergeCell ref="BJ348:BL348"/>
    <mergeCell ref="BJ345:BL346"/>
    <mergeCell ref="W346:Y346"/>
    <mergeCell ref="Z346:AB346"/>
    <mergeCell ref="AC346:AE346"/>
    <mergeCell ref="AF346:AH346"/>
    <mergeCell ref="AI346:AK346"/>
    <mergeCell ref="AL346:AN346"/>
    <mergeCell ref="AO346:AQ346"/>
    <mergeCell ref="AR346:AT346"/>
    <mergeCell ref="BG344:BL344"/>
    <mergeCell ref="W345:AB345"/>
    <mergeCell ref="AC345:AH345"/>
    <mergeCell ref="AI345:AN345"/>
    <mergeCell ref="AO345:AT345"/>
    <mergeCell ref="AU345:AW346"/>
    <mergeCell ref="AX345:AZ346"/>
    <mergeCell ref="BA345:BC346"/>
    <mergeCell ref="BD345:BF346"/>
    <mergeCell ref="BG345:BI346"/>
    <mergeCell ref="A344:C346"/>
    <mergeCell ref="D344:V346"/>
    <mergeCell ref="W344:AH344"/>
    <mergeCell ref="AI344:AT344"/>
    <mergeCell ref="AU344:AZ344"/>
    <mergeCell ref="BA344:BF344"/>
    <mergeCell ref="AT229:AX229"/>
    <mergeCell ref="AY229:BC229"/>
    <mergeCell ref="BD229:BH229"/>
    <mergeCell ref="BI229:BM229"/>
    <mergeCell ref="AC244:AG244"/>
    <mergeCell ref="A245:C245"/>
    <mergeCell ref="D245:AB245"/>
    <mergeCell ref="AC245:AG245"/>
    <mergeCell ref="A246:C246"/>
    <mergeCell ref="D246:AB246"/>
    <mergeCell ref="AC246:AG246"/>
    <mergeCell ref="A247:C247"/>
    <mergeCell ref="D247:AB247"/>
    <mergeCell ref="AC247:AG247"/>
    <mergeCell ref="A248:C248"/>
    <mergeCell ref="D248:AB248"/>
    <mergeCell ref="BN229:BR229"/>
    <mergeCell ref="A341:BL341"/>
    <mergeCell ref="BI230:BM230"/>
    <mergeCell ref="BN230:BR230"/>
    <mergeCell ref="A231:T231"/>
    <mergeCell ref="U231:Y231"/>
    <mergeCell ref="A229:T229"/>
    <mergeCell ref="U229:Y229"/>
    <mergeCell ref="Z229:AD229"/>
    <mergeCell ref="AE229:AI229"/>
    <mergeCell ref="AJ229:AN229"/>
    <mergeCell ref="AO229:AS229"/>
    <mergeCell ref="BD231:BH231"/>
    <mergeCell ref="BI231:BM231"/>
    <mergeCell ref="BN231:BR231"/>
    <mergeCell ref="A232:T232"/>
    <mergeCell ref="U232:Y232"/>
    <mergeCell ref="Z232:AD232"/>
    <mergeCell ref="AE232:AI232"/>
    <mergeCell ref="AJ232:AN232"/>
    <mergeCell ref="AO232:AS232"/>
    <mergeCell ref="AT232:AX232"/>
    <mergeCell ref="A240:BL240"/>
    <mergeCell ref="AC241:AG241"/>
    <mergeCell ref="A242:C242"/>
    <mergeCell ref="D242:AB242"/>
    <mergeCell ref="AC242:AG242"/>
    <mergeCell ref="A243:C243"/>
    <mergeCell ref="D243:AB243"/>
    <mergeCell ref="AC243:AG243"/>
    <mergeCell ref="A244:C244"/>
    <mergeCell ref="D244:AB244"/>
    <mergeCell ref="AO228:AS228"/>
    <mergeCell ref="AT228:AX228"/>
    <mergeCell ref="AY228:BC228"/>
    <mergeCell ref="BD228:BH228"/>
    <mergeCell ref="BI228:BM228"/>
    <mergeCell ref="BN228:BR228"/>
    <mergeCell ref="AT227:AX227"/>
    <mergeCell ref="AY227:BC227"/>
    <mergeCell ref="BD227:BH227"/>
    <mergeCell ref="BI227:BM227"/>
    <mergeCell ref="BN227:BR227"/>
    <mergeCell ref="A228:T228"/>
    <mergeCell ref="U228:Y228"/>
    <mergeCell ref="Z228:AD228"/>
    <mergeCell ref="AE228:AI228"/>
    <mergeCell ref="AJ228:AN228"/>
    <mergeCell ref="A227:T227"/>
    <mergeCell ref="U227:Y227"/>
    <mergeCell ref="Z227:AD227"/>
    <mergeCell ref="AE227:AI227"/>
    <mergeCell ref="AJ227:AN227"/>
    <mergeCell ref="AO227:AS227"/>
    <mergeCell ref="AO226:AS226"/>
    <mergeCell ref="AT226:AX226"/>
    <mergeCell ref="AY226:BC226"/>
    <mergeCell ref="BD226:BH226"/>
    <mergeCell ref="BI226:BM226"/>
    <mergeCell ref="BN226:BR226"/>
    <mergeCell ref="A225:T226"/>
    <mergeCell ref="U225:AD225"/>
    <mergeCell ref="AE225:AN225"/>
    <mergeCell ref="AO225:AX225"/>
    <mergeCell ref="AY225:BH225"/>
    <mergeCell ref="BI225:BR225"/>
    <mergeCell ref="U226:Y226"/>
    <mergeCell ref="Z226:AD226"/>
    <mergeCell ref="AE226:AI226"/>
    <mergeCell ref="AJ226:AN226"/>
    <mergeCell ref="AP200:AT200"/>
    <mergeCell ref="AU200:AY200"/>
    <mergeCell ref="AZ200:BD200"/>
    <mergeCell ref="BE200:BI200"/>
    <mergeCell ref="A222:BL222"/>
    <mergeCell ref="A223:BL223"/>
    <mergeCell ref="BE201:BI201"/>
    <mergeCell ref="A202:C202"/>
    <mergeCell ref="D202:P202"/>
    <mergeCell ref="Q202:U202"/>
    <mergeCell ref="BE202:BI202"/>
    <mergeCell ref="A203:C203"/>
    <mergeCell ref="D203:P203"/>
    <mergeCell ref="Q203:U203"/>
    <mergeCell ref="V203:AE203"/>
    <mergeCell ref="AF203:AJ203"/>
    <mergeCell ref="AU197:AY197"/>
    <mergeCell ref="AZ197:BD197"/>
    <mergeCell ref="BE197:BI197"/>
    <mergeCell ref="A198:C198"/>
    <mergeCell ref="D198:P198"/>
    <mergeCell ref="Q198:U198"/>
    <mergeCell ref="V198:AE198"/>
    <mergeCell ref="AF198:AJ198"/>
    <mergeCell ref="AK198:AO198"/>
    <mergeCell ref="BT173:BX173"/>
    <mergeCell ref="A194:BL194"/>
    <mergeCell ref="A196:C197"/>
    <mergeCell ref="D196:P197"/>
    <mergeCell ref="Q196:U197"/>
    <mergeCell ref="V196:AE197"/>
    <mergeCell ref="AF196:AT196"/>
    <mergeCell ref="AU196:BI196"/>
    <mergeCell ref="AF197:AJ197"/>
    <mergeCell ref="AK197:AO197"/>
    <mergeCell ref="AP173:AT173"/>
    <mergeCell ref="AU173:AY173"/>
    <mergeCell ref="AZ173:BD173"/>
    <mergeCell ref="BE173:BI173"/>
    <mergeCell ref="BJ173:BN173"/>
    <mergeCell ref="BO173:BS173"/>
    <mergeCell ref="BE174:BI174"/>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BJ169:BX169"/>
    <mergeCell ref="AF170:AJ170"/>
    <mergeCell ref="AK170:AO170"/>
    <mergeCell ref="AP170:AT170"/>
    <mergeCell ref="AU170:AY170"/>
    <mergeCell ref="AZ170:BD170"/>
    <mergeCell ref="BE170:BI170"/>
    <mergeCell ref="BJ170:BN170"/>
    <mergeCell ref="BO170:BS170"/>
    <mergeCell ref="BT170:BX170"/>
    <mergeCell ref="A169:C170"/>
    <mergeCell ref="D169:P170"/>
    <mergeCell ref="Q169:U170"/>
    <mergeCell ref="V169:AE170"/>
    <mergeCell ref="AF169:AT169"/>
    <mergeCell ref="AU169:BI169"/>
    <mergeCell ref="AL157:AP157"/>
    <mergeCell ref="AQ157:AU157"/>
    <mergeCell ref="AV157:AX157"/>
    <mergeCell ref="AY157:BC157"/>
    <mergeCell ref="A165:BL165"/>
    <mergeCell ref="A167:BL167"/>
    <mergeCell ref="AG158:AK158"/>
    <mergeCell ref="AL158:AP158"/>
    <mergeCell ref="AQ158:AU158"/>
    <mergeCell ref="AV158:AX158"/>
    <mergeCell ref="A157:C157"/>
    <mergeCell ref="D157:S157"/>
    <mergeCell ref="T157:X157"/>
    <mergeCell ref="Y157:AC157"/>
    <mergeCell ref="AD157:AF157"/>
    <mergeCell ref="AG157:AK157"/>
    <mergeCell ref="BN142:BP142"/>
    <mergeCell ref="AY143:BC143"/>
    <mergeCell ref="BD143:BH143"/>
    <mergeCell ref="BI143:BM143"/>
    <mergeCell ref="BN143:BP143"/>
    <mergeCell ref="A144:C144"/>
    <mergeCell ref="D144:S144"/>
    <mergeCell ref="T144:X144"/>
    <mergeCell ref="Y144:AC144"/>
    <mergeCell ref="AD144:AF144"/>
    <mergeCell ref="A143:C143"/>
    <mergeCell ref="D143:S143"/>
    <mergeCell ref="T143:X143"/>
    <mergeCell ref="Y143:AC143"/>
    <mergeCell ref="AD143:AF143"/>
    <mergeCell ref="AG143:AK143"/>
    <mergeCell ref="AQ145:AU145"/>
    <mergeCell ref="AV145:AX145"/>
    <mergeCell ref="AY145:BC145"/>
    <mergeCell ref="BD145:BH145"/>
    <mergeCell ref="BI145:BM145"/>
    <mergeCell ref="BN145:BP145"/>
    <mergeCell ref="BI144:BM144"/>
    <mergeCell ref="BN144:BP144"/>
    <mergeCell ref="A148:C148"/>
    <mergeCell ref="D148:S148"/>
    <mergeCell ref="T148:X148"/>
    <mergeCell ref="Y148:AC148"/>
    <mergeCell ref="AD148:AF148"/>
    <mergeCell ref="AG148:AK148"/>
    <mergeCell ref="AL148:AP148"/>
    <mergeCell ref="BQ142:BU142"/>
    <mergeCell ref="A150:BL150"/>
    <mergeCell ref="A151:AW151"/>
    <mergeCell ref="A153:C154"/>
    <mergeCell ref="D153:S154"/>
    <mergeCell ref="T153:AK153"/>
    <mergeCell ref="AL153:BC153"/>
    <mergeCell ref="T154:X154"/>
    <mergeCell ref="Y154:AC154"/>
    <mergeCell ref="AL142:AP142"/>
    <mergeCell ref="AQ142:AU142"/>
    <mergeCell ref="AV142:AX142"/>
    <mergeCell ref="AY142:BC142"/>
    <mergeCell ref="BD142:BH142"/>
    <mergeCell ref="BI142:BM142"/>
    <mergeCell ref="A142:C142"/>
    <mergeCell ref="D142:S142"/>
    <mergeCell ref="T142:X142"/>
    <mergeCell ref="Y142:AC142"/>
    <mergeCell ref="AD142:AF142"/>
    <mergeCell ref="AG142:AK142"/>
    <mergeCell ref="BQ143:BU143"/>
    <mergeCell ref="AL143:AP143"/>
    <mergeCell ref="AQ143:AU143"/>
    <mergeCell ref="AV143:AX143"/>
    <mergeCell ref="BQ145:BU145"/>
    <mergeCell ref="A146:C146"/>
    <mergeCell ref="D146:S146"/>
    <mergeCell ref="T146:X146"/>
    <mergeCell ref="Y146:AC146"/>
    <mergeCell ref="AD146:AF146"/>
    <mergeCell ref="AG146:AK146"/>
    <mergeCell ref="AV141:AX141"/>
    <mergeCell ref="AY141:BC141"/>
    <mergeCell ref="BD141:BH141"/>
    <mergeCell ref="BI141:BM141"/>
    <mergeCell ref="BN141:BP141"/>
    <mergeCell ref="BQ141:BU141"/>
    <mergeCell ref="BN140:BP140"/>
    <mergeCell ref="BQ140:BU140"/>
    <mergeCell ref="A141:C141"/>
    <mergeCell ref="D141:S141"/>
    <mergeCell ref="T141:X141"/>
    <mergeCell ref="Y141:AC141"/>
    <mergeCell ref="AD141:AF141"/>
    <mergeCell ref="AG141:AK141"/>
    <mergeCell ref="AL141:AP141"/>
    <mergeCell ref="AQ141:AU141"/>
    <mergeCell ref="AL140:AP140"/>
    <mergeCell ref="AQ140:AU140"/>
    <mergeCell ref="AV140:AX140"/>
    <mergeCell ref="AY140:BC140"/>
    <mergeCell ref="BD140:BH140"/>
    <mergeCell ref="BI140:BM140"/>
    <mergeCell ref="A140:C140"/>
    <mergeCell ref="D140:S140"/>
    <mergeCell ref="T140:X140"/>
    <mergeCell ref="Y140:AC140"/>
    <mergeCell ref="AD140:AF140"/>
    <mergeCell ref="AG140:AK140"/>
    <mergeCell ref="AV139:AX139"/>
    <mergeCell ref="AY139:BC139"/>
    <mergeCell ref="BD139:BH139"/>
    <mergeCell ref="BI139:BM139"/>
    <mergeCell ref="BN139:BP139"/>
    <mergeCell ref="BQ139:BU139"/>
    <mergeCell ref="T139:X139"/>
    <mergeCell ref="Y139:AC139"/>
    <mergeCell ref="AD139:AF139"/>
    <mergeCell ref="AG139:AK139"/>
    <mergeCell ref="AL139:AP139"/>
    <mergeCell ref="AQ139:AU139"/>
    <mergeCell ref="AZ131:BB131"/>
    <mergeCell ref="BC131:BG131"/>
    <mergeCell ref="A133:BL133"/>
    <mergeCell ref="A135:BL135"/>
    <mergeCell ref="A136:BL136"/>
    <mergeCell ref="A138:C139"/>
    <mergeCell ref="D138:S139"/>
    <mergeCell ref="T138:AK138"/>
    <mergeCell ref="AL138:BC138"/>
    <mergeCell ref="BD138:BU138"/>
    <mergeCell ref="AZ130:BB130"/>
    <mergeCell ref="BC130:BG130"/>
    <mergeCell ref="A131:E131"/>
    <mergeCell ref="F131:W131"/>
    <mergeCell ref="X131:AB131"/>
    <mergeCell ref="AC131:AG131"/>
    <mergeCell ref="AH131:AJ131"/>
    <mergeCell ref="AK131:AO131"/>
    <mergeCell ref="AP131:AT131"/>
    <mergeCell ref="AU131:AY131"/>
    <mergeCell ref="AZ129:BB129"/>
    <mergeCell ref="BC129:BG129"/>
    <mergeCell ref="A130:E130"/>
    <mergeCell ref="F130:W130"/>
    <mergeCell ref="X130:AB130"/>
    <mergeCell ref="AC130:AG130"/>
    <mergeCell ref="AH130:AJ130"/>
    <mergeCell ref="AK130:AO130"/>
    <mergeCell ref="AP130:AT130"/>
    <mergeCell ref="AU130:AY130"/>
    <mergeCell ref="AZ128:BB128"/>
    <mergeCell ref="BC128:BG128"/>
    <mergeCell ref="A129:E129"/>
    <mergeCell ref="F129:W129"/>
    <mergeCell ref="X129:AB129"/>
    <mergeCell ref="AC129:AG129"/>
    <mergeCell ref="AH129:AJ129"/>
    <mergeCell ref="AK129:AO129"/>
    <mergeCell ref="AP129:AT129"/>
    <mergeCell ref="AU129:AY129"/>
    <mergeCell ref="A127:E128"/>
    <mergeCell ref="F127:W128"/>
    <mergeCell ref="X127:AO127"/>
    <mergeCell ref="AP127:BG127"/>
    <mergeCell ref="X128:AB128"/>
    <mergeCell ref="AC128:AG128"/>
    <mergeCell ref="AH128:AJ128"/>
    <mergeCell ref="AK128:AO128"/>
    <mergeCell ref="AP128:AT128"/>
    <mergeCell ref="AU128:AY128"/>
    <mergeCell ref="A124:BL124"/>
    <mergeCell ref="A125:AW125"/>
    <mergeCell ref="AK105:AO105"/>
    <mergeCell ref="AP105:AT105"/>
    <mergeCell ref="AU105:AY105"/>
    <mergeCell ref="AZ105:BB105"/>
    <mergeCell ref="AP103:AT103"/>
    <mergeCell ref="AU103:AY103"/>
    <mergeCell ref="AZ103:BB103"/>
    <mergeCell ref="BC103:BG103"/>
    <mergeCell ref="A104:D104"/>
    <mergeCell ref="E104:W104"/>
    <mergeCell ref="X104:AB104"/>
    <mergeCell ref="AC104:AG104"/>
    <mergeCell ref="AH104:AJ104"/>
    <mergeCell ref="AK104:AO104"/>
    <mergeCell ref="AP102:AT102"/>
    <mergeCell ref="AU102:AY102"/>
    <mergeCell ref="AZ102:BB102"/>
    <mergeCell ref="BC102:BG102"/>
    <mergeCell ref="A103:D103"/>
    <mergeCell ref="E103:W103"/>
    <mergeCell ref="X103:AB103"/>
    <mergeCell ref="AC103:AG103"/>
    <mergeCell ref="AH103:AJ103"/>
    <mergeCell ref="AK103:AO103"/>
    <mergeCell ref="A102:D102"/>
    <mergeCell ref="E102:W102"/>
    <mergeCell ref="X102:AB102"/>
    <mergeCell ref="AC102:AG102"/>
    <mergeCell ref="AH102:AJ102"/>
    <mergeCell ref="AK102:AO102"/>
    <mergeCell ref="BU95:BY95"/>
    <mergeCell ref="A97:BL97"/>
    <mergeCell ref="A98:AW98"/>
    <mergeCell ref="A100:D101"/>
    <mergeCell ref="E100:W101"/>
    <mergeCell ref="X100:AO100"/>
    <mergeCell ref="AP100:BG100"/>
    <mergeCell ref="X101:AB101"/>
    <mergeCell ref="AC101:AG101"/>
    <mergeCell ref="AP95:AT95"/>
    <mergeCell ref="AU95:AY95"/>
    <mergeCell ref="AZ95:BB95"/>
    <mergeCell ref="BC95:BG95"/>
    <mergeCell ref="BH95:BL95"/>
    <mergeCell ref="BM95:BQ95"/>
    <mergeCell ref="A95:E95"/>
    <mergeCell ref="F95:W95"/>
    <mergeCell ref="X95:AB95"/>
    <mergeCell ref="AC95:AG95"/>
    <mergeCell ref="AH95:AJ95"/>
    <mergeCell ref="AK95:AO95"/>
    <mergeCell ref="BR94:BT94"/>
    <mergeCell ref="BU94:BY94"/>
    <mergeCell ref="BR93:BT93"/>
    <mergeCell ref="BU93:BY93"/>
    <mergeCell ref="A94:E94"/>
    <mergeCell ref="F94:W94"/>
    <mergeCell ref="X94:AB94"/>
    <mergeCell ref="AC94:AG94"/>
    <mergeCell ref="AH94:AJ94"/>
    <mergeCell ref="AK94:AO94"/>
    <mergeCell ref="AP94:AT94"/>
    <mergeCell ref="AU94:AY94"/>
    <mergeCell ref="AP93:AT93"/>
    <mergeCell ref="AU93:AY93"/>
    <mergeCell ref="AZ93:BB93"/>
    <mergeCell ref="BC93:BG93"/>
    <mergeCell ref="BH93:BL93"/>
    <mergeCell ref="BM93:BQ93"/>
    <mergeCell ref="A93:E93"/>
    <mergeCell ref="F93:W93"/>
    <mergeCell ref="X93:AB93"/>
    <mergeCell ref="AC93:AG93"/>
    <mergeCell ref="AH93:AJ93"/>
    <mergeCell ref="AK93:AO93"/>
    <mergeCell ref="AZ92:BB92"/>
    <mergeCell ref="BC92:BG92"/>
    <mergeCell ref="BH92:BL92"/>
    <mergeCell ref="BM92:BQ92"/>
    <mergeCell ref="BR92:BT92"/>
    <mergeCell ref="BU92:BY92"/>
    <mergeCell ref="X92:AB92"/>
    <mergeCell ref="AC92:AG92"/>
    <mergeCell ref="AH92:AJ92"/>
    <mergeCell ref="AK92:AO92"/>
    <mergeCell ref="AP92:AT92"/>
    <mergeCell ref="AU92:AY92"/>
    <mergeCell ref="BM68:BQ68"/>
    <mergeCell ref="BR68:BT68"/>
    <mergeCell ref="BU68:BY68"/>
    <mergeCell ref="A88:BL88"/>
    <mergeCell ref="A89:BL89"/>
    <mergeCell ref="A91:E92"/>
    <mergeCell ref="F91:W92"/>
    <mergeCell ref="X91:AO91"/>
    <mergeCell ref="AP91:BG91"/>
    <mergeCell ref="BH91:BY91"/>
    <mergeCell ref="AK68:AO68"/>
    <mergeCell ref="AP68:AT68"/>
    <mergeCell ref="AU68:AY68"/>
    <mergeCell ref="AZ68:BB68"/>
    <mergeCell ref="BC68:BG68"/>
    <mergeCell ref="BH68:BL68"/>
    <mergeCell ref="AP69:AT69"/>
    <mergeCell ref="BC70:BG70"/>
    <mergeCell ref="BH70:BL70"/>
    <mergeCell ref="BM70:BQ70"/>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C67:BG67"/>
    <mergeCell ref="BM65:BQ65"/>
    <mergeCell ref="BR65:BT65"/>
    <mergeCell ref="BU65:BY65"/>
    <mergeCell ref="A66:D66"/>
    <mergeCell ref="E66:W66"/>
    <mergeCell ref="X66:AB66"/>
    <mergeCell ref="AC66:AG66"/>
    <mergeCell ref="AH66:AJ66"/>
    <mergeCell ref="AK66:AO66"/>
    <mergeCell ref="AP66:AT66"/>
    <mergeCell ref="AK65:AO65"/>
    <mergeCell ref="AP65:AT65"/>
    <mergeCell ref="AU65:AY65"/>
    <mergeCell ref="AZ65:BB65"/>
    <mergeCell ref="BC65:BG65"/>
    <mergeCell ref="BH65:BL65"/>
    <mergeCell ref="A61:BL61"/>
    <mergeCell ref="A62:BL62"/>
    <mergeCell ref="A64:D65"/>
    <mergeCell ref="E64:W65"/>
    <mergeCell ref="X64:AO64"/>
    <mergeCell ref="AP64:BG64"/>
    <mergeCell ref="BH64:BY64"/>
    <mergeCell ref="X65:AB65"/>
    <mergeCell ref="AC65:AG65"/>
    <mergeCell ref="AH65:AJ65"/>
    <mergeCell ref="AK49:AO49"/>
    <mergeCell ref="AP49:AT49"/>
    <mergeCell ref="AU49:AY49"/>
    <mergeCell ref="AZ49:BB49"/>
    <mergeCell ref="BC49:BG49"/>
    <mergeCell ref="A60:BZ60"/>
    <mergeCell ref="AU50:AY50"/>
    <mergeCell ref="AZ50:BB50"/>
    <mergeCell ref="BC50:BG50"/>
    <mergeCell ref="A51:D51"/>
    <mergeCell ref="AK48:AO48"/>
    <mergeCell ref="AP48:AT48"/>
    <mergeCell ref="AU48:AY48"/>
    <mergeCell ref="AZ48:BB48"/>
    <mergeCell ref="BC48:BG48"/>
    <mergeCell ref="A49:D49"/>
    <mergeCell ref="E49:W49"/>
    <mergeCell ref="X49:AB49"/>
    <mergeCell ref="AC49:AG49"/>
    <mergeCell ref="AH49:AJ49"/>
    <mergeCell ref="AU51:AY51"/>
    <mergeCell ref="AZ51:BB51"/>
    <mergeCell ref="BC51:BG51"/>
    <mergeCell ref="A52:D52"/>
    <mergeCell ref="E52:W52"/>
    <mergeCell ref="X52:AB52"/>
    <mergeCell ref="AC52:AG52"/>
    <mergeCell ref="AH52:AJ52"/>
    <mergeCell ref="AK52:AO52"/>
    <mergeCell ref="AP52:AT52"/>
    <mergeCell ref="E51:W51"/>
    <mergeCell ref="X51:AB51"/>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BU30:BY30"/>
    <mergeCell ref="A42:BL42"/>
    <mergeCell ref="A43:AW43"/>
    <mergeCell ref="A45:D46"/>
    <mergeCell ref="E45:W46"/>
    <mergeCell ref="X45:AO45"/>
    <mergeCell ref="AP45:BG45"/>
    <mergeCell ref="X46:AB46"/>
    <mergeCell ref="AC46:AG46"/>
    <mergeCell ref="AH46:AJ4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2:BL22"/>
    <mergeCell ref="A23:BL23"/>
    <mergeCell ref="A24:BL24"/>
    <mergeCell ref="A15:BL15"/>
    <mergeCell ref="A16:BL16"/>
    <mergeCell ref="A17:BL17"/>
    <mergeCell ref="A18:BL18"/>
    <mergeCell ref="A9:AD9"/>
    <mergeCell ref="AE9:AL9"/>
    <mergeCell ref="A10:AD10"/>
    <mergeCell ref="A2:BL2"/>
    <mergeCell ref="A4:BL4"/>
    <mergeCell ref="A7:AD7"/>
    <mergeCell ref="A8:AD8"/>
    <mergeCell ref="AE7:AK7"/>
    <mergeCell ref="AO7:AU7"/>
    <mergeCell ref="AE8:AK8"/>
    <mergeCell ref="AO8:AU8"/>
    <mergeCell ref="AO9:AU9"/>
    <mergeCell ref="AE10:AK10"/>
    <mergeCell ref="AO10:AU10"/>
    <mergeCell ref="Y12:AO12"/>
    <mergeCell ref="Y13:AO13"/>
    <mergeCell ref="AC248:AG248"/>
    <mergeCell ref="A249:C249"/>
    <mergeCell ref="D249:AB249"/>
    <mergeCell ref="AC249:AG249"/>
    <mergeCell ref="A251:BL251"/>
    <mergeCell ref="AP252:AU252"/>
    <mergeCell ref="A253:B253"/>
    <mergeCell ref="C253:Z253"/>
    <mergeCell ref="AA253:AE253"/>
    <mergeCell ref="AF253:AK253"/>
    <mergeCell ref="AL253:AP253"/>
    <mergeCell ref="AQ253:AV253"/>
    <mergeCell ref="A254:B254"/>
    <mergeCell ref="C254:Z254"/>
    <mergeCell ref="AA254:AE254"/>
    <mergeCell ref="AF254:AK254"/>
    <mergeCell ref="AL254:AP254"/>
    <mergeCell ref="AQ254:AV254"/>
    <mergeCell ref="A256:BY256"/>
    <mergeCell ref="A257:BY257"/>
    <mergeCell ref="AJ258:AL258"/>
    <mergeCell ref="A259:H259"/>
    <mergeCell ref="I259:Q259"/>
    <mergeCell ref="R259:Y259"/>
    <mergeCell ref="Z259:AE259"/>
    <mergeCell ref="AF259:AL259"/>
    <mergeCell ref="A260:H260"/>
    <mergeCell ref="I260:Q260"/>
    <mergeCell ref="R260:Y260"/>
    <mergeCell ref="Z260:AE260"/>
    <mergeCell ref="AF260:AL260"/>
    <mergeCell ref="A262:BL262"/>
    <mergeCell ref="A264:R264"/>
    <mergeCell ref="S264:V264"/>
    <mergeCell ref="W264:Z264"/>
    <mergeCell ref="AA264:AE264"/>
    <mergeCell ref="AF264:AL264"/>
    <mergeCell ref="A265:R265"/>
    <mergeCell ref="S265:V265"/>
    <mergeCell ref="W265:Z265"/>
    <mergeCell ref="AA265:AE265"/>
    <mergeCell ref="AF265:AL265"/>
    <mergeCell ref="A267:BL267"/>
    <mergeCell ref="A269:C269"/>
    <mergeCell ref="D269:R269"/>
    <mergeCell ref="S269:V269"/>
    <mergeCell ref="W269:AA269"/>
    <mergeCell ref="AB269:AF269"/>
    <mergeCell ref="AG269:AL269"/>
    <mergeCell ref="AM269:AW269"/>
    <mergeCell ref="AX269:BC269"/>
    <mergeCell ref="A270:C270"/>
    <mergeCell ref="D270:R270"/>
    <mergeCell ref="S270:V270"/>
    <mergeCell ref="W270:AA270"/>
    <mergeCell ref="AB270:AF270"/>
    <mergeCell ref="AG270:AL270"/>
    <mergeCell ref="AM270:AW270"/>
    <mergeCell ref="AX270:BC270"/>
    <mergeCell ref="A272:BL272"/>
    <mergeCell ref="A274:BZ274"/>
    <mergeCell ref="AJ275:AL275"/>
    <mergeCell ref="A276:D276"/>
    <mergeCell ref="E276:T276"/>
    <mergeCell ref="U276:X276"/>
    <mergeCell ref="Y276:AC276"/>
    <mergeCell ref="AD276:AI276"/>
    <mergeCell ref="AJ276:AR276"/>
    <mergeCell ref="A277:D277"/>
    <mergeCell ref="E277:T277"/>
    <mergeCell ref="U277:X277"/>
    <mergeCell ref="Y277:AC277"/>
    <mergeCell ref="AD277:AI277"/>
    <mergeCell ref="AJ277:AR277"/>
    <mergeCell ref="A278:D278"/>
    <mergeCell ref="E278:T278"/>
    <mergeCell ref="U278:X278"/>
    <mergeCell ref="Y278:AC278"/>
    <mergeCell ref="AD278:AI278"/>
    <mergeCell ref="AJ278:AR278"/>
    <mergeCell ref="A279:D279"/>
    <mergeCell ref="E279:T279"/>
    <mergeCell ref="U279:X279"/>
    <mergeCell ref="Y279:AC279"/>
    <mergeCell ref="AD279:AI279"/>
    <mergeCell ref="AJ279:AR279"/>
    <mergeCell ref="A281:BZ281"/>
    <mergeCell ref="A282:BZ282"/>
    <mergeCell ref="A284:BZ284"/>
    <mergeCell ref="AG285:AL285"/>
    <mergeCell ref="A286:K286"/>
    <mergeCell ref="L286:W286"/>
    <mergeCell ref="X286:AB286"/>
    <mergeCell ref="AC286:AF286"/>
    <mergeCell ref="AG286:AL286"/>
    <mergeCell ref="A287:K287"/>
    <mergeCell ref="L287:W287"/>
    <mergeCell ref="X287:AB287"/>
    <mergeCell ref="AC287:AF287"/>
    <mergeCell ref="AG287:AL287"/>
    <mergeCell ref="A289:BZ289"/>
    <mergeCell ref="A291:U291"/>
    <mergeCell ref="V291:Z291"/>
    <mergeCell ref="AA291:AF291"/>
    <mergeCell ref="AG291:AL291"/>
    <mergeCell ref="AZ324:BB324"/>
    <mergeCell ref="BC324:BE324"/>
    <mergeCell ref="P312:T312"/>
    <mergeCell ref="U312:Y312"/>
    <mergeCell ref="A311:O311"/>
    <mergeCell ref="P311:T311"/>
    <mergeCell ref="A292:U292"/>
    <mergeCell ref="V292:Z292"/>
    <mergeCell ref="AA292:AF292"/>
    <mergeCell ref="AG292:AL292"/>
    <mergeCell ref="A293:U293"/>
    <mergeCell ref="V293:Z293"/>
    <mergeCell ref="AA293:AF293"/>
    <mergeCell ref="AG293:AL293"/>
    <mergeCell ref="A294:U294"/>
    <mergeCell ref="V294:Z294"/>
    <mergeCell ref="AA294:AF294"/>
    <mergeCell ref="AG294:AL294"/>
    <mergeCell ref="A295:U295"/>
    <mergeCell ref="V295:Z295"/>
    <mergeCell ref="AA295:AF295"/>
    <mergeCell ref="AG295:AL295"/>
    <mergeCell ref="A296:U296"/>
    <mergeCell ref="V296:Z296"/>
    <mergeCell ref="AA296:AF296"/>
    <mergeCell ref="AG296:AL296"/>
    <mergeCell ref="U311:Y311"/>
    <mergeCell ref="Z311:AC311"/>
    <mergeCell ref="AD311:AG311"/>
    <mergeCell ref="AH311:AL311"/>
    <mergeCell ref="AM311:AP311"/>
    <mergeCell ref="AQ311:AV311"/>
    <mergeCell ref="AH325:AJ325"/>
    <mergeCell ref="AK325:AM325"/>
    <mergeCell ref="AN325:AP325"/>
    <mergeCell ref="AQ325:AS325"/>
    <mergeCell ref="AT325:AV325"/>
    <mergeCell ref="AW325:AY325"/>
    <mergeCell ref="A298:BZ298"/>
    <mergeCell ref="A299:BZ299"/>
    <mergeCell ref="A301:BL301"/>
    <mergeCell ref="A319:BL319"/>
    <mergeCell ref="A321:BL321"/>
    <mergeCell ref="A323:C324"/>
    <mergeCell ref="D323:U323"/>
    <mergeCell ref="V323:AM323"/>
    <mergeCell ref="AN323:BE323"/>
    <mergeCell ref="BO323:BT323"/>
    <mergeCell ref="D324:F324"/>
    <mergeCell ref="G324:I324"/>
    <mergeCell ref="J324:L324"/>
    <mergeCell ref="M324:O324"/>
    <mergeCell ref="P324:R324"/>
    <mergeCell ref="S324:U324"/>
    <mergeCell ref="V324:X324"/>
    <mergeCell ref="Y324:AA324"/>
    <mergeCell ref="AB324:AD324"/>
    <mergeCell ref="AE324:AG324"/>
    <mergeCell ref="AH324:AJ324"/>
    <mergeCell ref="AK324:AM324"/>
    <mergeCell ref="AN324:AP324"/>
    <mergeCell ref="AQ324:AS324"/>
    <mergeCell ref="AT324:AV324"/>
    <mergeCell ref="AW324:AY324"/>
    <mergeCell ref="AZ325:BB325"/>
    <mergeCell ref="BC325:BE325"/>
    <mergeCell ref="A326:C326"/>
    <mergeCell ref="D326:F326"/>
    <mergeCell ref="G326:I326"/>
    <mergeCell ref="J326:L326"/>
    <mergeCell ref="M326:O326"/>
    <mergeCell ref="P326:R326"/>
    <mergeCell ref="S326:U326"/>
    <mergeCell ref="V326:X326"/>
    <mergeCell ref="Y326:AA326"/>
    <mergeCell ref="AB326:AD326"/>
    <mergeCell ref="AE326:AG326"/>
    <mergeCell ref="AH326:AJ326"/>
    <mergeCell ref="AK326:AM326"/>
    <mergeCell ref="AN326:AP326"/>
    <mergeCell ref="AQ326:AS326"/>
    <mergeCell ref="AT326:AV326"/>
    <mergeCell ref="AW326:AY326"/>
    <mergeCell ref="AZ326:BB326"/>
    <mergeCell ref="BC326:BE326"/>
    <mergeCell ref="A325:C325"/>
    <mergeCell ref="D325:F325"/>
    <mergeCell ref="G325:I325"/>
    <mergeCell ref="J325:L325"/>
    <mergeCell ref="M325:O325"/>
    <mergeCell ref="P325:R325"/>
    <mergeCell ref="S325:U325"/>
    <mergeCell ref="V325:X325"/>
    <mergeCell ref="Y325:AA325"/>
    <mergeCell ref="AB325:AD325"/>
    <mergeCell ref="AE325:AG325"/>
    <mergeCell ref="AZ328:BB328"/>
    <mergeCell ref="BC328:BE328"/>
    <mergeCell ref="A327:C327"/>
    <mergeCell ref="D327:F327"/>
    <mergeCell ref="G327:I327"/>
    <mergeCell ref="J327:L327"/>
    <mergeCell ref="M327:O327"/>
    <mergeCell ref="P327:R327"/>
    <mergeCell ref="S327:U327"/>
    <mergeCell ref="V327:X327"/>
    <mergeCell ref="Y327:AA327"/>
    <mergeCell ref="AB327:AD327"/>
    <mergeCell ref="AE327:AG327"/>
    <mergeCell ref="AH327:AJ327"/>
    <mergeCell ref="AK327:AM327"/>
    <mergeCell ref="AN327:AP327"/>
    <mergeCell ref="AQ327:AS327"/>
    <mergeCell ref="AT327:AV327"/>
    <mergeCell ref="AW327:AY327"/>
    <mergeCell ref="A331:C331"/>
    <mergeCell ref="D331:F331"/>
    <mergeCell ref="G331:I331"/>
    <mergeCell ref="J331:L331"/>
    <mergeCell ref="M331:O331"/>
    <mergeCell ref="P331:R331"/>
    <mergeCell ref="S331:U331"/>
    <mergeCell ref="V331:X331"/>
    <mergeCell ref="Y331:AA331"/>
    <mergeCell ref="AB331:AD331"/>
    <mergeCell ref="AE331:AG331"/>
    <mergeCell ref="AH331:AJ331"/>
    <mergeCell ref="AK331:AM331"/>
    <mergeCell ref="AZ327:BB327"/>
    <mergeCell ref="BC327:BE327"/>
    <mergeCell ref="A328:C328"/>
    <mergeCell ref="D328:F328"/>
    <mergeCell ref="G328:I328"/>
    <mergeCell ref="J328:L328"/>
    <mergeCell ref="M328:O328"/>
    <mergeCell ref="P328:R328"/>
    <mergeCell ref="S328:U328"/>
    <mergeCell ref="V328:X328"/>
    <mergeCell ref="Y328:AA328"/>
    <mergeCell ref="AB328:AD328"/>
    <mergeCell ref="AE328:AG328"/>
    <mergeCell ref="AH328:AJ328"/>
    <mergeCell ref="AK328:AM328"/>
    <mergeCell ref="AN328:AP328"/>
    <mergeCell ref="AQ328:AS328"/>
    <mergeCell ref="AT328:AV328"/>
    <mergeCell ref="AW328:AY328"/>
    <mergeCell ref="A334:C334"/>
    <mergeCell ref="D334:F334"/>
    <mergeCell ref="G334:I334"/>
    <mergeCell ref="J334:L334"/>
    <mergeCell ref="M334:O334"/>
    <mergeCell ref="P334:R334"/>
    <mergeCell ref="S334:U334"/>
    <mergeCell ref="V334:X334"/>
    <mergeCell ref="Y334:AA334"/>
    <mergeCell ref="AB334:AD334"/>
    <mergeCell ref="AE334:AG334"/>
    <mergeCell ref="AH334:AJ334"/>
    <mergeCell ref="AK334:AM334"/>
    <mergeCell ref="A332:C332"/>
    <mergeCell ref="D332:F332"/>
    <mergeCell ref="G332:I332"/>
    <mergeCell ref="J332:L332"/>
    <mergeCell ref="M332:O332"/>
    <mergeCell ref="P332:R332"/>
    <mergeCell ref="S332:U332"/>
    <mergeCell ref="V332:X332"/>
    <mergeCell ref="Y332:AA332"/>
    <mergeCell ref="AB332:AD332"/>
    <mergeCell ref="Y333:AA333"/>
    <mergeCell ref="AB333:AD333"/>
    <mergeCell ref="AE333:AG333"/>
    <mergeCell ref="AH333:AJ333"/>
    <mergeCell ref="AK333:AM333"/>
    <mergeCell ref="A333:C333"/>
    <mergeCell ref="D333:F333"/>
    <mergeCell ref="G333:I333"/>
    <mergeCell ref="J333:L333"/>
    <mergeCell ref="A307:BL307"/>
    <mergeCell ref="A308:O309"/>
    <mergeCell ref="P308:Y308"/>
    <mergeCell ref="Z308:AV308"/>
    <mergeCell ref="P309:T309"/>
    <mergeCell ref="U309:Y309"/>
    <mergeCell ref="Z309:AC309"/>
    <mergeCell ref="AD309:AG309"/>
    <mergeCell ref="AH309:AL309"/>
    <mergeCell ref="AM309:AP309"/>
    <mergeCell ref="AQ309:AV309"/>
    <mergeCell ref="A310:O310"/>
    <mergeCell ref="P310:Y310"/>
    <mergeCell ref="Z310:AC310"/>
    <mergeCell ref="AD310:AG310"/>
    <mergeCell ref="AH310:AL310"/>
    <mergeCell ref="AM310:AP310"/>
    <mergeCell ref="AQ310:AV310"/>
    <mergeCell ref="AQ312:AV312"/>
    <mergeCell ref="A313:O313"/>
    <mergeCell ref="P313:T313"/>
    <mergeCell ref="U313:Y313"/>
    <mergeCell ref="Z313:AC313"/>
    <mergeCell ref="AD313:AG313"/>
    <mergeCell ref="AH313:AL313"/>
    <mergeCell ref="AM313:AP313"/>
    <mergeCell ref="AQ313:AV313"/>
    <mergeCell ref="A314:O314"/>
    <mergeCell ref="P314:T314"/>
    <mergeCell ref="U314:Y314"/>
    <mergeCell ref="AD314:AG314"/>
    <mergeCell ref="AH314:AL314"/>
    <mergeCell ref="AM314:AP314"/>
    <mergeCell ref="AQ314:AV314"/>
    <mergeCell ref="A312:O312"/>
    <mergeCell ref="Z312:AC312"/>
    <mergeCell ref="AD312:AG312"/>
    <mergeCell ref="A329:C330"/>
    <mergeCell ref="D329:U329"/>
    <mergeCell ref="V329:AM329"/>
    <mergeCell ref="AH312:AL312"/>
    <mergeCell ref="AM312:AP312"/>
    <mergeCell ref="D330:F330"/>
    <mergeCell ref="AH330:AJ330"/>
    <mergeCell ref="AK330:AM330"/>
    <mergeCell ref="A471:BL471"/>
    <mergeCell ref="A339:P339"/>
    <mergeCell ref="Q339:U339"/>
    <mergeCell ref="V339:Z339"/>
    <mergeCell ref="AA339:AE339"/>
    <mergeCell ref="AF339:AJ339"/>
    <mergeCell ref="G330:I330"/>
    <mergeCell ref="J330:L330"/>
    <mergeCell ref="M330:O330"/>
    <mergeCell ref="P330:R330"/>
    <mergeCell ref="S330:U330"/>
    <mergeCell ref="V330:X330"/>
    <mergeCell ref="Y330:AA330"/>
    <mergeCell ref="AB330:AD330"/>
    <mergeCell ref="AE330:AG330"/>
    <mergeCell ref="A336:BL336"/>
    <mergeCell ref="A338:P338"/>
    <mergeCell ref="Q338:U338"/>
    <mergeCell ref="V338:Z338"/>
    <mergeCell ref="AA338:AE338"/>
    <mergeCell ref="AF338:AJ338"/>
    <mergeCell ref="AE332:AG332"/>
    <mergeCell ref="AH332:AJ332"/>
    <mergeCell ref="AK332:AM332"/>
    <mergeCell ref="M333:O333"/>
    <mergeCell ref="P333:R333"/>
    <mergeCell ref="S333:U333"/>
    <mergeCell ref="V333:X333"/>
    <mergeCell ref="A497:H497"/>
    <mergeCell ref="I497:U497"/>
    <mergeCell ref="V497:AB497"/>
    <mergeCell ref="AC497:AK497"/>
    <mergeCell ref="AL497:AT497"/>
    <mergeCell ref="AU497:BC497"/>
    <mergeCell ref="BD497:BQ497"/>
    <mergeCell ref="A478:H478"/>
    <mergeCell ref="I478:U478"/>
    <mergeCell ref="V478:AB478"/>
    <mergeCell ref="AC478:AK478"/>
    <mergeCell ref="AL478:AT478"/>
    <mergeCell ref="AU478:BC478"/>
    <mergeCell ref="BD478:BQ478"/>
    <mergeCell ref="A479:H479"/>
    <mergeCell ref="I479:U479"/>
    <mergeCell ref="V479:AB479"/>
    <mergeCell ref="AC479:AK479"/>
    <mergeCell ref="AL479:AT479"/>
    <mergeCell ref="AU479:BC479"/>
    <mergeCell ref="BD479:BQ479"/>
    <mergeCell ref="A480:H480"/>
    <mergeCell ref="I480:U480"/>
    <mergeCell ref="V480:AB480"/>
    <mergeCell ref="AC480:AK480"/>
    <mergeCell ref="AL480:AT480"/>
    <mergeCell ref="AU480:BC480"/>
    <mergeCell ref="BD480:BQ480"/>
    <mergeCell ref="A482:H482"/>
    <mergeCell ref="I482:U482"/>
    <mergeCell ref="V482:AB482"/>
    <mergeCell ref="AC482:AK482"/>
    <mergeCell ref="AK188:AO188"/>
    <mergeCell ref="AP188:AT188"/>
    <mergeCell ref="A475:H475"/>
    <mergeCell ref="I475:U475"/>
    <mergeCell ref="V475:AB475"/>
    <mergeCell ref="AC475:AK475"/>
    <mergeCell ref="AL475:AT475"/>
    <mergeCell ref="AU475:BC475"/>
    <mergeCell ref="BD475:BQ475"/>
    <mergeCell ref="A476:H476"/>
    <mergeCell ref="I476:U476"/>
    <mergeCell ref="V476:AB476"/>
    <mergeCell ref="AC476:AK476"/>
    <mergeCell ref="AL476:AT476"/>
    <mergeCell ref="AU476:BC476"/>
    <mergeCell ref="BD476:BQ476"/>
    <mergeCell ref="A315:O315"/>
    <mergeCell ref="P315:T315"/>
    <mergeCell ref="U315:Y315"/>
    <mergeCell ref="Z314:AC314"/>
    <mergeCell ref="AD315:AG315"/>
    <mergeCell ref="AH315:AL315"/>
    <mergeCell ref="AM315:AP315"/>
    <mergeCell ref="AQ315:AV315"/>
    <mergeCell ref="A316:O316"/>
    <mergeCell ref="P316:T316"/>
    <mergeCell ref="U316:Y316"/>
    <mergeCell ref="Z316:AC316"/>
    <mergeCell ref="AD316:AG316"/>
    <mergeCell ref="AH316:AL316"/>
    <mergeCell ref="AM316:AP316"/>
    <mergeCell ref="AQ316:AV316"/>
    <mergeCell ref="A477:H477"/>
    <mergeCell ref="I477:U477"/>
    <mergeCell ref="V477:AB477"/>
    <mergeCell ref="AC477:AK477"/>
    <mergeCell ref="AL477:AT477"/>
    <mergeCell ref="AU477:BC477"/>
    <mergeCell ref="BD477:BQ477"/>
    <mergeCell ref="A303:BY303"/>
    <mergeCell ref="A305:BY305"/>
    <mergeCell ref="A178:C178"/>
    <mergeCell ref="D178:P178"/>
    <mergeCell ref="Q178:U178"/>
    <mergeCell ref="V178:AE178"/>
    <mergeCell ref="AF178:AJ178"/>
    <mergeCell ref="AK178:AO178"/>
    <mergeCell ref="AP178:AT178"/>
    <mergeCell ref="AU178:AY178"/>
    <mergeCell ref="AZ178:BD178"/>
    <mergeCell ref="BE178:BI178"/>
    <mergeCell ref="BJ178:BN178"/>
    <mergeCell ref="BO178:BS178"/>
    <mergeCell ref="BT178:BX178"/>
    <mergeCell ref="A205:C205"/>
    <mergeCell ref="D205:P205"/>
    <mergeCell ref="Q205:U205"/>
    <mergeCell ref="V205:AE205"/>
    <mergeCell ref="AF205:AJ205"/>
    <mergeCell ref="AK205:AO205"/>
    <mergeCell ref="A317:AV317"/>
    <mergeCell ref="A192:C192"/>
    <mergeCell ref="D192:P192"/>
    <mergeCell ref="Q192:U192"/>
    <mergeCell ref="V192:AE192"/>
    <mergeCell ref="AF192:AJ192"/>
    <mergeCell ref="AK192:AO192"/>
    <mergeCell ref="AP192:AT192"/>
    <mergeCell ref="AU192:AY192"/>
    <mergeCell ref="AZ192:BD192"/>
    <mergeCell ref="BE192:BI192"/>
    <mergeCell ref="BJ192:BN192"/>
    <mergeCell ref="BO192:BS192"/>
    <mergeCell ref="BT192:BX192"/>
    <mergeCell ref="A187:C187"/>
    <mergeCell ref="D187:P187"/>
    <mergeCell ref="Q187:U187"/>
    <mergeCell ref="V187:AE187"/>
    <mergeCell ref="AF187:AJ187"/>
    <mergeCell ref="AK187:AO187"/>
    <mergeCell ref="AP187:AT187"/>
    <mergeCell ref="AU187:AY187"/>
    <mergeCell ref="AZ187:BD187"/>
    <mergeCell ref="BE187:BI187"/>
    <mergeCell ref="BJ187:BN187"/>
    <mergeCell ref="BO187:BS187"/>
    <mergeCell ref="BT187:BX187"/>
    <mergeCell ref="A188:C188"/>
    <mergeCell ref="D188:P188"/>
    <mergeCell ref="Q188:U188"/>
    <mergeCell ref="V188:AE188"/>
    <mergeCell ref="AF188:AJ188"/>
  </mergeCells>
  <conditionalFormatting sqref="A142 A349 A157">
    <cfRule type="cellIs" dxfId="328" priority="106" stopIfTrue="1" operator="equal">
      <formula>A141</formula>
    </cfRule>
  </conditionalFormatting>
  <conditionalFormatting sqref="A173:C173 A200:C200">
    <cfRule type="cellIs" dxfId="327" priority="107" stopIfTrue="1" operator="equal">
      <formula>A172</formula>
    </cfRule>
    <cfRule type="cellIs" dxfId="326" priority="108" stopIfTrue="1" operator="equal">
      <formula>0</formula>
    </cfRule>
  </conditionalFormatting>
  <conditionalFormatting sqref="A143">
    <cfRule type="cellIs" dxfId="325" priority="105" stopIfTrue="1" operator="equal">
      <formula>A142</formula>
    </cfRule>
  </conditionalFormatting>
  <conditionalFormatting sqref="A144">
    <cfRule type="cellIs" dxfId="324" priority="104" stopIfTrue="1" operator="equal">
      <formula>A143</formula>
    </cfRule>
  </conditionalFormatting>
  <conditionalFormatting sqref="A145">
    <cfRule type="cellIs" dxfId="323" priority="103" stopIfTrue="1" operator="equal">
      <formula>A144</formula>
    </cfRule>
  </conditionalFormatting>
  <conditionalFormatting sqref="A146">
    <cfRule type="cellIs" dxfId="322" priority="102" stopIfTrue="1" operator="equal">
      <formula>A145</formula>
    </cfRule>
  </conditionalFormatting>
  <conditionalFormatting sqref="A147">
    <cfRule type="cellIs" dxfId="321" priority="101" stopIfTrue="1" operator="equal">
      <formula>A146</formula>
    </cfRule>
  </conditionalFormatting>
  <conditionalFormatting sqref="A148">
    <cfRule type="cellIs" dxfId="320" priority="100" stopIfTrue="1" operator="equal">
      <formula>A147</formula>
    </cfRule>
  </conditionalFormatting>
  <conditionalFormatting sqref="A158">
    <cfRule type="cellIs" dxfId="319" priority="98" stopIfTrue="1" operator="equal">
      <formula>A157</formula>
    </cfRule>
  </conditionalFormatting>
  <conditionalFormatting sqref="A159">
    <cfRule type="cellIs" dxfId="318" priority="97" stopIfTrue="1" operator="equal">
      <formula>A158</formula>
    </cfRule>
  </conditionalFormatting>
  <conditionalFormatting sqref="A160">
    <cfRule type="cellIs" dxfId="317" priority="96" stopIfTrue="1" operator="equal">
      <formula>A159</formula>
    </cfRule>
  </conditionalFormatting>
  <conditionalFormatting sqref="A161">
    <cfRule type="cellIs" dxfId="316" priority="95" stopIfTrue="1" operator="equal">
      <formula>A160</formula>
    </cfRule>
  </conditionalFormatting>
  <conditionalFormatting sqref="A162">
    <cfRule type="cellIs" dxfId="315" priority="94" stopIfTrue="1" operator="equal">
      <formula>A161</formula>
    </cfRule>
  </conditionalFormatting>
  <conditionalFormatting sqref="A163">
    <cfRule type="cellIs" dxfId="314" priority="93" stopIfTrue="1" operator="equal">
      <formula>A162</formula>
    </cfRule>
  </conditionalFormatting>
  <conditionalFormatting sqref="A350">
    <cfRule type="cellIs" dxfId="313" priority="27" stopIfTrue="1" operator="equal">
      <formula>A349</formula>
    </cfRule>
  </conditionalFormatting>
  <conditionalFormatting sqref="A351">
    <cfRule type="cellIs" dxfId="312" priority="26" stopIfTrue="1" operator="equal">
      <formula>A350</formula>
    </cfRule>
  </conditionalFormatting>
  <conditionalFormatting sqref="A174:C174">
    <cfRule type="cellIs" dxfId="311" priority="90" stopIfTrue="1" operator="equal">
      <formula>A173</formula>
    </cfRule>
    <cfRule type="cellIs" dxfId="310" priority="91" stopIfTrue="1" operator="equal">
      <formula>0</formula>
    </cfRule>
  </conditionalFormatting>
  <conditionalFormatting sqref="A175:C175">
    <cfRule type="cellIs" dxfId="309" priority="88" stopIfTrue="1" operator="equal">
      <formula>A174</formula>
    </cfRule>
    <cfRule type="cellIs" dxfId="308" priority="89" stopIfTrue="1" operator="equal">
      <formula>0</formula>
    </cfRule>
  </conditionalFormatting>
  <conditionalFormatting sqref="A176:C176">
    <cfRule type="cellIs" dxfId="307" priority="86" stopIfTrue="1" operator="equal">
      <formula>A175</formula>
    </cfRule>
    <cfRule type="cellIs" dxfId="306" priority="87" stopIfTrue="1" operator="equal">
      <formula>0</formula>
    </cfRule>
  </conditionalFormatting>
  <conditionalFormatting sqref="A177:C177">
    <cfRule type="cellIs" dxfId="305" priority="84" stopIfTrue="1" operator="equal">
      <formula>A176</formula>
    </cfRule>
    <cfRule type="cellIs" dxfId="304" priority="85" stopIfTrue="1" operator="equal">
      <formula>0</formula>
    </cfRule>
  </conditionalFormatting>
  <conditionalFormatting sqref="A179:C179">
    <cfRule type="cellIs" dxfId="303" priority="82" stopIfTrue="1" operator="equal">
      <formula>A177</formula>
    </cfRule>
    <cfRule type="cellIs" dxfId="302" priority="83" stopIfTrue="1" operator="equal">
      <formula>0</formula>
    </cfRule>
  </conditionalFormatting>
  <conditionalFormatting sqref="A180:C180">
    <cfRule type="cellIs" dxfId="301" priority="80" stopIfTrue="1" operator="equal">
      <formula>A179</formula>
    </cfRule>
    <cfRule type="cellIs" dxfId="300" priority="81" stopIfTrue="1" operator="equal">
      <formula>0</formula>
    </cfRule>
  </conditionalFormatting>
  <conditionalFormatting sqref="A181:C181">
    <cfRule type="cellIs" dxfId="299" priority="78" stopIfTrue="1" operator="equal">
      <formula>A180</formula>
    </cfRule>
    <cfRule type="cellIs" dxfId="298" priority="79" stopIfTrue="1" operator="equal">
      <formula>0</formula>
    </cfRule>
  </conditionalFormatting>
  <conditionalFormatting sqref="A182:C182">
    <cfRule type="cellIs" dxfId="297" priority="76" stopIfTrue="1" operator="equal">
      <formula>A181</formula>
    </cfRule>
    <cfRule type="cellIs" dxfId="296" priority="77" stopIfTrue="1" operator="equal">
      <formula>0</formula>
    </cfRule>
  </conditionalFormatting>
  <conditionalFormatting sqref="A183:C183">
    <cfRule type="cellIs" dxfId="295" priority="74" stopIfTrue="1" operator="equal">
      <formula>A182</formula>
    </cfRule>
    <cfRule type="cellIs" dxfId="294" priority="75" stopIfTrue="1" operator="equal">
      <formula>0</formula>
    </cfRule>
  </conditionalFormatting>
  <conditionalFormatting sqref="A184:C184">
    <cfRule type="cellIs" dxfId="293" priority="72" stopIfTrue="1" operator="equal">
      <formula>A183</formula>
    </cfRule>
    <cfRule type="cellIs" dxfId="292" priority="73" stopIfTrue="1" operator="equal">
      <formula>0</formula>
    </cfRule>
  </conditionalFormatting>
  <conditionalFormatting sqref="A185:C185">
    <cfRule type="cellIs" dxfId="291" priority="70" stopIfTrue="1" operator="equal">
      <formula>A184</formula>
    </cfRule>
    <cfRule type="cellIs" dxfId="290" priority="71" stopIfTrue="1" operator="equal">
      <formula>0</formula>
    </cfRule>
  </conditionalFormatting>
  <conditionalFormatting sqref="A186:C186">
    <cfRule type="cellIs" dxfId="289" priority="68" stopIfTrue="1" operator="equal">
      <formula>A185</formula>
    </cfRule>
    <cfRule type="cellIs" dxfId="288" priority="69" stopIfTrue="1" operator="equal">
      <formula>0</formula>
    </cfRule>
  </conditionalFormatting>
  <conditionalFormatting sqref="A189:C189">
    <cfRule type="cellIs" dxfId="287" priority="66" stopIfTrue="1" operator="equal">
      <formula>A186</formula>
    </cfRule>
    <cfRule type="cellIs" dxfId="286" priority="67" stopIfTrue="1" operator="equal">
      <formula>0</formula>
    </cfRule>
  </conditionalFormatting>
  <conditionalFormatting sqref="A190:C190">
    <cfRule type="cellIs" dxfId="285" priority="64" stopIfTrue="1" operator="equal">
      <formula>A189</formula>
    </cfRule>
    <cfRule type="cellIs" dxfId="284" priority="65" stopIfTrue="1" operator="equal">
      <formula>0</formula>
    </cfRule>
  </conditionalFormatting>
  <conditionalFormatting sqref="A191:C191">
    <cfRule type="cellIs" dxfId="283" priority="62" stopIfTrue="1" operator="equal">
      <formula>A190</formula>
    </cfRule>
    <cfRule type="cellIs" dxfId="282" priority="63" stopIfTrue="1" operator="equal">
      <formula>0</formula>
    </cfRule>
  </conditionalFormatting>
  <conditionalFormatting sqref="A201:C201">
    <cfRule type="cellIs" dxfId="281" priority="58" stopIfTrue="1" operator="equal">
      <formula>A200</formula>
    </cfRule>
    <cfRule type="cellIs" dxfId="280" priority="59" stopIfTrue="1" operator="equal">
      <formula>0</formula>
    </cfRule>
  </conditionalFormatting>
  <conditionalFormatting sqref="A202:C202">
    <cfRule type="cellIs" dxfId="279" priority="56" stopIfTrue="1" operator="equal">
      <formula>A201</formula>
    </cfRule>
    <cfRule type="cellIs" dxfId="278" priority="57" stopIfTrue="1" operator="equal">
      <formula>0</formula>
    </cfRule>
  </conditionalFormatting>
  <conditionalFormatting sqref="A203:C203">
    <cfRule type="cellIs" dxfId="277" priority="54" stopIfTrue="1" operator="equal">
      <formula>A202</formula>
    </cfRule>
    <cfRule type="cellIs" dxfId="276" priority="55" stopIfTrue="1" operator="equal">
      <formula>0</formula>
    </cfRule>
  </conditionalFormatting>
  <conditionalFormatting sqref="A204:C204">
    <cfRule type="cellIs" dxfId="275" priority="52" stopIfTrue="1" operator="equal">
      <formula>A203</formula>
    </cfRule>
    <cfRule type="cellIs" dxfId="274" priority="53" stopIfTrue="1" operator="equal">
      <formula>0</formula>
    </cfRule>
  </conditionalFormatting>
  <conditionalFormatting sqref="A206:C206">
    <cfRule type="cellIs" dxfId="273" priority="50" stopIfTrue="1" operator="equal">
      <formula>A204</formula>
    </cfRule>
    <cfRule type="cellIs" dxfId="272" priority="51" stopIfTrue="1" operator="equal">
      <formula>0</formula>
    </cfRule>
  </conditionalFormatting>
  <conditionalFormatting sqref="A207:C207">
    <cfRule type="cellIs" dxfId="271" priority="48" stopIfTrue="1" operator="equal">
      <formula>A206</formula>
    </cfRule>
    <cfRule type="cellIs" dxfId="270" priority="49" stopIfTrue="1" operator="equal">
      <formula>0</formula>
    </cfRule>
  </conditionalFormatting>
  <conditionalFormatting sqref="A208:C208">
    <cfRule type="cellIs" dxfId="269" priority="46" stopIfTrue="1" operator="equal">
      <formula>A207</formula>
    </cfRule>
    <cfRule type="cellIs" dxfId="268" priority="47" stopIfTrue="1" operator="equal">
      <formula>0</formula>
    </cfRule>
  </conditionalFormatting>
  <conditionalFormatting sqref="A209:C209">
    <cfRule type="cellIs" dxfId="267" priority="44" stopIfTrue="1" operator="equal">
      <formula>A208</formula>
    </cfRule>
    <cfRule type="cellIs" dxfId="266" priority="45" stopIfTrue="1" operator="equal">
      <formula>0</formula>
    </cfRule>
  </conditionalFormatting>
  <conditionalFormatting sqref="A210:C210">
    <cfRule type="cellIs" dxfId="265" priority="42" stopIfTrue="1" operator="equal">
      <formula>A209</formula>
    </cfRule>
    <cfRule type="cellIs" dxfId="264" priority="43" stopIfTrue="1" operator="equal">
      <formula>0</formula>
    </cfRule>
  </conditionalFormatting>
  <conditionalFormatting sqref="A211:C211">
    <cfRule type="cellIs" dxfId="263" priority="40" stopIfTrue="1" operator="equal">
      <formula>A210</formula>
    </cfRule>
    <cfRule type="cellIs" dxfId="262" priority="41" stopIfTrue="1" operator="equal">
      <formula>0</formula>
    </cfRule>
  </conditionalFormatting>
  <conditionalFormatting sqref="A212:C212">
    <cfRule type="cellIs" dxfId="261" priority="38" stopIfTrue="1" operator="equal">
      <formula>A211</formula>
    </cfRule>
    <cfRule type="cellIs" dxfId="260" priority="39" stopIfTrue="1" operator="equal">
      <formula>0</formula>
    </cfRule>
  </conditionalFormatting>
  <conditionalFormatting sqref="A213:C213">
    <cfRule type="cellIs" dxfId="259" priority="36" stopIfTrue="1" operator="equal">
      <formula>A212</formula>
    </cfRule>
    <cfRule type="cellIs" dxfId="258" priority="37" stopIfTrue="1" operator="equal">
      <formula>0</formula>
    </cfRule>
  </conditionalFormatting>
  <conditionalFormatting sqref="A216:C216">
    <cfRule type="cellIs" dxfId="257" priority="34" stopIfTrue="1" operator="equal">
      <formula>A213</formula>
    </cfRule>
    <cfRule type="cellIs" dxfId="256" priority="35" stopIfTrue="1" operator="equal">
      <formula>0</formula>
    </cfRule>
  </conditionalFormatting>
  <conditionalFormatting sqref="A217:C217">
    <cfRule type="cellIs" dxfId="255" priority="32" stopIfTrue="1" operator="equal">
      <formula>A216</formula>
    </cfRule>
    <cfRule type="cellIs" dxfId="254" priority="33" stopIfTrue="1" operator="equal">
      <formula>0</formula>
    </cfRule>
  </conditionalFormatting>
  <conditionalFormatting sqref="A218:C218">
    <cfRule type="cellIs" dxfId="253" priority="30" stopIfTrue="1" operator="equal">
      <formula>A217</formula>
    </cfRule>
    <cfRule type="cellIs" dxfId="252" priority="31" stopIfTrue="1" operator="equal">
      <formula>0</formula>
    </cfRule>
  </conditionalFormatting>
  <conditionalFormatting sqref="A352">
    <cfRule type="cellIs" dxfId="251" priority="25" stopIfTrue="1" operator="equal">
      <formula>A351</formula>
    </cfRule>
  </conditionalFormatting>
  <conditionalFormatting sqref="A353">
    <cfRule type="cellIs" dxfId="250" priority="24" stopIfTrue="1" operator="equal">
      <formula>A352</formula>
    </cfRule>
  </conditionalFormatting>
  <conditionalFormatting sqref="A354">
    <cfRule type="cellIs" dxfId="249" priority="23" stopIfTrue="1" operator="equal">
      <formula>A353</formula>
    </cfRule>
  </conditionalFormatting>
  <conditionalFormatting sqref="A355">
    <cfRule type="cellIs" dxfId="248" priority="22" stopIfTrue="1" operator="equal">
      <formula>A354</formula>
    </cfRule>
  </conditionalFormatting>
  <conditionalFormatting sqref="A178:C178">
    <cfRule type="cellIs" dxfId="247" priority="19" stopIfTrue="1" operator="equal">
      <formula>A177</formula>
    </cfRule>
    <cfRule type="cellIs" dxfId="246" priority="20" stopIfTrue="1" operator="equal">
      <formula>0</formula>
    </cfRule>
  </conditionalFormatting>
  <conditionalFormatting sqref="A205:C205">
    <cfRule type="cellIs" dxfId="245" priority="17" stopIfTrue="1" operator="equal">
      <formula>A204</formula>
    </cfRule>
    <cfRule type="cellIs" dxfId="244" priority="18" stopIfTrue="1" operator="equal">
      <formula>0</formula>
    </cfRule>
  </conditionalFormatting>
  <conditionalFormatting sqref="A188:C188">
    <cfRule type="cellIs" dxfId="243" priority="15" stopIfTrue="1" operator="equal">
      <formula>A186</formula>
    </cfRule>
    <cfRule type="cellIs" dxfId="242" priority="16" stopIfTrue="1" operator="equal">
      <formula>0</formula>
    </cfRule>
  </conditionalFormatting>
  <conditionalFormatting sqref="A215:C215">
    <cfRule type="cellIs" dxfId="241" priority="13" stopIfTrue="1" operator="equal">
      <formula>A213</formula>
    </cfRule>
    <cfRule type="cellIs" dxfId="240" priority="14" stopIfTrue="1" operator="equal">
      <formula>0</formula>
    </cfRule>
  </conditionalFormatting>
  <conditionalFormatting sqref="A192:C192">
    <cfRule type="cellIs" dxfId="239" priority="11" stopIfTrue="1" operator="equal">
      <formula>A191</formula>
    </cfRule>
    <cfRule type="cellIs" dxfId="238" priority="12" stopIfTrue="1" operator="equal">
      <formula>0</formula>
    </cfRule>
  </conditionalFormatting>
  <conditionalFormatting sqref="A187:C187">
    <cfRule type="cellIs" dxfId="237" priority="9" stopIfTrue="1" operator="equal">
      <formula>A186</formula>
    </cfRule>
    <cfRule type="cellIs" dxfId="236" priority="10" stopIfTrue="1" operator="equal">
      <formula>0</formula>
    </cfRule>
  </conditionalFormatting>
  <conditionalFormatting sqref="A214:C214">
    <cfRule type="cellIs" dxfId="235" priority="5" stopIfTrue="1" operator="equal">
      <formula>A213</formula>
    </cfRule>
    <cfRule type="cellIs" dxfId="234" priority="6" stopIfTrue="1" operator="equal">
      <formula>0</formula>
    </cfRule>
  </conditionalFormatting>
  <conditionalFormatting sqref="A219:C219">
    <cfRule type="cellIs" dxfId="233" priority="1" stopIfTrue="1" operator="equal">
      <formula>A218</formula>
    </cfRule>
    <cfRule type="cellIs" dxfId="232" priority="2" stopIfTrue="1" operator="equal">
      <formula>0</formula>
    </cfRule>
  </conditionalFormatting>
  <pageMargins left="0.32" right="0.33" top="0.39370078740157499" bottom="0.39370078740157499" header="0" footer="0"/>
  <pageSetup paperSize="9" scale="63" fitToHeight="500" orientation="landscape" r:id="rId1"/>
  <headerFooter alignWithMargins="0"/>
  <rowBreaks count="11" manualBreakCount="11">
    <brk id="96" max="76" man="1"/>
    <brk id="149" max="76" man="1"/>
    <brk id="192" max="76" man="1"/>
    <brk id="238" max="76" man="1"/>
    <brk id="283" max="76" man="1"/>
    <brk id="320" max="76" man="1"/>
    <brk id="357" max="76" man="1"/>
    <brk id="400" max="76" man="1"/>
    <brk id="428" max="76" man="1"/>
    <brk id="470" max="76" man="1"/>
    <brk id="502" max="7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A465"/>
  <sheetViews>
    <sheetView view="pageBreakPreview" topLeftCell="A425" zoomScale="83" zoomScaleNormal="100" zoomScaleSheetLayoutView="83" workbookViewId="0">
      <selection activeCell="I437" sqref="I437:U437"/>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17.399999999999999" customHeight="1" thickBot="1" x14ac:dyDescent="0.3">
      <c r="A12" s="166" t="s">
        <v>386</v>
      </c>
      <c r="B12" s="166"/>
      <c r="C12" s="166"/>
      <c r="D12" s="166"/>
      <c r="E12" s="166"/>
      <c r="F12" s="166"/>
      <c r="G12" s="166"/>
      <c r="H12" s="5"/>
      <c r="I12" s="213">
        <v>2100</v>
      </c>
      <c r="J12" s="213"/>
      <c r="K12" s="213"/>
      <c r="L12" s="213"/>
      <c r="M12" s="213"/>
      <c r="N12" s="213"/>
      <c r="O12" s="213"/>
      <c r="P12" s="6"/>
      <c r="Q12" s="166" t="s">
        <v>387</v>
      </c>
      <c r="R12" s="166"/>
      <c r="S12" s="166"/>
      <c r="T12" s="166"/>
      <c r="U12" s="166"/>
      <c r="V12" s="166"/>
      <c r="W12" s="166"/>
      <c r="X12" s="6"/>
      <c r="Y12" s="73" t="s">
        <v>388</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1.95"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400</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338</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207" customHeight="1" x14ac:dyDescent="0.25">
      <c r="A21" s="65" t="s">
        <v>339</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5" spans="1:79" ht="8.4" customHeight="1" x14ac:dyDescent="0.25"/>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49.9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14713320</v>
      </c>
      <c r="Y30" s="87"/>
      <c r="Z30" s="87"/>
      <c r="AA30" s="87"/>
      <c r="AB30" s="87"/>
      <c r="AC30" s="87" t="s">
        <v>153</v>
      </c>
      <c r="AD30" s="87"/>
      <c r="AE30" s="87"/>
      <c r="AF30" s="87"/>
      <c r="AG30" s="87"/>
      <c r="AH30" s="88" t="s">
        <v>153</v>
      </c>
      <c r="AI30" s="89"/>
      <c r="AJ30" s="90"/>
      <c r="AK30" s="87">
        <f t="shared" ref="AK30:AK37" si="0">IF(ISNUMBER(X30),X30,0)+IF(ISNUMBER(AC30),AC30,0)</f>
        <v>14713320</v>
      </c>
      <c r="AL30" s="87"/>
      <c r="AM30" s="87"/>
      <c r="AN30" s="87"/>
      <c r="AO30" s="87"/>
      <c r="AP30" s="87">
        <v>13617157</v>
      </c>
      <c r="AQ30" s="87"/>
      <c r="AR30" s="87"/>
      <c r="AS30" s="87"/>
      <c r="AT30" s="87"/>
      <c r="AU30" s="87" t="s">
        <v>153</v>
      </c>
      <c r="AV30" s="87"/>
      <c r="AW30" s="87"/>
      <c r="AX30" s="87"/>
      <c r="AY30" s="87"/>
      <c r="AZ30" s="88" t="s">
        <v>153</v>
      </c>
      <c r="BA30" s="89"/>
      <c r="BB30" s="90"/>
      <c r="BC30" s="87">
        <f t="shared" ref="BC30:BC37" si="1">IF(ISNUMBER(AP30),AP30,0)+IF(ISNUMBER(AU30),AU30,0)</f>
        <v>13617157</v>
      </c>
      <c r="BD30" s="87"/>
      <c r="BE30" s="87"/>
      <c r="BF30" s="87"/>
      <c r="BG30" s="87"/>
      <c r="BH30" s="87">
        <f>BH79</f>
        <v>4347600</v>
      </c>
      <c r="BI30" s="87"/>
      <c r="BJ30" s="87"/>
      <c r="BK30" s="87"/>
      <c r="BL30" s="87"/>
      <c r="BM30" s="87" t="s">
        <v>153</v>
      </c>
      <c r="BN30" s="87"/>
      <c r="BO30" s="87"/>
      <c r="BP30" s="87"/>
      <c r="BQ30" s="87"/>
      <c r="BR30" s="88" t="s">
        <v>153</v>
      </c>
      <c r="BS30" s="89"/>
      <c r="BT30" s="90"/>
      <c r="BU30" s="87">
        <f t="shared" ref="BU30:BU37" si="2">IF(ISNUMBER(BH30),BH30,0)+IF(ISNUMBER(BM30),BM30,0)</f>
        <v>4347600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1124535</v>
      </c>
      <c r="AD31" s="87"/>
      <c r="AE31" s="87"/>
      <c r="AF31" s="87"/>
      <c r="AG31" s="87"/>
      <c r="AH31" s="88">
        <v>0</v>
      </c>
      <c r="AI31" s="89"/>
      <c r="AJ31" s="90"/>
      <c r="AK31" s="87">
        <f t="shared" si="0"/>
        <v>1124535</v>
      </c>
      <c r="AL31" s="87"/>
      <c r="AM31" s="87"/>
      <c r="AN31" s="87"/>
      <c r="AO31" s="87"/>
      <c r="AP31" s="87" t="s">
        <v>153</v>
      </c>
      <c r="AQ31" s="87"/>
      <c r="AR31" s="87"/>
      <c r="AS31" s="87"/>
      <c r="AT31" s="87"/>
      <c r="AU31" s="87">
        <f>AU32+AU33</f>
        <v>816524</v>
      </c>
      <c r="AV31" s="87"/>
      <c r="AW31" s="87"/>
      <c r="AX31" s="87"/>
      <c r="AY31" s="87"/>
      <c r="AZ31" s="88">
        <v>0</v>
      </c>
      <c r="BA31" s="89"/>
      <c r="BB31" s="90"/>
      <c r="BC31" s="87">
        <f t="shared" si="1"/>
        <v>816524</v>
      </c>
      <c r="BD31" s="87"/>
      <c r="BE31" s="87"/>
      <c r="BF31" s="87"/>
      <c r="BG31" s="87"/>
      <c r="BH31" s="87" t="s">
        <v>153</v>
      </c>
      <c r="BI31" s="87"/>
      <c r="BJ31" s="87"/>
      <c r="BK31" s="87"/>
      <c r="BL31" s="87"/>
      <c r="BM31" s="87">
        <v>0</v>
      </c>
      <c r="BN31" s="87"/>
      <c r="BO31" s="87"/>
      <c r="BP31" s="87"/>
      <c r="BQ31" s="87"/>
      <c r="BR31" s="88">
        <v>0</v>
      </c>
      <c r="BS31" s="89"/>
      <c r="BT31" s="90"/>
      <c r="BU31" s="87">
        <f t="shared" si="2"/>
        <v>0</v>
      </c>
      <c r="BV31" s="87"/>
      <c r="BW31" s="87"/>
      <c r="BX31" s="87"/>
      <c r="BY31" s="87"/>
    </row>
    <row r="32" spans="1:79" s="8" customFormat="1" ht="26.4" customHeight="1" x14ac:dyDescent="0.25">
      <c r="A32" s="62">
        <v>25010400</v>
      </c>
      <c r="B32" s="63"/>
      <c r="C32" s="63"/>
      <c r="D32" s="64"/>
      <c r="E32" s="92" t="s">
        <v>217</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0</v>
      </c>
      <c r="AD32" s="87"/>
      <c r="AE32" s="87"/>
      <c r="AF32" s="87"/>
      <c r="AG32" s="87"/>
      <c r="AH32" s="88">
        <v>0</v>
      </c>
      <c r="AI32" s="89"/>
      <c r="AJ32" s="90"/>
      <c r="AK32" s="87">
        <f t="shared" si="0"/>
        <v>0</v>
      </c>
      <c r="AL32" s="87"/>
      <c r="AM32" s="87"/>
      <c r="AN32" s="87"/>
      <c r="AO32" s="87"/>
      <c r="AP32" s="87" t="s">
        <v>153</v>
      </c>
      <c r="AQ32" s="87"/>
      <c r="AR32" s="87"/>
      <c r="AS32" s="87"/>
      <c r="AT32" s="87"/>
      <c r="AU32" s="87">
        <v>195</v>
      </c>
      <c r="AV32" s="87"/>
      <c r="AW32" s="87"/>
      <c r="AX32" s="87"/>
      <c r="AY32" s="87"/>
      <c r="AZ32" s="88">
        <v>0</v>
      </c>
      <c r="BA32" s="89"/>
      <c r="BB32" s="90"/>
      <c r="BC32" s="87">
        <f t="shared" si="1"/>
        <v>195</v>
      </c>
      <c r="BD32" s="87"/>
      <c r="BE32" s="87"/>
      <c r="BF32" s="87"/>
      <c r="BG32" s="87"/>
      <c r="BH32" s="87" t="s">
        <v>153</v>
      </c>
      <c r="BI32" s="87"/>
      <c r="BJ32" s="87"/>
      <c r="BK32" s="87"/>
      <c r="BL32" s="87"/>
      <c r="BM32" s="87">
        <v>0</v>
      </c>
      <c r="BN32" s="87"/>
      <c r="BO32" s="87"/>
      <c r="BP32" s="87"/>
      <c r="BQ32" s="87"/>
      <c r="BR32" s="88">
        <v>0</v>
      </c>
      <c r="BS32" s="89"/>
      <c r="BT32" s="90"/>
      <c r="BU32" s="87">
        <f t="shared" si="2"/>
        <v>0</v>
      </c>
      <c r="BV32" s="87"/>
      <c r="BW32" s="87"/>
      <c r="BX32" s="87"/>
      <c r="BY32" s="87"/>
    </row>
    <row r="33" spans="1:79" s="8" customFormat="1" ht="13.2" customHeight="1" x14ac:dyDescent="0.25">
      <c r="A33" s="62">
        <v>25020100</v>
      </c>
      <c r="B33" s="63"/>
      <c r="C33" s="63"/>
      <c r="D33" s="64"/>
      <c r="E33" s="92" t="s">
        <v>218</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1124535</v>
      </c>
      <c r="AD33" s="87"/>
      <c r="AE33" s="87"/>
      <c r="AF33" s="87"/>
      <c r="AG33" s="87"/>
      <c r="AH33" s="88">
        <v>0</v>
      </c>
      <c r="AI33" s="89"/>
      <c r="AJ33" s="90"/>
      <c r="AK33" s="87">
        <f t="shared" si="0"/>
        <v>1124535</v>
      </c>
      <c r="AL33" s="87"/>
      <c r="AM33" s="87"/>
      <c r="AN33" s="87"/>
      <c r="AO33" s="87"/>
      <c r="AP33" s="87" t="s">
        <v>153</v>
      </c>
      <c r="AQ33" s="87"/>
      <c r="AR33" s="87"/>
      <c r="AS33" s="87"/>
      <c r="AT33" s="87"/>
      <c r="AU33" s="87">
        <f>790668+25661</f>
        <v>816329</v>
      </c>
      <c r="AV33" s="87"/>
      <c r="AW33" s="87"/>
      <c r="AX33" s="87"/>
      <c r="AY33" s="87"/>
      <c r="AZ33" s="88">
        <v>0</v>
      </c>
      <c r="BA33" s="89"/>
      <c r="BB33" s="90"/>
      <c r="BC33" s="87">
        <f t="shared" si="1"/>
        <v>816329</v>
      </c>
      <c r="BD33" s="87"/>
      <c r="BE33" s="87"/>
      <c r="BF33" s="87"/>
      <c r="BG33" s="87"/>
      <c r="BH33" s="87" t="s">
        <v>153</v>
      </c>
      <c r="BI33" s="87"/>
      <c r="BJ33" s="87"/>
      <c r="BK33" s="87"/>
      <c r="BL33" s="87"/>
      <c r="BM33" s="87">
        <v>0</v>
      </c>
      <c r="BN33" s="87"/>
      <c r="BO33" s="87"/>
      <c r="BP33" s="87"/>
      <c r="BQ33" s="87"/>
      <c r="BR33" s="88">
        <v>0</v>
      </c>
      <c r="BS33" s="89"/>
      <c r="BT33" s="90"/>
      <c r="BU33" s="87">
        <f t="shared" si="2"/>
        <v>0</v>
      </c>
      <c r="BV33" s="87"/>
      <c r="BW33" s="87"/>
      <c r="BX33" s="87"/>
      <c r="BY33" s="87"/>
    </row>
    <row r="34" spans="1:79" s="8" customFormat="1" ht="26.4" customHeight="1" x14ac:dyDescent="0.25">
      <c r="A34" s="62"/>
      <c r="B34" s="63"/>
      <c r="C34" s="63"/>
      <c r="D34" s="64"/>
      <c r="E34" s="92" t="s">
        <v>219</v>
      </c>
      <c r="F34" s="93"/>
      <c r="G34" s="93"/>
      <c r="H34" s="93"/>
      <c r="I34" s="93"/>
      <c r="J34" s="93"/>
      <c r="K34" s="93"/>
      <c r="L34" s="93"/>
      <c r="M34" s="93"/>
      <c r="N34" s="93"/>
      <c r="O34" s="93"/>
      <c r="P34" s="93"/>
      <c r="Q34" s="93"/>
      <c r="R34" s="93"/>
      <c r="S34" s="93"/>
      <c r="T34" s="93"/>
      <c r="U34" s="93"/>
      <c r="V34" s="93"/>
      <c r="W34" s="94"/>
      <c r="X34" s="87" t="s">
        <v>153</v>
      </c>
      <c r="Y34" s="87"/>
      <c r="Z34" s="87"/>
      <c r="AA34" s="87"/>
      <c r="AB34" s="87"/>
      <c r="AC34" s="87">
        <v>0</v>
      </c>
      <c r="AD34" s="87"/>
      <c r="AE34" s="87"/>
      <c r="AF34" s="87"/>
      <c r="AG34" s="87"/>
      <c r="AH34" s="88">
        <v>0</v>
      </c>
      <c r="AI34" s="89"/>
      <c r="AJ34" s="90"/>
      <c r="AK34" s="87">
        <f t="shared" si="0"/>
        <v>0</v>
      </c>
      <c r="AL34" s="87"/>
      <c r="AM34" s="87"/>
      <c r="AN34" s="87"/>
      <c r="AO34" s="87"/>
      <c r="AP34" s="87" t="s">
        <v>153</v>
      </c>
      <c r="AQ34" s="87"/>
      <c r="AR34" s="87"/>
      <c r="AS34" s="87"/>
      <c r="AT34" s="87"/>
      <c r="AU34" s="87">
        <v>0</v>
      </c>
      <c r="AV34" s="87"/>
      <c r="AW34" s="87"/>
      <c r="AX34" s="87"/>
      <c r="AY34" s="87"/>
      <c r="AZ34" s="88">
        <v>0</v>
      </c>
      <c r="BA34" s="89"/>
      <c r="BB34" s="90"/>
      <c r="BC34" s="87">
        <f t="shared" si="1"/>
        <v>0</v>
      </c>
      <c r="BD34" s="87"/>
      <c r="BE34" s="87"/>
      <c r="BF34" s="87"/>
      <c r="BG34" s="87"/>
      <c r="BH34" s="87" t="s">
        <v>153</v>
      </c>
      <c r="BI34" s="87"/>
      <c r="BJ34" s="87"/>
      <c r="BK34" s="87"/>
      <c r="BL34" s="87"/>
      <c r="BM34" s="87">
        <v>0</v>
      </c>
      <c r="BN34" s="87"/>
      <c r="BO34" s="87"/>
      <c r="BP34" s="87"/>
      <c r="BQ34" s="87"/>
      <c r="BR34" s="88">
        <v>0</v>
      </c>
      <c r="BS34" s="89"/>
      <c r="BT34" s="90"/>
      <c r="BU34" s="87">
        <f t="shared" si="2"/>
        <v>0</v>
      </c>
      <c r="BV34" s="87"/>
      <c r="BW34" s="87"/>
      <c r="BX34" s="87"/>
      <c r="BY34" s="87"/>
    </row>
    <row r="35" spans="1:79" s="8" customFormat="1" ht="13.2" customHeight="1" x14ac:dyDescent="0.25">
      <c r="A35" s="62">
        <v>602100</v>
      </c>
      <c r="B35" s="63"/>
      <c r="C35" s="63"/>
      <c r="D35" s="64"/>
      <c r="E35" s="92" t="s">
        <v>220</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0</v>
      </c>
      <c r="AD35" s="87"/>
      <c r="AE35" s="87"/>
      <c r="AF35" s="87"/>
      <c r="AG35" s="87"/>
      <c r="AH35" s="88">
        <v>0</v>
      </c>
      <c r="AI35" s="89"/>
      <c r="AJ35" s="90"/>
      <c r="AK35" s="87">
        <f t="shared" si="0"/>
        <v>0</v>
      </c>
      <c r="AL35" s="87"/>
      <c r="AM35" s="87"/>
      <c r="AN35" s="87"/>
      <c r="AO35" s="87"/>
      <c r="AP35" s="87" t="s">
        <v>153</v>
      </c>
      <c r="AQ35" s="87"/>
      <c r="AR35" s="87"/>
      <c r="AS35" s="87"/>
      <c r="AT35" s="87"/>
      <c r="AU35" s="87">
        <v>0</v>
      </c>
      <c r="AV35" s="87"/>
      <c r="AW35" s="87"/>
      <c r="AX35" s="87"/>
      <c r="AY35" s="87"/>
      <c r="AZ35" s="88">
        <v>0</v>
      </c>
      <c r="BA35" s="89"/>
      <c r="BB35" s="90"/>
      <c r="BC35" s="87">
        <f t="shared" si="1"/>
        <v>0</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s="8" customFormat="1" ht="26.4" customHeight="1" x14ac:dyDescent="0.25">
      <c r="A36" s="62">
        <v>602400</v>
      </c>
      <c r="B36" s="63"/>
      <c r="C36" s="63"/>
      <c r="D36" s="64"/>
      <c r="E36" s="92" t="s">
        <v>221</v>
      </c>
      <c r="F36" s="93"/>
      <c r="G36" s="93"/>
      <c r="H36" s="93"/>
      <c r="I36" s="93"/>
      <c r="J36" s="93"/>
      <c r="K36" s="93"/>
      <c r="L36" s="93"/>
      <c r="M36" s="93"/>
      <c r="N36" s="93"/>
      <c r="O36" s="93"/>
      <c r="P36" s="93"/>
      <c r="Q36" s="93"/>
      <c r="R36" s="93"/>
      <c r="S36" s="93"/>
      <c r="T36" s="93"/>
      <c r="U36" s="93"/>
      <c r="V36" s="93"/>
      <c r="W36" s="94"/>
      <c r="X36" s="87" t="s">
        <v>153</v>
      </c>
      <c r="Y36" s="87"/>
      <c r="Z36" s="87"/>
      <c r="AA36" s="87"/>
      <c r="AB36" s="87"/>
      <c r="AC36" s="87">
        <v>0</v>
      </c>
      <c r="AD36" s="87"/>
      <c r="AE36" s="87"/>
      <c r="AF36" s="87"/>
      <c r="AG36" s="87"/>
      <c r="AH36" s="88">
        <v>0</v>
      </c>
      <c r="AI36" s="89"/>
      <c r="AJ36" s="90"/>
      <c r="AK36" s="87">
        <f t="shared" si="0"/>
        <v>0</v>
      </c>
      <c r="AL36" s="87"/>
      <c r="AM36" s="87"/>
      <c r="AN36" s="87"/>
      <c r="AO36" s="87"/>
      <c r="AP36" s="87" t="s">
        <v>153</v>
      </c>
      <c r="AQ36" s="87"/>
      <c r="AR36" s="87"/>
      <c r="AS36" s="87"/>
      <c r="AT36" s="87"/>
      <c r="AU36" s="87">
        <v>0</v>
      </c>
      <c r="AV36" s="87"/>
      <c r="AW36" s="87"/>
      <c r="AX36" s="87"/>
      <c r="AY36" s="87"/>
      <c r="AZ36" s="88">
        <v>0</v>
      </c>
      <c r="BA36" s="89"/>
      <c r="BB36" s="90"/>
      <c r="BC36" s="87">
        <f t="shared" si="1"/>
        <v>0</v>
      </c>
      <c r="BD36" s="87"/>
      <c r="BE36" s="87"/>
      <c r="BF36" s="87"/>
      <c r="BG36" s="87"/>
      <c r="BH36" s="87" t="s">
        <v>153</v>
      </c>
      <c r="BI36" s="87"/>
      <c r="BJ36" s="87"/>
      <c r="BK36" s="87"/>
      <c r="BL36" s="87"/>
      <c r="BM36" s="87">
        <v>0</v>
      </c>
      <c r="BN36" s="87"/>
      <c r="BO36" s="87"/>
      <c r="BP36" s="87"/>
      <c r="BQ36" s="87"/>
      <c r="BR36" s="88">
        <v>0</v>
      </c>
      <c r="BS36" s="89"/>
      <c r="BT36" s="90"/>
      <c r="BU36" s="87">
        <f t="shared" si="2"/>
        <v>0</v>
      </c>
      <c r="BV36" s="87"/>
      <c r="BW36" s="87"/>
      <c r="BX36" s="87"/>
      <c r="BY36" s="87"/>
    </row>
    <row r="37" spans="1:79" s="9" customFormat="1" ht="12.75" customHeight="1" x14ac:dyDescent="0.25">
      <c r="A37" s="98"/>
      <c r="B37" s="99"/>
      <c r="C37" s="99"/>
      <c r="D37" s="100"/>
      <c r="E37" s="159" t="s">
        <v>145</v>
      </c>
      <c r="F37" s="156"/>
      <c r="G37" s="156"/>
      <c r="H37" s="156"/>
      <c r="I37" s="156"/>
      <c r="J37" s="156"/>
      <c r="K37" s="156"/>
      <c r="L37" s="156"/>
      <c r="M37" s="156"/>
      <c r="N37" s="156"/>
      <c r="O37" s="156"/>
      <c r="P37" s="156"/>
      <c r="Q37" s="156"/>
      <c r="R37" s="156"/>
      <c r="S37" s="156"/>
      <c r="T37" s="156"/>
      <c r="U37" s="156"/>
      <c r="V37" s="156"/>
      <c r="W37" s="157"/>
      <c r="X37" s="120">
        <v>14713320</v>
      </c>
      <c r="Y37" s="120"/>
      <c r="Z37" s="120"/>
      <c r="AA37" s="120"/>
      <c r="AB37" s="120"/>
      <c r="AC37" s="120">
        <v>1124535</v>
      </c>
      <c r="AD37" s="120"/>
      <c r="AE37" s="120"/>
      <c r="AF37" s="120"/>
      <c r="AG37" s="120"/>
      <c r="AH37" s="95">
        <v>0</v>
      </c>
      <c r="AI37" s="96"/>
      <c r="AJ37" s="97"/>
      <c r="AK37" s="120">
        <f t="shared" si="0"/>
        <v>15837855</v>
      </c>
      <c r="AL37" s="120"/>
      <c r="AM37" s="120"/>
      <c r="AN37" s="120"/>
      <c r="AO37" s="120"/>
      <c r="AP37" s="120">
        <v>13617157</v>
      </c>
      <c r="AQ37" s="120"/>
      <c r="AR37" s="120"/>
      <c r="AS37" s="120"/>
      <c r="AT37" s="120"/>
      <c r="AU37" s="120">
        <f>AU31</f>
        <v>816524</v>
      </c>
      <c r="AV37" s="120"/>
      <c r="AW37" s="120"/>
      <c r="AX37" s="120"/>
      <c r="AY37" s="120"/>
      <c r="AZ37" s="95">
        <v>0</v>
      </c>
      <c r="BA37" s="96"/>
      <c r="BB37" s="97"/>
      <c r="BC37" s="120">
        <f t="shared" si="1"/>
        <v>14433681</v>
      </c>
      <c r="BD37" s="120"/>
      <c r="BE37" s="120"/>
      <c r="BF37" s="120"/>
      <c r="BG37" s="120"/>
      <c r="BH37" s="120">
        <f>BH30</f>
        <v>4347600</v>
      </c>
      <c r="BI37" s="120"/>
      <c r="BJ37" s="120"/>
      <c r="BK37" s="120"/>
      <c r="BL37" s="120"/>
      <c r="BM37" s="120">
        <v>0</v>
      </c>
      <c r="BN37" s="120"/>
      <c r="BO37" s="120"/>
      <c r="BP37" s="120"/>
      <c r="BQ37" s="120"/>
      <c r="BR37" s="95">
        <v>0</v>
      </c>
      <c r="BS37" s="96"/>
      <c r="BT37" s="97"/>
      <c r="BU37" s="120">
        <f t="shared" si="2"/>
        <v>4347600</v>
      </c>
      <c r="BV37" s="120"/>
      <c r="BW37" s="120"/>
      <c r="BX37" s="120"/>
      <c r="BY37" s="120"/>
    </row>
    <row r="38" spans="1:79" ht="6" customHeight="1" x14ac:dyDescent="0.25"/>
    <row r="39" spans="1:79" ht="14.25" customHeight="1" x14ac:dyDescent="0.25">
      <c r="A39" s="51" t="s">
        <v>409</v>
      </c>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row>
    <row r="40" spans="1:79" ht="15" customHeight="1" x14ac:dyDescent="0.25">
      <c r="A40" s="59" t="s">
        <v>192</v>
      </c>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row>
    <row r="41" spans="1:79" ht="7.2" customHeight="1" x14ac:dyDescent="0.25"/>
    <row r="42" spans="1:79" ht="15" customHeight="1" x14ac:dyDescent="0.25">
      <c r="A42" s="81" t="s">
        <v>2</v>
      </c>
      <c r="B42" s="82"/>
      <c r="C42" s="82"/>
      <c r="D42" s="83"/>
      <c r="E42" s="81" t="s">
        <v>19</v>
      </c>
      <c r="F42" s="82"/>
      <c r="G42" s="82"/>
      <c r="H42" s="82"/>
      <c r="I42" s="82"/>
      <c r="J42" s="82"/>
      <c r="K42" s="82"/>
      <c r="L42" s="82"/>
      <c r="M42" s="82"/>
      <c r="N42" s="82"/>
      <c r="O42" s="82"/>
      <c r="P42" s="82"/>
      <c r="Q42" s="82"/>
      <c r="R42" s="82"/>
      <c r="S42" s="82"/>
      <c r="T42" s="82"/>
      <c r="U42" s="82"/>
      <c r="V42" s="82"/>
      <c r="W42" s="83"/>
      <c r="X42" s="61" t="s">
        <v>204</v>
      </c>
      <c r="Y42" s="61"/>
      <c r="Z42" s="61"/>
      <c r="AA42" s="61"/>
      <c r="AB42" s="61"/>
      <c r="AC42" s="61"/>
      <c r="AD42" s="61"/>
      <c r="AE42" s="61"/>
      <c r="AF42" s="61"/>
      <c r="AG42" s="61"/>
      <c r="AH42" s="61"/>
      <c r="AI42" s="61"/>
      <c r="AJ42" s="61"/>
      <c r="AK42" s="61"/>
      <c r="AL42" s="61"/>
      <c r="AM42" s="61"/>
      <c r="AN42" s="61"/>
      <c r="AO42" s="61"/>
      <c r="AP42" s="61" t="s">
        <v>208</v>
      </c>
      <c r="AQ42" s="61"/>
      <c r="AR42" s="61"/>
      <c r="AS42" s="61"/>
      <c r="AT42" s="61"/>
      <c r="AU42" s="61"/>
      <c r="AV42" s="61"/>
      <c r="AW42" s="61"/>
      <c r="AX42" s="61"/>
      <c r="AY42" s="61"/>
      <c r="AZ42" s="61"/>
      <c r="BA42" s="61"/>
      <c r="BB42" s="61"/>
      <c r="BC42" s="61"/>
      <c r="BD42" s="61"/>
      <c r="BE42" s="61"/>
      <c r="BF42" s="61"/>
      <c r="BG42" s="61"/>
    </row>
    <row r="43" spans="1:79" ht="52.2" customHeight="1" x14ac:dyDescent="0.25">
      <c r="A43" s="84"/>
      <c r="B43" s="85"/>
      <c r="C43" s="85"/>
      <c r="D43" s="86"/>
      <c r="E43" s="84"/>
      <c r="F43" s="85"/>
      <c r="G43" s="85"/>
      <c r="H43" s="85"/>
      <c r="I43" s="85"/>
      <c r="J43" s="85"/>
      <c r="K43" s="85"/>
      <c r="L43" s="85"/>
      <c r="M43" s="85"/>
      <c r="N43" s="85"/>
      <c r="O43" s="85"/>
      <c r="P43" s="85"/>
      <c r="Q43" s="85"/>
      <c r="R43" s="85"/>
      <c r="S43" s="85"/>
      <c r="T43" s="85"/>
      <c r="U43" s="85"/>
      <c r="V43" s="85"/>
      <c r="W43" s="86"/>
      <c r="X43" s="61" t="s">
        <v>4</v>
      </c>
      <c r="Y43" s="61"/>
      <c r="Z43" s="61"/>
      <c r="AA43" s="61"/>
      <c r="AB43" s="61"/>
      <c r="AC43" s="61" t="s">
        <v>3</v>
      </c>
      <c r="AD43" s="61"/>
      <c r="AE43" s="61"/>
      <c r="AF43" s="61"/>
      <c r="AG43" s="61"/>
      <c r="AH43" s="62" t="s">
        <v>116</v>
      </c>
      <c r="AI43" s="63"/>
      <c r="AJ43" s="64"/>
      <c r="AK43" s="61" t="s">
        <v>5</v>
      </c>
      <c r="AL43" s="61"/>
      <c r="AM43" s="61"/>
      <c r="AN43" s="61"/>
      <c r="AO43" s="61"/>
      <c r="AP43" s="61" t="s">
        <v>4</v>
      </c>
      <c r="AQ43" s="61"/>
      <c r="AR43" s="61"/>
      <c r="AS43" s="61"/>
      <c r="AT43" s="61"/>
      <c r="AU43" s="61" t="s">
        <v>3</v>
      </c>
      <c r="AV43" s="61"/>
      <c r="AW43" s="61"/>
      <c r="AX43" s="61"/>
      <c r="AY43" s="61"/>
      <c r="AZ43" s="62" t="s">
        <v>116</v>
      </c>
      <c r="BA43" s="63"/>
      <c r="BB43" s="64"/>
      <c r="BC43" s="61" t="s">
        <v>96</v>
      </c>
      <c r="BD43" s="61"/>
      <c r="BE43" s="61"/>
      <c r="BF43" s="61"/>
      <c r="BG43" s="61"/>
    </row>
    <row r="44" spans="1:79" ht="15" customHeight="1" x14ac:dyDescent="0.25">
      <c r="A44" s="77">
        <v>1</v>
      </c>
      <c r="B44" s="78"/>
      <c r="C44" s="78"/>
      <c r="D44" s="79"/>
      <c r="E44" s="77">
        <v>2</v>
      </c>
      <c r="F44" s="78"/>
      <c r="G44" s="78"/>
      <c r="H44" s="78"/>
      <c r="I44" s="78"/>
      <c r="J44" s="78"/>
      <c r="K44" s="78"/>
      <c r="L44" s="78"/>
      <c r="M44" s="78"/>
      <c r="N44" s="78"/>
      <c r="O44" s="78"/>
      <c r="P44" s="78"/>
      <c r="Q44" s="78"/>
      <c r="R44" s="78"/>
      <c r="S44" s="78"/>
      <c r="T44" s="78"/>
      <c r="U44" s="78"/>
      <c r="V44" s="78"/>
      <c r="W44" s="79"/>
      <c r="X44" s="61">
        <v>3</v>
      </c>
      <c r="Y44" s="61"/>
      <c r="Z44" s="61"/>
      <c r="AA44" s="61"/>
      <c r="AB44" s="61"/>
      <c r="AC44" s="61">
        <v>4</v>
      </c>
      <c r="AD44" s="61"/>
      <c r="AE44" s="61"/>
      <c r="AF44" s="61"/>
      <c r="AG44" s="61"/>
      <c r="AH44" s="77">
        <v>5</v>
      </c>
      <c r="AI44" s="78"/>
      <c r="AJ44" s="79"/>
      <c r="AK44" s="61">
        <v>6</v>
      </c>
      <c r="AL44" s="61"/>
      <c r="AM44" s="61"/>
      <c r="AN44" s="61"/>
      <c r="AO44" s="61"/>
      <c r="AP44" s="61">
        <v>7</v>
      </c>
      <c r="AQ44" s="61"/>
      <c r="AR44" s="61"/>
      <c r="AS44" s="61"/>
      <c r="AT44" s="61"/>
      <c r="AU44" s="61">
        <v>8</v>
      </c>
      <c r="AV44" s="61"/>
      <c r="AW44" s="61"/>
      <c r="AX44" s="61"/>
      <c r="AY44" s="61"/>
      <c r="AZ44" s="77">
        <v>9</v>
      </c>
      <c r="BA44" s="78"/>
      <c r="BB44" s="79"/>
      <c r="BC44" s="61">
        <v>10</v>
      </c>
      <c r="BD44" s="61"/>
      <c r="BE44" s="61"/>
      <c r="BF44" s="61"/>
      <c r="BG44" s="61"/>
    </row>
    <row r="45" spans="1:79" ht="8.25" hidden="1" customHeight="1" x14ac:dyDescent="0.25">
      <c r="A45" s="62" t="s">
        <v>56</v>
      </c>
      <c r="B45" s="63"/>
      <c r="C45" s="63"/>
      <c r="D45" s="64"/>
      <c r="E45" s="62" t="s">
        <v>57</v>
      </c>
      <c r="F45" s="63"/>
      <c r="G45" s="63"/>
      <c r="H45" s="63"/>
      <c r="I45" s="63"/>
      <c r="J45" s="63"/>
      <c r="K45" s="63"/>
      <c r="L45" s="63"/>
      <c r="M45" s="63"/>
      <c r="N45" s="63"/>
      <c r="O45" s="63"/>
      <c r="P45" s="63"/>
      <c r="Q45" s="63"/>
      <c r="R45" s="63"/>
      <c r="S45" s="63"/>
      <c r="T45" s="63"/>
      <c r="U45" s="63"/>
      <c r="V45" s="63"/>
      <c r="W45" s="64"/>
      <c r="X45" s="80" t="s">
        <v>60</v>
      </c>
      <c r="Y45" s="80"/>
      <c r="Z45" s="80"/>
      <c r="AA45" s="80"/>
      <c r="AB45" s="80"/>
      <c r="AC45" s="80" t="s">
        <v>61</v>
      </c>
      <c r="AD45" s="80"/>
      <c r="AE45" s="80"/>
      <c r="AF45" s="80"/>
      <c r="AG45" s="80"/>
      <c r="AH45" s="62" t="s">
        <v>94</v>
      </c>
      <c r="AI45" s="63"/>
      <c r="AJ45" s="64"/>
      <c r="AK45" s="91" t="s">
        <v>99</v>
      </c>
      <c r="AL45" s="91"/>
      <c r="AM45" s="91"/>
      <c r="AN45" s="91"/>
      <c r="AO45" s="91"/>
      <c r="AP45" s="80" t="s">
        <v>62</v>
      </c>
      <c r="AQ45" s="80"/>
      <c r="AR45" s="80"/>
      <c r="AS45" s="80"/>
      <c r="AT45" s="80"/>
      <c r="AU45" s="80" t="s">
        <v>63</v>
      </c>
      <c r="AV45" s="80"/>
      <c r="AW45" s="80"/>
      <c r="AX45" s="80"/>
      <c r="AY45" s="80"/>
      <c r="AZ45" s="62" t="s">
        <v>95</v>
      </c>
      <c r="BA45" s="63"/>
      <c r="BB45" s="64"/>
      <c r="BC45" s="91" t="s">
        <v>99</v>
      </c>
      <c r="BD45" s="91"/>
      <c r="BE45" s="91"/>
      <c r="BF45" s="91"/>
      <c r="BG45" s="91"/>
      <c r="CA45" s="1" t="s">
        <v>23</v>
      </c>
    </row>
    <row r="46" spans="1:79" s="8" customFormat="1" ht="13.2" customHeight="1" x14ac:dyDescent="0.25">
      <c r="A46" s="62"/>
      <c r="B46" s="63"/>
      <c r="C46" s="63"/>
      <c r="D46" s="64"/>
      <c r="E46" s="92" t="s">
        <v>152</v>
      </c>
      <c r="F46" s="93"/>
      <c r="G46" s="93"/>
      <c r="H46" s="93"/>
      <c r="I46" s="93"/>
      <c r="J46" s="93"/>
      <c r="K46" s="93"/>
      <c r="L46" s="93"/>
      <c r="M46" s="93"/>
      <c r="N46" s="93"/>
      <c r="O46" s="93"/>
      <c r="P46" s="93"/>
      <c r="Q46" s="93"/>
      <c r="R46" s="93"/>
      <c r="S46" s="93"/>
      <c r="T46" s="93"/>
      <c r="U46" s="93"/>
      <c r="V46" s="93"/>
      <c r="W46" s="94"/>
      <c r="X46" s="88">
        <f>X113</f>
        <v>1118623</v>
      </c>
      <c r="Y46" s="89"/>
      <c r="Z46" s="89"/>
      <c r="AA46" s="89"/>
      <c r="AB46" s="90"/>
      <c r="AC46" s="88" t="s">
        <v>153</v>
      </c>
      <c r="AD46" s="89"/>
      <c r="AE46" s="89"/>
      <c r="AF46" s="89"/>
      <c r="AG46" s="90"/>
      <c r="AH46" s="88" t="s">
        <v>153</v>
      </c>
      <c r="AI46" s="89"/>
      <c r="AJ46" s="90"/>
      <c r="AK46" s="88">
        <f t="shared" ref="AK46:AK53" si="3">IF(ISNUMBER(X46),X46,0)+IF(ISNUMBER(AC46),AC46,0)</f>
        <v>1118623</v>
      </c>
      <c r="AL46" s="89"/>
      <c r="AM46" s="89"/>
      <c r="AN46" s="89"/>
      <c r="AO46" s="90"/>
      <c r="AP46" s="88">
        <f>AP113</f>
        <v>1177911</v>
      </c>
      <c r="AQ46" s="89"/>
      <c r="AR46" s="89"/>
      <c r="AS46" s="89"/>
      <c r="AT46" s="90"/>
      <c r="AU46" s="88" t="s">
        <v>153</v>
      </c>
      <c r="AV46" s="89"/>
      <c r="AW46" s="89"/>
      <c r="AX46" s="89"/>
      <c r="AY46" s="90"/>
      <c r="AZ46" s="88" t="s">
        <v>153</v>
      </c>
      <c r="BA46" s="89"/>
      <c r="BB46" s="90"/>
      <c r="BC46" s="88">
        <f t="shared" ref="BC46:BC53" si="4">IF(ISNUMBER(AP46),AP46,0)+IF(ISNUMBER(AU46),AU46,0)</f>
        <v>1177911</v>
      </c>
      <c r="BD46" s="89"/>
      <c r="BE46" s="89"/>
      <c r="BF46" s="89"/>
      <c r="BG46" s="90"/>
      <c r="CA46" s="8" t="s">
        <v>24</v>
      </c>
    </row>
    <row r="47" spans="1:79" s="8" customFormat="1" ht="26.4" customHeight="1" x14ac:dyDescent="0.25">
      <c r="A47" s="62"/>
      <c r="B47" s="63"/>
      <c r="C47" s="63"/>
      <c r="D47" s="64"/>
      <c r="E47" s="92" t="s">
        <v>214</v>
      </c>
      <c r="F47" s="93"/>
      <c r="G47" s="93"/>
      <c r="H47" s="93"/>
      <c r="I47" s="93"/>
      <c r="J47" s="93"/>
      <c r="K47" s="93"/>
      <c r="L47" s="93"/>
      <c r="M47" s="93"/>
      <c r="N47" s="93"/>
      <c r="O47" s="93"/>
      <c r="P47" s="93"/>
      <c r="Q47" s="93"/>
      <c r="R47" s="93"/>
      <c r="S47" s="93"/>
      <c r="T47" s="93"/>
      <c r="U47" s="93"/>
      <c r="V47" s="93"/>
      <c r="W47" s="94"/>
      <c r="X47" s="88" t="s">
        <v>153</v>
      </c>
      <c r="Y47" s="89"/>
      <c r="Z47" s="89"/>
      <c r="AA47" s="89"/>
      <c r="AB47" s="90"/>
      <c r="AC47" s="88">
        <v>0</v>
      </c>
      <c r="AD47" s="89"/>
      <c r="AE47" s="89"/>
      <c r="AF47" s="89"/>
      <c r="AG47" s="90"/>
      <c r="AH47" s="88">
        <v>0</v>
      </c>
      <c r="AI47" s="89"/>
      <c r="AJ47" s="90"/>
      <c r="AK47" s="88">
        <f t="shared" si="3"/>
        <v>0</v>
      </c>
      <c r="AL47" s="89"/>
      <c r="AM47" s="89"/>
      <c r="AN47" s="89"/>
      <c r="AO47" s="90"/>
      <c r="AP47" s="88" t="s">
        <v>153</v>
      </c>
      <c r="AQ47" s="89"/>
      <c r="AR47" s="89"/>
      <c r="AS47" s="89"/>
      <c r="AT47" s="90"/>
      <c r="AU47" s="88">
        <v>0</v>
      </c>
      <c r="AV47" s="89"/>
      <c r="AW47" s="89"/>
      <c r="AX47" s="89"/>
      <c r="AY47" s="90"/>
      <c r="AZ47" s="88">
        <v>0</v>
      </c>
      <c r="BA47" s="89"/>
      <c r="BB47" s="90"/>
      <c r="BC47" s="88">
        <f t="shared" si="4"/>
        <v>0</v>
      </c>
      <c r="BD47" s="89"/>
      <c r="BE47" s="89"/>
      <c r="BF47" s="89"/>
      <c r="BG47" s="90"/>
    </row>
    <row r="48" spans="1:79" s="8" customFormat="1" ht="26.4" hidden="1" customHeight="1" x14ac:dyDescent="0.25">
      <c r="A48" s="62">
        <v>25010400</v>
      </c>
      <c r="B48" s="63"/>
      <c r="C48" s="63"/>
      <c r="D48" s="64"/>
      <c r="E48" s="92" t="s">
        <v>217</v>
      </c>
      <c r="F48" s="93"/>
      <c r="G48" s="93"/>
      <c r="H48" s="93"/>
      <c r="I48" s="93"/>
      <c r="J48" s="93"/>
      <c r="K48" s="93"/>
      <c r="L48" s="93"/>
      <c r="M48" s="93"/>
      <c r="N48" s="93"/>
      <c r="O48" s="93"/>
      <c r="P48" s="93"/>
      <c r="Q48" s="93"/>
      <c r="R48" s="93"/>
      <c r="S48" s="93"/>
      <c r="T48" s="93"/>
      <c r="U48" s="93"/>
      <c r="V48" s="93"/>
      <c r="W48" s="94"/>
      <c r="X48" s="88" t="s">
        <v>153</v>
      </c>
      <c r="Y48" s="89"/>
      <c r="Z48" s="89"/>
      <c r="AA48" s="89"/>
      <c r="AB48" s="90"/>
      <c r="AC48" s="88">
        <v>0</v>
      </c>
      <c r="AD48" s="89"/>
      <c r="AE48" s="89"/>
      <c r="AF48" s="89"/>
      <c r="AG48" s="90"/>
      <c r="AH48" s="88">
        <v>0</v>
      </c>
      <c r="AI48" s="89"/>
      <c r="AJ48" s="90"/>
      <c r="AK48" s="88">
        <f t="shared" si="3"/>
        <v>0</v>
      </c>
      <c r="AL48" s="89"/>
      <c r="AM48" s="89"/>
      <c r="AN48" s="89"/>
      <c r="AO48" s="90"/>
      <c r="AP48" s="88" t="s">
        <v>153</v>
      </c>
      <c r="AQ48" s="89"/>
      <c r="AR48" s="89"/>
      <c r="AS48" s="89"/>
      <c r="AT48" s="90"/>
      <c r="AU48" s="88">
        <v>0</v>
      </c>
      <c r="AV48" s="89"/>
      <c r="AW48" s="89"/>
      <c r="AX48" s="89"/>
      <c r="AY48" s="90"/>
      <c r="AZ48" s="88">
        <v>0</v>
      </c>
      <c r="BA48" s="89"/>
      <c r="BB48" s="90"/>
      <c r="BC48" s="88">
        <f t="shared" si="4"/>
        <v>0</v>
      </c>
      <c r="BD48" s="89"/>
      <c r="BE48" s="89"/>
      <c r="BF48" s="89"/>
      <c r="BG48" s="90"/>
    </row>
    <row r="49" spans="1:79" s="8" customFormat="1" ht="13.2" hidden="1" customHeight="1" x14ac:dyDescent="0.25">
      <c r="A49" s="62">
        <v>25020100</v>
      </c>
      <c r="B49" s="63"/>
      <c r="C49" s="63"/>
      <c r="D49" s="64"/>
      <c r="E49" s="92" t="s">
        <v>218</v>
      </c>
      <c r="F49" s="93"/>
      <c r="G49" s="93"/>
      <c r="H49" s="93"/>
      <c r="I49" s="93"/>
      <c r="J49" s="93"/>
      <c r="K49" s="93"/>
      <c r="L49" s="93"/>
      <c r="M49" s="93"/>
      <c r="N49" s="93"/>
      <c r="O49" s="93"/>
      <c r="P49" s="93"/>
      <c r="Q49" s="93"/>
      <c r="R49" s="93"/>
      <c r="S49" s="93"/>
      <c r="T49" s="93"/>
      <c r="U49" s="93"/>
      <c r="V49" s="93"/>
      <c r="W49" s="94"/>
      <c r="X49" s="88" t="s">
        <v>153</v>
      </c>
      <c r="Y49" s="89"/>
      <c r="Z49" s="89"/>
      <c r="AA49" s="89"/>
      <c r="AB49" s="90"/>
      <c r="AC49" s="88">
        <v>0</v>
      </c>
      <c r="AD49" s="89"/>
      <c r="AE49" s="89"/>
      <c r="AF49" s="89"/>
      <c r="AG49" s="90"/>
      <c r="AH49" s="88">
        <v>0</v>
      </c>
      <c r="AI49" s="89"/>
      <c r="AJ49" s="90"/>
      <c r="AK49" s="88">
        <f t="shared" si="3"/>
        <v>0</v>
      </c>
      <c r="AL49" s="89"/>
      <c r="AM49" s="89"/>
      <c r="AN49" s="89"/>
      <c r="AO49" s="90"/>
      <c r="AP49" s="88" t="s">
        <v>153</v>
      </c>
      <c r="AQ49" s="89"/>
      <c r="AR49" s="89"/>
      <c r="AS49" s="89"/>
      <c r="AT49" s="90"/>
      <c r="AU49" s="88">
        <v>0</v>
      </c>
      <c r="AV49" s="89"/>
      <c r="AW49" s="89"/>
      <c r="AX49" s="89"/>
      <c r="AY49" s="90"/>
      <c r="AZ49" s="88">
        <v>0</v>
      </c>
      <c r="BA49" s="89"/>
      <c r="BB49" s="90"/>
      <c r="BC49" s="88">
        <f t="shared" si="4"/>
        <v>0</v>
      </c>
      <c r="BD49" s="89"/>
      <c r="BE49" s="89"/>
      <c r="BF49" s="89"/>
      <c r="BG49" s="90"/>
    </row>
    <row r="50" spans="1:79" s="8" customFormat="1" ht="26.4" customHeight="1" x14ac:dyDescent="0.25">
      <c r="A50" s="62"/>
      <c r="B50" s="63"/>
      <c r="C50" s="63"/>
      <c r="D50" s="64"/>
      <c r="E50" s="92" t="s">
        <v>219</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0</v>
      </c>
      <c r="AD50" s="89"/>
      <c r="AE50" s="89"/>
      <c r="AF50" s="89"/>
      <c r="AG50" s="90"/>
      <c r="AH50" s="88">
        <v>0</v>
      </c>
      <c r="AI50" s="89"/>
      <c r="AJ50" s="90"/>
      <c r="AK50" s="88">
        <f t="shared" si="3"/>
        <v>0</v>
      </c>
      <c r="AL50" s="89"/>
      <c r="AM50" s="89"/>
      <c r="AN50" s="89"/>
      <c r="AO50" s="90"/>
      <c r="AP50" s="88" t="s">
        <v>153</v>
      </c>
      <c r="AQ50" s="89"/>
      <c r="AR50" s="89"/>
      <c r="AS50" s="89"/>
      <c r="AT50" s="90"/>
      <c r="AU50" s="88">
        <v>0</v>
      </c>
      <c r="AV50" s="89"/>
      <c r="AW50" s="89"/>
      <c r="AX50" s="89"/>
      <c r="AY50" s="90"/>
      <c r="AZ50" s="88">
        <v>0</v>
      </c>
      <c r="BA50" s="89"/>
      <c r="BB50" s="90"/>
      <c r="BC50" s="88">
        <f t="shared" si="4"/>
        <v>0</v>
      </c>
      <c r="BD50" s="89"/>
      <c r="BE50" s="89"/>
      <c r="BF50" s="89"/>
      <c r="BG50" s="90"/>
    </row>
    <row r="51" spans="1:79" s="8" customFormat="1" ht="13.2" hidden="1" customHeight="1" x14ac:dyDescent="0.25">
      <c r="A51" s="62">
        <v>602100</v>
      </c>
      <c r="B51" s="63"/>
      <c r="C51" s="63"/>
      <c r="D51" s="64"/>
      <c r="E51" s="92" t="s">
        <v>220</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0</v>
      </c>
      <c r="AD51" s="89"/>
      <c r="AE51" s="89"/>
      <c r="AF51" s="89"/>
      <c r="AG51" s="90"/>
      <c r="AH51" s="88">
        <v>0</v>
      </c>
      <c r="AI51" s="89"/>
      <c r="AJ51" s="90"/>
      <c r="AK51" s="88">
        <f t="shared" si="3"/>
        <v>0</v>
      </c>
      <c r="AL51" s="89"/>
      <c r="AM51" s="89"/>
      <c r="AN51" s="89"/>
      <c r="AO51" s="90"/>
      <c r="AP51" s="88" t="s">
        <v>153</v>
      </c>
      <c r="AQ51" s="89"/>
      <c r="AR51" s="89"/>
      <c r="AS51" s="89"/>
      <c r="AT51" s="90"/>
      <c r="AU51" s="88">
        <v>0</v>
      </c>
      <c r="AV51" s="89"/>
      <c r="AW51" s="89"/>
      <c r="AX51" s="89"/>
      <c r="AY51" s="90"/>
      <c r="AZ51" s="88">
        <v>0</v>
      </c>
      <c r="BA51" s="89"/>
      <c r="BB51" s="90"/>
      <c r="BC51" s="88">
        <f t="shared" si="4"/>
        <v>0</v>
      </c>
      <c r="BD51" s="89"/>
      <c r="BE51" s="89"/>
      <c r="BF51" s="89"/>
      <c r="BG51" s="90"/>
    </row>
    <row r="52" spans="1:79" s="8" customFormat="1" ht="26.4" hidden="1" customHeight="1" x14ac:dyDescent="0.25">
      <c r="A52" s="62">
        <v>602400</v>
      </c>
      <c r="B52" s="63"/>
      <c r="C52" s="63"/>
      <c r="D52" s="64"/>
      <c r="E52" s="92" t="s">
        <v>221</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0</v>
      </c>
      <c r="AD52" s="89"/>
      <c r="AE52" s="89"/>
      <c r="AF52" s="89"/>
      <c r="AG52" s="90"/>
      <c r="AH52" s="88">
        <v>0</v>
      </c>
      <c r="AI52" s="89"/>
      <c r="AJ52" s="90"/>
      <c r="AK52" s="88">
        <f t="shared" si="3"/>
        <v>0</v>
      </c>
      <c r="AL52" s="89"/>
      <c r="AM52" s="89"/>
      <c r="AN52" s="89"/>
      <c r="AO52" s="90"/>
      <c r="AP52" s="88" t="s">
        <v>153</v>
      </c>
      <c r="AQ52" s="89"/>
      <c r="AR52" s="89"/>
      <c r="AS52" s="89"/>
      <c r="AT52" s="90"/>
      <c r="AU52" s="88">
        <v>0</v>
      </c>
      <c r="AV52" s="89"/>
      <c r="AW52" s="89"/>
      <c r="AX52" s="89"/>
      <c r="AY52" s="90"/>
      <c r="AZ52" s="88">
        <v>0</v>
      </c>
      <c r="BA52" s="89"/>
      <c r="BB52" s="90"/>
      <c r="BC52" s="88">
        <f t="shared" si="4"/>
        <v>0</v>
      </c>
      <c r="BD52" s="89"/>
      <c r="BE52" s="89"/>
      <c r="BF52" s="89"/>
      <c r="BG52" s="90"/>
    </row>
    <row r="53" spans="1:79" s="9" customFormat="1" ht="12.75" customHeight="1" x14ac:dyDescent="0.25">
      <c r="A53" s="98"/>
      <c r="B53" s="99"/>
      <c r="C53" s="99"/>
      <c r="D53" s="100"/>
      <c r="E53" s="159" t="s">
        <v>145</v>
      </c>
      <c r="F53" s="156"/>
      <c r="G53" s="156"/>
      <c r="H53" s="156"/>
      <c r="I53" s="156"/>
      <c r="J53" s="156"/>
      <c r="K53" s="156"/>
      <c r="L53" s="156"/>
      <c r="M53" s="156"/>
      <c r="N53" s="156"/>
      <c r="O53" s="156"/>
      <c r="P53" s="156"/>
      <c r="Q53" s="156"/>
      <c r="R53" s="156"/>
      <c r="S53" s="156"/>
      <c r="T53" s="156"/>
      <c r="U53" s="156"/>
      <c r="V53" s="156"/>
      <c r="W53" s="157"/>
      <c r="X53" s="95">
        <f>X46</f>
        <v>1118623</v>
      </c>
      <c r="Y53" s="96"/>
      <c r="Z53" s="96"/>
      <c r="AA53" s="96"/>
      <c r="AB53" s="97"/>
      <c r="AC53" s="95">
        <v>0</v>
      </c>
      <c r="AD53" s="96"/>
      <c r="AE53" s="96"/>
      <c r="AF53" s="96"/>
      <c r="AG53" s="97"/>
      <c r="AH53" s="95">
        <v>0</v>
      </c>
      <c r="AI53" s="96"/>
      <c r="AJ53" s="97"/>
      <c r="AK53" s="95">
        <f t="shared" si="3"/>
        <v>1118623</v>
      </c>
      <c r="AL53" s="96"/>
      <c r="AM53" s="96"/>
      <c r="AN53" s="96"/>
      <c r="AO53" s="97"/>
      <c r="AP53" s="95">
        <f>AP46</f>
        <v>1177911</v>
      </c>
      <c r="AQ53" s="96"/>
      <c r="AR53" s="96"/>
      <c r="AS53" s="96"/>
      <c r="AT53" s="97"/>
      <c r="AU53" s="95">
        <v>0</v>
      </c>
      <c r="AV53" s="96"/>
      <c r="AW53" s="96"/>
      <c r="AX53" s="96"/>
      <c r="AY53" s="97"/>
      <c r="AZ53" s="95">
        <v>0</v>
      </c>
      <c r="BA53" s="96"/>
      <c r="BB53" s="97"/>
      <c r="BC53" s="95">
        <f t="shared" si="4"/>
        <v>1177911</v>
      </c>
      <c r="BD53" s="96"/>
      <c r="BE53" s="96"/>
      <c r="BF53" s="96"/>
      <c r="BG53" s="97"/>
    </row>
    <row r="54" spans="1:79" ht="6" customHeight="1" x14ac:dyDescent="0.25"/>
    <row r="55" spans="1:79" s="12" customFormat="1" ht="14.25" customHeight="1" x14ac:dyDescent="0.25">
      <c r="A55" s="51" t="s">
        <v>403</v>
      </c>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row>
    <row r="56" spans="1:79" ht="14.25" customHeight="1" x14ac:dyDescent="0.25">
      <c r="A56" s="51" t="s">
        <v>410</v>
      </c>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row>
    <row r="57" spans="1:79" ht="15" customHeight="1" x14ac:dyDescent="0.25">
      <c r="A57" s="59" t="s">
        <v>192</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row>
    <row r="58" spans="1:79" ht="7.2" customHeight="1" x14ac:dyDescent="0.25"/>
    <row r="59" spans="1:79" ht="15.6" customHeight="1" x14ac:dyDescent="0.25">
      <c r="A59" s="104" t="s">
        <v>117</v>
      </c>
      <c r="B59" s="105"/>
      <c r="C59" s="105"/>
      <c r="D59" s="106"/>
      <c r="E59" s="81" t="s">
        <v>19</v>
      </c>
      <c r="F59" s="82"/>
      <c r="G59" s="82"/>
      <c r="H59" s="82"/>
      <c r="I59" s="82"/>
      <c r="J59" s="82"/>
      <c r="K59" s="82"/>
      <c r="L59" s="82"/>
      <c r="M59" s="82"/>
      <c r="N59" s="82"/>
      <c r="O59" s="82"/>
      <c r="P59" s="82"/>
      <c r="Q59" s="82"/>
      <c r="R59" s="82"/>
      <c r="S59" s="82"/>
      <c r="T59" s="82"/>
      <c r="U59" s="82"/>
      <c r="V59" s="82"/>
      <c r="W59" s="83"/>
      <c r="X59" s="61" t="s">
        <v>193</v>
      </c>
      <c r="Y59" s="61"/>
      <c r="Z59" s="61"/>
      <c r="AA59" s="61"/>
      <c r="AB59" s="61"/>
      <c r="AC59" s="61"/>
      <c r="AD59" s="61"/>
      <c r="AE59" s="61"/>
      <c r="AF59" s="61"/>
      <c r="AG59" s="61"/>
      <c r="AH59" s="61"/>
      <c r="AI59" s="61"/>
      <c r="AJ59" s="61"/>
      <c r="AK59" s="61"/>
      <c r="AL59" s="61"/>
      <c r="AM59" s="61"/>
      <c r="AN59" s="61"/>
      <c r="AO59" s="61"/>
      <c r="AP59" s="61" t="s">
        <v>195</v>
      </c>
      <c r="AQ59" s="61"/>
      <c r="AR59" s="61"/>
      <c r="AS59" s="61"/>
      <c r="AT59" s="61"/>
      <c r="AU59" s="61"/>
      <c r="AV59" s="61"/>
      <c r="AW59" s="61"/>
      <c r="AX59" s="61"/>
      <c r="AY59" s="61"/>
      <c r="AZ59" s="61"/>
      <c r="BA59" s="61"/>
      <c r="BB59" s="61"/>
      <c r="BC59" s="61"/>
      <c r="BD59" s="61"/>
      <c r="BE59" s="61"/>
      <c r="BF59" s="61"/>
      <c r="BG59" s="61"/>
      <c r="BH59" s="61" t="s">
        <v>200</v>
      </c>
      <c r="BI59" s="61"/>
      <c r="BJ59" s="61"/>
      <c r="BK59" s="61"/>
      <c r="BL59" s="61"/>
      <c r="BM59" s="61"/>
      <c r="BN59" s="61"/>
      <c r="BO59" s="61"/>
      <c r="BP59" s="61"/>
      <c r="BQ59" s="61"/>
      <c r="BR59" s="61"/>
      <c r="BS59" s="61"/>
      <c r="BT59" s="61"/>
      <c r="BU59" s="61"/>
      <c r="BV59" s="61"/>
      <c r="BW59" s="61"/>
      <c r="BX59" s="61"/>
      <c r="BY59" s="61"/>
    </row>
    <row r="60" spans="1:79" ht="48.75" customHeight="1" x14ac:dyDescent="0.25">
      <c r="A60" s="107"/>
      <c r="B60" s="108"/>
      <c r="C60" s="108"/>
      <c r="D60" s="109"/>
      <c r="E60" s="84"/>
      <c r="F60" s="85"/>
      <c r="G60" s="85"/>
      <c r="H60" s="85"/>
      <c r="I60" s="85"/>
      <c r="J60" s="85"/>
      <c r="K60" s="85"/>
      <c r="L60" s="85"/>
      <c r="M60" s="85"/>
      <c r="N60" s="85"/>
      <c r="O60" s="85"/>
      <c r="P60" s="85"/>
      <c r="Q60" s="85"/>
      <c r="R60" s="85"/>
      <c r="S60" s="85"/>
      <c r="T60" s="85"/>
      <c r="U60" s="85"/>
      <c r="V60" s="85"/>
      <c r="W60" s="86"/>
      <c r="X60" s="61" t="s">
        <v>4</v>
      </c>
      <c r="Y60" s="61"/>
      <c r="Z60" s="61"/>
      <c r="AA60" s="61"/>
      <c r="AB60" s="61"/>
      <c r="AC60" s="61" t="s">
        <v>3</v>
      </c>
      <c r="AD60" s="61"/>
      <c r="AE60" s="61"/>
      <c r="AF60" s="61"/>
      <c r="AG60" s="61"/>
      <c r="AH60" s="62" t="s">
        <v>116</v>
      </c>
      <c r="AI60" s="63"/>
      <c r="AJ60" s="64"/>
      <c r="AK60" s="61" t="s">
        <v>5</v>
      </c>
      <c r="AL60" s="61"/>
      <c r="AM60" s="61"/>
      <c r="AN60" s="61"/>
      <c r="AO60" s="61"/>
      <c r="AP60" s="61" t="s">
        <v>4</v>
      </c>
      <c r="AQ60" s="61"/>
      <c r="AR60" s="61"/>
      <c r="AS60" s="61"/>
      <c r="AT60" s="61"/>
      <c r="AU60" s="61" t="s">
        <v>3</v>
      </c>
      <c r="AV60" s="61"/>
      <c r="AW60" s="61"/>
      <c r="AX60" s="61"/>
      <c r="AY60" s="61"/>
      <c r="AZ60" s="62" t="s">
        <v>116</v>
      </c>
      <c r="BA60" s="63"/>
      <c r="BB60" s="64"/>
      <c r="BC60" s="61" t="s">
        <v>96</v>
      </c>
      <c r="BD60" s="61"/>
      <c r="BE60" s="61"/>
      <c r="BF60" s="61"/>
      <c r="BG60" s="61"/>
      <c r="BH60" s="61" t="s">
        <v>4</v>
      </c>
      <c r="BI60" s="61"/>
      <c r="BJ60" s="61"/>
      <c r="BK60" s="61"/>
      <c r="BL60" s="61"/>
      <c r="BM60" s="61" t="s">
        <v>3</v>
      </c>
      <c r="BN60" s="61"/>
      <c r="BO60" s="61"/>
      <c r="BP60" s="61"/>
      <c r="BQ60" s="61"/>
      <c r="BR60" s="62" t="s">
        <v>116</v>
      </c>
      <c r="BS60" s="63"/>
      <c r="BT60" s="64"/>
      <c r="BU60" s="61" t="s">
        <v>97</v>
      </c>
      <c r="BV60" s="61"/>
      <c r="BW60" s="61"/>
      <c r="BX60" s="61"/>
      <c r="BY60" s="61"/>
    </row>
    <row r="61" spans="1:79" ht="15" customHeight="1" x14ac:dyDescent="0.25">
      <c r="A61" s="77">
        <v>1</v>
      </c>
      <c r="B61" s="78"/>
      <c r="C61" s="78"/>
      <c r="D61" s="79"/>
      <c r="E61" s="77">
        <v>2</v>
      </c>
      <c r="F61" s="78"/>
      <c r="G61" s="78"/>
      <c r="H61" s="78"/>
      <c r="I61" s="78"/>
      <c r="J61" s="78"/>
      <c r="K61" s="78"/>
      <c r="L61" s="78"/>
      <c r="M61" s="78"/>
      <c r="N61" s="78"/>
      <c r="O61" s="78"/>
      <c r="P61" s="78"/>
      <c r="Q61" s="78"/>
      <c r="R61" s="78"/>
      <c r="S61" s="78"/>
      <c r="T61" s="78"/>
      <c r="U61" s="78"/>
      <c r="V61" s="78"/>
      <c r="W61" s="79"/>
      <c r="X61" s="61">
        <v>3</v>
      </c>
      <c r="Y61" s="61"/>
      <c r="Z61" s="61"/>
      <c r="AA61" s="61"/>
      <c r="AB61" s="61"/>
      <c r="AC61" s="61">
        <v>4</v>
      </c>
      <c r="AD61" s="61"/>
      <c r="AE61" s="61"/>
      <c r="AF61" s="61"/>
      <c r="AG61" s="61"/>
      <c r="AH61" s="77">
        <v>5</v>
      </c>
      <c r="AI61" s="78"/>
      <c r="AJ61" s="79"/>
      <c r="AK61" s="61">
        <v>6</v>
      </c>
      <c r="AL61" s="61"/>
      <c r="AM61" s="61"/>
      <c r="AN61" s="61"/>
      <c r="AO61" s="61"/>
      <c r="AP61" s="61">
        <v>7</v>
      </c>
      <c r="AQ61" s="61"/>
      <c r="AR61" s="61"/>
      <c r="AS61" s="61"/>
      <c r="AT61" s="61"/>
      <c r="AU61" s="61">
        <v>8</v>
      </c>
      <c r="AV61" s="61"/>
      <c r="AW61" s="61"/>
      <c r="AX61" s="61"/>
      <c r="AY61" s="61"/>
      <c r="AZ61" s="77">
        <v>9</v>
      </c>
      <c r="BA61" s="78"/>
      <c r="BB61" s="79"/>
      <c r="BC61" s="61">
        <v>10</v>
      </c>
      <c r="BD61" s="61"/>
      <c r="BE61" s="61"/>
      <c r="BF61" s="61"/>
      <c r="BG61" s="61"/>
      <c r="BH61" s="61">
        <v>11</v>
      </c>
      <c r="BI61" s="61"/>
      <c r="BJ61" s="61"/>
      <c r="BK61" s="61"/>
      <c r="BL61" s="61"/>
      <c r="BM61" s="61">
        <v>12</v>
      </c>
      <c r="BN61" s="61"/>
      <c r="BO61" s="61"/>
      <c r="BP61" s="61"/>
      <c r="BQ61" s="61"/>
      <c r="BR61" s="77">
        <v>13</v>
      </c>
      <c r="BS61" s="78"/>
      <c r="BT61" s="79"/>
      <c r="BU61" s="61">
        <v>14</v>
      </c>
      <c r="BV61" s="61"/>
      <c r="BW61" s="61"/>
      <c r="BX61" s="61"/>
      <c r="BY61" s="61"/>
    </row>
    <row r="62" spans="1:79" ht="12.75" hidden="1" customHeight="1" x14ac:dyDescent="0.25">
      <c r="A62" s="62" t="s">
        <v>64</v>
      </c>
      <c r="B62" s="63"/>
      <c r="C62" s="63"/>
      <c r="D62" s="64"/>
      <c r="E62" s="62" t="s">
        <v>57</v>
      </c>
      <c r="F62" s="63"/>
      <c r="G62" s="63"/>
      <c r="H62" s="63"/>
      <c r="I62" s="63"/>
      <c r="J62" s="63"/>
      <c r="K62" s="63"/>
      <c r="L62" s="63"/>
      <c r="M62" s="63"/>
      <c r="N62" s="63"/>
      <c r="O62" s="63"/>
      <c r="P62" s="63"/>
      <c r="Q62" s="63"/>
      <c r="R62" s="63"/>
      <c r="S62" s="63"/>
      <c r="T62" s="63"/>
      <c r="U62" s="63"/>
      <c r="V62" s="63"/>
      <c r="W62" s="64"/>
      <c r="X62" s="80" t="s">
        <v>65</v>
      </c>
      <c r="Y62" s="80"/>
      <c r="Z62" s="80"/>
      <c r="AA62" s="80"/>
      <c r="AB62" s="80"/>
      <c r="AC62" s="80" t="s">
        <v>66</v>
      </c>
      <c r="AD62" s="80"/>
      <c r="AE62" s="80"/>
      <c r="AF62" s="80"/>
      <c r="AG62" s="80"/>
      <c r="AH62" s="62" t="s">
        <v>91</v>
      </c>
      <c r="AI62" s="63"/>
      <c r="AJ62" s="64"/>
      <c r="AK62" s="91" t="s">
        <v>99</v>
      </c>
      <c r="AL62" s="91"/>
      <c r="AM62" s="91"/>
      <c r="AN62" s="91"/>
      <c r="AO62" s="91"/>
      <c r="AP62" s="80" t="s">
        <v>67</v>
      </c>
      <c r="AQ62" s="80"/>
      <c r="AR62" s="80"/>
      <c r="AS62" s="80"/>
      <c r="AT62" s="80"/>
      <c r="AU62" s="80" t="s">
        <v>68</v>
      </c>
      <c r="AV62" s="80"/>
      <c r="AW62" s="80"/>
      <c r="AX62" s="80"/>
      <c r="AY62" s="80"/>
      <c r="AZ62" s="62" t="s">
        <v>92</v>
      </c>
      <c r="BA62" s="63"/>
      <c r="BB62" s="64"/>
      <c r="BC62" s="91" t="s">
        <v>99</v>
      </c>
      <c r="BD62" s="91"/>
      <c r="BE62" s="91"/>
      <c r="BF62" s="91"/>
      <c r="BG62" s="91"/>
      <c r="BH62" s="80" t="s">
        <v>58</v>
      </c>
      <c r="BI62" s="80"/>
      <c r="BJ62" s="80"/>
      <c r="BK62" s="80"/>
      <c r="BL62" s="80"/>
      <c r="BM62" s="80" t="s">
        <v>59</v>
      </c>
      <c r="BN62" s="80"/>
      <c r="BO62" s="80"/>
      <c r="BP62" s="80"/>
      <c r="BQ62" s="80"/>
      <c r="BR62" s="62" t="s">
        <v>93</v>
      </c>
      <c r="BS62" s="63"/>
      <c r="BT62" s="64"/>
      <c r="BU62" s="91" t="s">
        <v>99</v>
      </c>
      <c r="BV62" s="91"/>
      <c r="BW62" s="91"/>
      <c r="BX62" s="91"/>
      <c r="BY62" s="91"/>
      <c r="CA62" s="1" t="s">
        <v>25</v>
      </c>
    </row>
    <row r="63" spans="1:79" s="8" customFormat="1" ht="13.2" customHeight="1" x14ac:dyDescent="0.25">
      <c r="A63" s="62">
        <v>2111</v>
      </c>
      <c r="B63" s="63"/>
      <c r="C63" s="63"/>
      <c r="D63" s="64"/>
      <c r="E63" s="92" t="s">
        <v>154</v>
      </c>
      <c r="F63" s="93"/>
      <c r="G63" s="93"/>
      <c r="H63" s="93"/>
      <c r="I63" s="93"/>
      <c r="J63" s="93"/>
      <c r="K63" s="93"/>
      <c r="L63" s="93"/>
      <c r="M63" s="93"/>
      <c r="N63" s="93"/>
      <c r="O63" s="93"/>
      <c r="P63" s="93"/>
      <c r="Q63" s="93"/>
      <c r="R63" s="93"/>
      <c r="S63" s="93"/>
      <c r="T63" s="93"/>
      <c r="U63" s="93"/>
      <c r="V63" s="93"/>
      <c r="W63" s="94"/>
      <c r="X63" s="87">
        <v>11102586</v>
      </c>
      <c r="Y63" s="87"/>
      <c r="Z63" s="87"/>
      <c r="AA63" s="87"/>
      <c r="AB63" s="87"/>
      <c r="AC63" s="87">
        <v>0</v>
      </c>
      <c r="AD63" s="87"/>
      <c r="AE63" s="87"/>
      <c r="AF63" s="87"/>
      <c r="AG63" s="87"/>
      <c r="AH63" s="88">
        <v>0</v>
      </c>
      <c r="AI63" s="89"/>
      <c r="AJ63" s="90"/>
      <c r="AK63" s="87">
        <f t="shared" ref="AK63:AK79" si="5">IF(ISNUMBER(X63),X63,0)+IF(ISNUMBER(AC63),AC63,0)</f>
        <v>11102586</v>
      </c>
      <c r="AL63" s="87"/>
      <c r="AM63" s="87"/>
      <c r="AN63" s="87"/>
      <c r="AO63" s="87"/>
      <c r="AP63" s="87">
        <v>10573112</v>
      </c>
      <c r="AQ63" s="87"/>
      <c r="AR63" s="87"/>
      <c r="AS63" s="87"/>
      <c r="AT63" s="87"/>
      <c r="AU63" s="87">
        <v>0</v>
      </c>
      <c r="AV63" s="87"/>
      <c r="AW63" s="87"/>
      <c r="AX63" s="87"/>
      <c r="AY63" s="87"/>
      <c r="AZ63" s="88">
        <v>0</v>
      </c>
      <c r="BA63" s="89"/>
      <c r="BB63" s="90"/>
      <c r="BC63" s="87">
        <f t="shared" ref="BC63:BC79" si="6">IF(ISNUMBER(AP63),AP63,0)+IF(ISNUMBER(AU63),AU63,0)</f>
        <v>10573112</v>
      </c>
      <c r="BD63" s="87"/>
      <c r="BE63" s="87"/>
      <c r="BF63" s="87"/>
      <c r="BG63" s="87"/>
      <c r="BH63" s="87">
        <v>2696100</v>
      </c>
      <c r="BI63" s="87"/>
      <c r="BJ63" s="87"/>
      <c r="BK63" s="87"/>
      <c r="BL63" s="87"/>
      <c r="BM63" s="87">
        <v>0</v>
      </c>
      <c r="BN63" s="87"/>
      <c r="BO63" s="87"/>
      <c r="BP63" s="87"/>
      <c r="BQ63" s="87"/>
      <c r="BR63" s="88">
        <v>0</v>
      </c>
      <c r="BS63" s="89"/>
      <c r="BT63" s="90"/>
      <c r="BU63" s="87">
        <f t="shared" ref="BU63:BU79" si="7">IF(ISNUMBER(BH63),BH63,0)+IF(ISNUMBER(BM63),BM63,0)</f>
        <v>2696100</v>
      </c>
      <c r="BV63" s="87"/>
      <c r="BW63" s="87"/>
      <c r="BX63" s="87"/>
      <c r="BY63" s="87"/>
      <c r="CA63" s="8" t="s">
        <v>26</v>
      </c>
    </row>
    <row r="64" spans="1:79" s="8" customFormat="1" ht="13.2" customHeight="1" x14ac:dyDescent="0.25">
      <c r="A64" s="62">
        <v>2120</v>
      </c>
      <c r="B64" s="63"/>
      <c r="C64" s="63"/>
      <c r="D64" s="64"/>
      <c r="E64" s="92" t="s">
        <v>155</v>
      </c>
      <c r="F64" s="93"/>
      <c r="G64" s="93"/>
      <c r="H64" s="93"/>
      <c r="I64" s="93"/>
      <c r="J64" s="93"/>
      <c r="K64" s="93"/>
      <c r="L64" s="93"/>
      <c r="M64" s="93"/>
      <c r="N64" s="93"/>
      <c r="O64" s="93"/>
      <c r="P64" s="93"/>
      <c r="Q64" s="93"/>
      <c r="R64" s="93"/>
      <c r="S64" s="93"/>
      <c r="T64" s="93"/>
      <c r="U64" s="93"/>
      <c r="V64" s="93"/>
      <c r="W64" s="94"/>
      <c r="X64" s="87">
        <v>2377026</v>
      </c>
      <c r="Y64" s="87"/>
      <c r="Z64" s="87"/>
      <c r="AA64" s="87"/>
      <c r="AB64" s="87"/>
      <c r="AC64" s="87">
        <v>0</v>
      </c>
      <c r="AD64" s="87"/>
      <c r="AE64" s="87"/>
      <c r="AF64" s="87"/>
      <c r="AG64" s="87"/>
      <c r="AH64" s="88">
        <v>0</v>
      </c>
      <c r="AI64" s="89"/>
      <c r="AJ64" s="90"/>
      <c r="AK64" s="87">
        <f t="shared" si="5"/>
        <v>2377026</v>
      </c>
      <c r="AL64" s="87"/>
      <c r="AM64" s="87"/>
      <c r="AN64" s="87"/>
      <c r="AO64" s="87"/>
      <c r="AP64" s="87">
        <v>2312206</v>
      </c>
      <c r="AQ64" s="87"/>
      <c r="AR64" s="87"/>
      <c r="AS64" s="87"/>
      <c r="AT64" s="87"/>
      <c r="AU64" s="87">
        <v>0</v>
      </c>
      <c r="AV64" s="87"/>
      <c r="AW64" s="87"/>
      <c r="AX64" s="87"/>
      <c r="AY64" s="87"/>
      <c r="AZ64" s="88">
        <v>0</v>
      </c>
      <c r="BA64" s="89"/>
      <c r="BB64" s="90"/>
      <c r="BC64" s="87">
        <f t="shared" si="6"/>
        <v>2312206</v>
      </c>
      <c r="BD64" s="87"/>
      <c r="BE64" s="87"/>
      <c r="BF64" s="87"/>
      <c r="BG64" s="87"/>
      <c r="BH64" s="87">
        <v>593200</v>
      </c>
      <c r="BI64" s="87"/>
      <c r="BJ64" s="87"/>
      <c r="BK64" s="87"/>
      <c r="BL64" s="87"/>
      <c r="BM64" s="87">
        <v>0</v>
      </c>
      <c r="BN64" s="87"/>
      <c r="BO64" s="87"/>
      <c r="BP64" s="87"/>
      <c r="BQ64" s="87"/>
      <c r="BR64" s="88">
        <v>0</v>
      </c>
      <c r="BS64" s="89"/>
      <c r="BT64" s="90"/>
      <c r="BU64" s="87">
        <f t="shared" si="7"/>
        <v>593200</v>
      </c>
      <c r="BV64" s="87"/>
      <c r="BW64" s="87"/>
      <c r="BX64" s="87"/>
      <c r="BY64" s="87"/>
    </row>
    <row r="65" spans="1:77" s="8" customFormat="1" ht="13.2" customHeight="1" x14ac:dyDescent="0.25">
      <c r="A65" s="62">
        <v>2210</v>
      </c>
      <c r="B65" s="63"/>
      <c r="C65" s="63"/>
      <c r="D65" s="64"/>
      <c r="E65" s="92" t="s">
        <v>156</v>
      </c>
      <c r="F65" s="93"/>
      <c r="G65" s="93"/>
      <c r="H65" s="93"/>
      <c r="I65" s="93"/>
      <c r="J65" s="93"/>
      <c r="K65" s="93"/>
      <c r="L65" s="93"/>
      <c r="M65" s="93"/>
      <c r="N65" s="93"/>
      <c r="O65" s="93"/>
      <c r="P65" s="93"/>
      <c r="Q65" s="93"/>
      <c r="R65" s="93"/>
      <c r="S65" s="93"/>
      <c r="T65" s="93"/>
      <c r="U65" s="93"/>
      <c r="V65" s="93"/>
      <c r="W65" s="94"/>
      <c r="X65" s="87">
        <v>0</v>
      </c>
      <c r="Y65" s="87"/>
      <c r="Z65" s="87"/>
      <c r="AA65" s="87"/>
      <c r="AB65" s="87"/>
      <c r="AC65" s="87">
        <v>190457</v>
      </c>
      <c r="AD65" s="87"/>
      <c r="AE65" s="87"/>
      <c r="AF65" s="87"/>
      <c r="AG65" s="87"/>
      <c r="AH65" s="88">
        <v>0</v>
      </c>
      <c r="AI65" s="89"/>
      <c r="AJ65" s="90"/>
      <c r="AK65" s="87">
        <f t="shared" si="5"/>
        <v>190457</v>
      </c>
      <c r="AL65" s="87"/>
      <c r="AM65" s="87"/>
      <c r="AN65" s="87"/>
      <c r="AO65" s="87"/>
      <c r="AP65" s="87">
        <v>0</v>
      </c>
      <c r="AQ65" s="87"/>
      <c r="AR65" s="87"/>
      <c r="AS65" s="87"/>
      <c r="AT65" s="87"/>
      <c r="AU65" s="87">
        <v>105443</v>
      </c>
      <c r="AV65" s="87"/>
      <c r="AW65" s="87"/>
      <c r="AX65" s="87"/>
      <c r="AY65" s="87"/>
      <c r="AZ65" s="88">
        <v>0</v>
      </c>
      <c r="BA65" s="89"/>
      <c r="BB65" s="90"/>
      <c r="BC65" s="87">
        <f t="shared" si="6"/>
        <v>105443</v>
      </c>
      <c r="BD65" s="87"/>
      <c r="BE65" s="87"/>
      <c r="BF65" s="87"/>
      <c r="BG65" s="87"/>
      <c r="BH65" s="87">
        <v>0</v>
      </c>
      <c r="BI65" s="87"/>
      <c r="BJ65" s="87"/>
      <c r="BK65" s="87"/>
      <c r="BL65" s="87"/>
      <c r="BM65" s="87">
        <v>0</v>
      </c>
      <c r="BN65" s="87"/>
      <c r="BO65" s="87"/>
      <c r="BP65" s="87"/>
      <c r="BQ65" s="87"/>
      <c r="BR65" s="88">
        <v>0</v>
      </c>
      <c r="BS65" s="89"/>
      <c r="BT65" s="90"/>
      <c r="BU65" s="87">
        <f t="shared" si="7"/>
        <v>0</v>
      </c>
      <c r="BV65" s="87"/>
      <c r="BW65" s="87"/>
      <c r="BX65" s="87"/>
      <c r="BY65" s="87"/>
    </row>
    <row r="66" spans="1:77" s="8" customFormat="1" ht="13.2" customHeight="1" x14ac:dyDescent="0.25">
      <c r="A66" s="62">
        <v>2220</v>
      </c>
      <c r="B66" s="63"/>
      <c r="C66" s="63"/>
      <c r="D66" s="64"/>
      <c r="E66" s="92" t="s">
        <v>222</v>
      </c>
      <c r="F66" s="93"/>
      <c r="G66" s="93"/>
      <c r="H66" s="93"/>
      <c r="I66" s="93"/>
      <c r="J66" s="93"/>
      <c r="K66" s="93"/>
      <c r="L66" s="93"/>
      <c r="M66" s="93"/>
      <c r="N66" s="93"/>
      <c r="O66" s="93"/>
      <c r="P66" s="93"/>
      <c r="Q66" s="93"/>
      <c r="R66" s="93"/>
      <c r="S66" s="93"/>
      <c r="T66" s="93"/>
      <c r="U66" s="93"/>
      <c r="V66" s="93"/>
      <c r="W66" s="94"/>
      <c r="X66" s="87">
        <v>200866</v>
      </c>
      <c r="Y66" s="87"/>
      <c r="Z66" s="87"/>
      <c r="AA66" s="87"/>
      <c r="AB66" s="87"/>
      <c r="AC66" s="87">
        <v>679517</v>
      </c>
      <c r="AD66" s="87"/>
      <c r="AE66" s="87"/>
      <c r="AF66" s="87"/>
      <c r="AG66" s="87"/>
      <c r="AH66" s="88">
        <v>0</v>
      </c>
      <c r="AI66" s="89"/>
      <c r="AJ66" s="90"/>
      <c r="AK66" s="87">
        <f t="shared" si="5"/>
        <v>880383</v>
      </c>
      <c r="AL66" s="87"/>
      <c r="AM66" s="87"/>
      <c r="AN66" s="87"/>
      <c r="AO66" s="87"/>
      <c r="AP66" s="87">
        <v>39327</v>
      </c>
      <c r="AQ66" s="87"/>
      <c r="AR66" s="87"/>
      <c r="AS66" s="87"/>
      <c r="AT66" s="87"/>
      <c r="AU66" s="87">
        <v>551219</v>
      </c>
      <c r="AV66" s="87"/>
      <c r="AW66" s="87"/>
      <c r="AX66" s="87"/>
      <c r="AY66" s="87"/>
      <c r="AZ66" s="88">
        <v>0</v>
      </c>
      <c r="BA66" s="89"/>
      <c r="BB66" s="90"/>
      <c r="BC66" s="87">
        <f t="shared" si="6"/>
        <v>590546</v>
      </c>
      <c r="BD66" s="87"/>
      <c r="BE66" s="87"/>
      <c r="BF66" s="87"/>
      <c r="BG66" s="87"/>
      <c r="BH66" s="87">
        <v>0</v>
      </c>
      <c r="BI66" s="87"/>
      <c r="BJ66" s="87"/>
      <c r="BK66" s="87"/>
      <c r="BL66" s="87"/>
      <c r="BM66" s="87">
        <v>0</v>
      </c>
      <c r="BN66" s="87"/>
      <c r="BO66" s="87"/>
      <c r="BP66" s="87"/>
      <c r="BQ66" s="87"/>
      <c r="BR66" s="88">
        <v>0</v>
      </c>
      <c r="BS66" s="89"/>
      <c r="BT66" s="90"/>
      <c r="BU66" s="87">
        <f t="shared" si="7"/>
        <v>0</v>
      </c>
      <c r="BV66" s="87"/>
      <c r="BW66" s="87"/>
      <c r="BX66" s="87"/>
      <c r="BY66" s="87"/>
    </row>
    <row r="67" spans="1:77" s="8" customFormat="1" ht="13.2" customHeight="1" x14ac:dyDescent="0.25">
      <c r="A67" s="62">
        <v>2240</v>
      </c>
      <c r="B67" s="63"/>
      <c r="C67" s="63"/>
      <c r="D67" s="64"/>
      <c r="E67" s="92" t="s">
        <v>157</v>
      </c>
      <c r="F67" s="93"/>
      <c r="G67" s="93"/>
      <c r="H67" s="93"/>
      <c r="I67" s="93"/>
      <c r="J67" s="93"/>
      <c r="K67" s="93"/>
      <c r="L67" s="93"/>
      <c r="M67" s="93"/>
      <c r="N67" s="93"/>
      <c r="O67" s="93"/>
      <c r="P67" s="93"/>
      <c r="Q67" s="93"/>
      <c r="R67" s="93"/>
      <c r="S67" s="93"/>
      <c r="T67" s="93"/>
      <c r="U67" s="93"/>
      <c r="V67" s="93"/>
      <c r="W67" s="94"/>
      <c r="X67" s="87">
        <v>0</v>
      </c>
      <c r="Y67" s="87"/>
      <c r="Z67" s="87"/>
      <c r="AA67" s="87"/>
      <c r="AB67" s="87"/>
      <c r="AC67" s="87">
        <v>181892</v>
      </c>
      <c r="AD67" s="87"/>
      <c r="AE67" s="87"/>
      <c r="AF67" s="87"/>
      <c r="AG67" s="87"/>
      <c r="AH67" s="88">
        <v>0</v>
      </c>
      <c r="AI67" s="89"/>
      <c r="AJ67" s="90"/>
      <c r="AK67" s="87">
        <f t="shared" si="5"/>
        <v>181892</v>
      </c>
      <c r="AL67" s="87"/>
      <c r="AM67" s="87"/>
      <c r="AN67" s="87"/>
      <c r="AO67" s="87"/>
      <c r="AP67" s="87">
        <v>0</v>
      </c>
      <c r="AQ67" s="87"/>
      <c r="AR67" s="87"/>
      <c r="AS67" s="87"/>
      <c r="AT67" s="87"/>
      <c r="AU67" s="87">
        <v>131571</v>
      </c>
      <c r="AV67" s="87"/>
      <c r="AW67" s="87"/>
      <c r="AX67" s="87"/>
      <c r="AY67" s="87"/>
      <c r="AZ67" s="88">
        <v>0</v>
      </c>
      <c r="BA67" s="89"/>
      <c r="BB67" s="90"/>
      <c r="BC67" s="87">
        <f t="shared" si="6"/>
        <v>131571</v>
      </c>
      <c r="BD67" s="87"/>
      <c r="BE67" s="87"/>
      <c r="BF67" s="87"/>
      <c r="BG67" s="87"/>
      <c r="BH67" s="87">
        <v>0</v>
      </c>
      <c r="BI67" s="87"/>
      <c r="BJ67" s="87"/>
      <c r="BK67" s="87"/>
      <c r="BL67" s="87"/>
      <c r="BM67" s="87">
        <v>0</v>
      </c>
      <c r="BN67" s="87"/>
      <c r="BO67" s="87"/>
      <c r="BP67" s="87"/>
      <c r="BQ67" s="87"/>
      <c r="BR67" s="88">
        <v>0</v>
      </c>
      <c r="BS67" s="89"/>
      <c r="BT67" s="90"/>
      <c r="BU67" s="87">
        <f t="shared" si="7"/>
        <v>0</v>
      </c>
      <c r="BV67" s="87"/>
      <c r="BW67" s="87"/>
      <c r="BX67" s="87"/>
      <c r="BY67" s="87"/>
    </row>
    <row r="68" spans="1:77" s="8" customFormat="1" ht="13.2" customHeight="1" x14ac:dyDescent="0.25">
      <c r="A68" s="62">
        <v>2271</v>
      </c>
      <c r="B68" s="63"/>
      <c r="C68" s="63"/>
      <c r="D68" s="64"/>
      <c r="E68" s="92" t="s">
        <v>158</v>
      </c>
      <c r="F68" s="93"/>
      <c r="G68" s="93"/>
      <c r="H68" s="93"/>
      <c r="I68" s="93"/>
      <c r="J68" s="93"/>
      <c r="K68" s="93"/>
      <c r="L68" s="93"/>
      <c r="M68" s="93"/>
      <c r="N68" s="93"/>
      <c r="O68" s="93"/>
      <c r="P68" s="93"/>
      <c r="Q68" s="93"/>
      <c r="R68" s="93"/>
      <c r="S68" s="93"/>
      <c r="T68" s="93"/>
      <c r="U68" s="93"/>
      <c r="V68" s="93"/>
      <c r="W68" s="94"/>
      <c r="X68" s="87">
        <v>448902</v>
      </c>
      <c r="Y68" s="87"/>
      <c r="Z68" s="87"/>
      <c r="AA68" s="87"/>
      <c r="AB68" s="87"/>
      <c r="AC68" s="87">
        <v>0</v>
      </c>
      <c r="AD68" s="87"/>
      <c r="AE68" s="87"/>
      <c r="AF68" s="87"/>
      <c r="AG68" s="87"/>
      <c r="AH68" s="88">
        <v>0</v>
      </c>
      <c r="AI68" s="89"/>
      <c r="AJ68" s="90"/>
      <c r="AK68" s="87">
        <f t="shared" si="5"/>
        <v>448902</v>
      </c>
      <c r="AL68" s="87"/>
      <c r="AM68" s="87"/>
      <c r="AN68" s="87"/>
      <c r="AO68" s="87"/>
      <c r="AP68" s="87">
        <v>270015</v>
      </c>
      <c r="AQ68" s="87"/>
      <c r="AR68" s="87"/>
      <c r="AS68" s="87"/>
      <c r="AT68" s="87"/>
      <c r="AU68" s="87">
        <v>0</v>
      </c>
      <c r="AV68" s="87"/>
      <c r="AW68" s="87"/>
      <c r="AX68" s="87"/>
      <c r="AY68" s="87"/>
      <c r="AZ68" s="88">
        <v>0</v>
      </c>
      <c r="BA68" s="89"/>
      <c r="BB68" s="90"/>
      <c r="BC68" s="87">
        <f t="shared" si="6"/>
        <v>270015</v>
      </c>
      <c r="BD68" s="87"/>
      <c r="BE68" s="87"/>
      <c r="BF68" s="87"/>
      <c r="BG68" s="87"/>
      <c r="BH68" s="87">
        <v>343400</v>
      </c>
      <c r="BI68" s="87"/>
      <c r="BJ68" s="87"/>
      <c r="BK68" s="87"/>
      <c r="BL68" s="87"/>
      <c r="BM68" s="87">
        <v>0</v>
      </c>
      <c r="BN68" s="87"/>
      <c r="BO68" s="87"/>
      <c r="BP68" s="87"/>
      <c r="BQ68" s="87"/>
      <c r="BR68" s="88">
        <v>0</v>
      </c>
      <c r="BS68" s="89"/>
      <c r="BT68" s="90"/>
      <c r="BU68" s="87">
        <f t="shared" si="7"/>
        <v>343400</v>
      </c>
      <c r="BV68" s="87"/>
      <c r="BW68" s="87"/>
      <c r="BX68" s="87"/>
      <c r="BY68" s="87"/>
    </row>
    <row r="69" spans="1:77" s="8" customFormat="1" ht="13.2" customHeight="1" x14ac:dyDescent="0.25">
      <c r="A69" s="62">
        <v>2272</v>
      </c>
      <c r="B69" s="63"/>
      <c r="C69" s="63"/>
      <c r="D69" s="64"/>
      <c r="E69" s="92" t="s">
        <v>159</v>
      </c>
      <c r="F69" s="93"/>
      <c r="G69" s="93"/>
      <c r="H69" s="93"/>
      <c r="I69" s="93"/>
      <c r="J69" s="93"/>
      <c r="K69" s="93"/>
      <c r="L69" s="93"/>
      <c r="M69" s="93"/>
      <c r="N69" s="93"/>
      <c r="O69" s="93"/>
      <c r="P69" s="93"/>
      <c r="Q69" s="93"/>
      <c r="R69" s="93"/>
      <c r="S69" s="93"/>
      <c r="T69" s="93"/>
      <c r="U69" s="93"/>
      <c r="V69" s="93"/>
      <c r="W69" s="94"/>
      <c r="X69" s="87">
        <v>68640</v>
      </c>
      <c r="Y69" s="87"/>
      <c r="Z69" s="87"/>
      <c r="AA69" s="87"/>
      <c r="AB69" s="87"/>
      <c r="AC69" s="87">
        <v>1708</v>
      </c>
      <c r="AD69" s="87"/>
      <c r="AE69" s="87"/>
      <c r="AF69" s="87"/>
      <c r="AG69" s="87"/>
      <c r="AH69" s="88">
        <v>0</v>
      </c>
      <c r="AI69" s="89"/>
      <c r="AJ69" s="90"/>
      <c r="AK69" s="87">
        <f t="shared" si="5"/>
        <v>70348</v>
      </c>
      <c r="AL69" s="87"/>
      <c r="AM69" s="87"/>
      <c r="AN69" s="87"/>
      <c r="AO69" s="87"/>
      <c r="AP69" s="87">
        <v>27194</v>
      </c>
      <c r="AQ69" s="87"/>
      <c r="AR69" s="87"/>
      <c r="AS69" s="87"/>
      <c r="AT69" s="87"/>
      <c r="AU69" s="87">
        <v>0</v>
      </c>
      <c r="AV69" s="87"/>
      <c r="AW69" s="87"/>
      <c r="AX69" s="87"/>
      <c r="AY69" s="87"/>
      <c r="AZ69" s="88">
        <v>0</v>
      </c>
      <c r="BA69" s="89"/>
      <c r="BB69" s="90"/>
      <c r="BC69" s="87">
        <f t="shared" si="6"/>
        <v>27194</v>
      </c>
      <c r="BD69" s="87"/>
      <c r="BE69" s="87"/>
      <c r="BF69" s="87"/>
      <c r="BG69" s="87"/>
      <c r="BH69" s="87">
        <v>94300</v>
      </c>
      <c r="BI69" s="87"/>
      <c r="BJ69" s="87"/>
      <c r="BK69" s="87"/>
      <c r="BL69" s="87"/>
      <c r="BM69" s="87">
        <v>0</v>
      </c>
      <c r="BN69" s="87"/>
      <c r="BO69" s="87"/>
      <c r="BP69" s="87"/>
      <c r="BQ69" s="87"/>
      <c r="BR69" s="88">
        <v>0</v>
      </c>
      <c r="BS69" s="89"/>
      <c r="BT69" s="90"/>
      <c r="BU69" s="87">
        <f t="shared" si="7"/>
        <v>94300</v>
      </c>
      <c r="BV69" s="87"/>
      <c r="BW69" s="87"/>
      <c r="BX69" s="87"/>
      <c r="BY69" s="87"/>
    </row>
    <row r="70" spans="1:77" s="8" customFormat="1" ht="13.2" customHeight="1" x14ac:dyDescent="0.25">
      <c r="A70" s="62">
        <v>2273</v>
      </c>
      <c r="B70" s="63"/>
      <c r="C70" s="63"/>
      <c r="D70" s="64"/>
      <c r="E70" s="92" t="s">
        <v>160</v>
      </c>
      <c r="F70" s="93"/>
      <c r="G70" s="93"/>
      <c r="H70" s="93"/>
      <c r="I70" s="93"/>
      <c r="J70" s="93"/>
      <c r="K70" s="93"/>
      <c r="L70" s="93"/>
      <c r="M70" s="93"/>
      <c r="N70" s="93"/>
      <c r="O70" s="93"/>
      <c r="P70" s="93"/>
      <c r="Q70" s="93"/>
      <c r="R70" s="93"/>
      <c r="S70" s="93"/>
      <c r="T70" s="93"/>
      <c r="U70" s="93"/>
      <c r="V70" s="93"/>
      <c r="W70" s="94"/>
      <c r="X70" s="87">
        <v>501978</v>
      </c>
      <c r="Y70" s="87"/>
      <c r="Z70" s="87"/>
      <c r="AA70" s="87"/>
      <c r="AB70" s="87"/>
      <c r="AC70" s="87">
        <v>13534</v>
      </c>
      <c r="AD70" s="87"/>
      <c r="AE70" s="87"/>
      <c r="AF70" s="87"/>
      <c r="AG70" s="87"/>
      <c r="AH70" s="88">
        <v>0</v>
      </c>
      <c r="AI70" s="89"/>
      <c r="AJ70" s="90"/>
      <c r="AK70" s="87">
        <f t="shared" si="5"/>
        <v>515512</v>
      </c>
      <c r="AL70" s="87"/>
      <c r="AM70" s="87"/>
      <c r="AN70" s="87"/>
      <c r="AO70" s="87"/>
      <c r="AP70" s="87">
        <v>389866</v>
      </c>
      <c r="AQ70" s="87"/>
      <c r="AR70" s="87"/>
      <c r="AS70" s="87"/>
      <c r="AT70" s="87"/>
      <c r="AU70" s="87">
        <v>5200</v>
      </c>
      <c r="AV70" s="87"/>
      <c r="AW70" s="87"/>
      <c r="AX70" s="87"/>
      <c r="AY70" s="87"/>
      <c r="AZ70" s="88">
        <v>0</v>
      </c>
      <c r="BA70" s="89"/>
      <c r="BB70" s="90"/>
      <c r="BC70" s="87">
        <f t="shared" si="6"/>
        <v>395066</v>
      </c>
      <c r="BD70" s="87"/>
      <c r="BE70" s="87"/>
      <c r="BF70" s="87"/>
      <c r="BG70" s="87"/>
      <c r="BH70" s="87">
        <v>620600</v>
      </c>
      <c r="BI70" s="87"/>
      <c r="BJ70" s="87"/>
      <c r="BK70" s="87"/>
      <c r="BL70" s="87"/>
      <c r="BM70" s="87">
        <v>0</v>
      </c>
      <c r="BN70" s="87"/>
      <c r="BO70" s="87"/>
      <c r="BP70" s="87"/>
      <c r="BQ70" s="87"/>
      <c r="BR70" s="88">
        <v>0</v>
      </c>
      <c r="BS70" s="89"/>
      <c r="BT70" s="90"/>
      <c r="BU70" s="87">
        <f t="shared" si="7"/>
        <v>620600</v>
      </c>
      <c r="BV70" s="87"/>
      <c r="BW70" s="87"/>
      <c r="BX70" s="87"/>
      <c r="BY70" s="87"/>
    </row>
    <row r="71" spans="1:77" s="8" customFormat="1" ht="13.2" customHeight="1" x14ac:dyDescent="0.25">
      <c r="A71" s="62">
        <v>2274</v>
      </c>
      <c r="B71" s="63"/>
      <c r="C71" s="63"/>
      <c r="D71" s="64"/>
      <c r="E71" s="92" t="s">
        <v>225</v>
      </c>
      <c r="F71" s="93"/>
      <c r="G71" s="93"/>
      <c r="H71" s="93"/>
      <c r="I71" s="93"/>
      <c r="J71" s="93"/>
      <c r="K71" s="93"/>
      <c r="L71" s="93"/>
      <c r="M71" s="93"/>
      <c r="N71" s="93"/>
      <c r="O71" s="93"/>
      <c r="P71" s="93"/>
      <c r="Q71" s="93"/>
      <c r="R71" s="93"/>
      <c r="S71" s="93"/>
      <c r="T71" s="93"/>
      <c r="U71" s="93"/>
      <c r="V71" s="93"/>
      <c r="W71" s="94"/>
      <c r="X71" s="87">
        <v>13322</v>
      </c>
      <c r="Y71" s="87"/>
      <c r="Z71" s="87"/>
      <c r="AA71" s="87"/>
      <c r="AB71" s="87"/>
      <c r="AC71" s="87">
        <v>3667</v>
      </c>
      <c r="AD71" s="87"/>
      <c r="AE71" s="87"/>
      <c r="AF71" s="87"/>
      <c r="AG71" s="87"/>
      <c r="AH71" s="88">
        <v>0</v>
      </c>
      <c r="AI71" s="89"/>
      <c r="AJ71" s="90"/>
      <c r="AK71" s="87">
        <f t="shared" si="5"/>
        <v>16989</v>
      </c>
      <c r="AL71" s="87"/>
      <c r="AM71" s="87"/>
      <c r="AN71" s="87"/>
      <c r="AO71" s="87"/>
      <c r="AP71" s="87">
        <v>5437</v>
      </c>
      <c r="AQ71" s="87"/>
      <c r="AR71" s="87"/>
      <c r="AS71" s="87"/>
      <c r="AT71" s="87"/>
      <c r="AU71" s="87">
        <v>3386</v>
      </c>
      <c r="AV71" s="87"/>
      <c r="AW71" s="87"/>
      <c r="AX71" s="87"/>
      <c r="AY71" s="87"/>
      <c r="AZ71" s="88">
        <v>0</v>
      </c>
      <c r="BA71" s="89"/>
      <c r="BB71" s="90"/>
      <c r="BC71" s="87">
        <f t="shared" si="6"/>
        <v>8823</v>
      </c>
      <c r="BD71" s="87"/>
      <c r="BE71" s="87"/>
      <c r="BF71" s="87"/>
      <c r="BG71" s="87"/>
      <c r="BH71" s="87">
        <v>0</v>
      </c>
      <c r="BI71" s="87"/>
      <c r="BJ71" s="87"/>
      <c r="BK71" s="87"/>
      <c r="BL71" s="87"/>
      <c r="BM71" s="87">
        <v>0</v>
      </c>
      <c r="BN71" s="87"/>
      <c r="BO71" s="87"/>
      <c r="BP71" s="87"/>
      <c r="BQ71" s="87"/>
      <c r="BR71" s="88">
        <v>0</v>
      </c>
      <c r="BS71" s="89"/>
      <c r="BT71" s="90"/>
      <c r="BU71" s="87">
        <f t="shared" si="7"/>
        <v>0</v>
      </c>
      <c r="BV71" s="87"/>
      <c r="BW71" s="87"/>
      <c r="BX71" s="87"/>
      <c r="BY71" s="87"/>
    </row>
    <row r="72" spans="1:77" s="8" customFormat="1" ht="13.2" customHeight="1" x14ac:dyDescent="0.25">
      <c r="A72" s="62">
        <v>2275</v>
      </c>
      <c r="B72" s="63"/>
      <c r="C72" s="63"/>
      <c r="D72" s="64"/>
      <c r="E72" s="92" t="s">
        <v>226</v>
      </c>
      <c r="F72" s="93"/>
      <c r="G72" s="93"/>
      <c r="H72" s="93"/>
      <c r="I72" s="93"/>
      <c r="J72" s="93"/>
      <c r="K72" s="93"/>
      <c r="L72" s="93"/>
      <c r="M72" s="93"/>
      <c r="N72" s="93"/>
      <c r="O72" s="93"/>
      <c r="P72" s="93"/>
      <c r="Q72" s="93"/>
      <c r="R72" s="93"/>
      <c r="S72" s="93"/>
      <c r="T72" s="93"/>
      <c r="U72" s="93"/>
      <c r="V72" s="93"/>
      <c r="W72" s="94"/>
      <c r="X72" s="87">
        <v>0</v>
      </c>
      <c r="Y72" s="87"/>
      <c r="Z72" s="87"/>
      <c r="AA72" s="87"/>
      <c r="AB72" s="87"/>
      <c r="AC72" s="87">
        <v>0</v>
      </c>
      <c r="AD72" s="87"/>
      <c r="AE72" s="87"/>
      <c r="AF72" s="87"/>
      <c r="AG72" s="87"/>
      <c r="AH72" s="88">
        <v>0</v>
      </c>
      <c r="AI72" s="89"/>
      <c r="AJ72" s="90"/>
      <c r="AK72" s="87">
        <f t="shared" si="5"/>
        <v>0</v>
      </c>
      <c r="AL72" s="87"/>
      <c r="AM72" s="87"/>
      <c r="AN72" s="87"/>
      <c r="AO72" s="87"/>
      <c r="AP72" s="87">
        <v>0</v>
      </c>
      <c r="AQ72" s="87"/>
      <c r="AR72" s="87"/>
      <c r="AS72" s="87"/>
      <c r="AT72" s="87"/>
      <c r="AU72" s="87">
        <v>3250</v>
      </c>
      <c r="AV72" s="87"/>
      <c r="AW72" s="87"/>
      <c r="AX72" s="87"/>
      <c r="AY72" s="87"/>
      <c r="AZ72" s="88">
        <v>0</v>
      </c>
      <c r="BA72" s="89"/>
      <c r="BB72" s="90"/>
      <c r="BC72" s="87">
        <f t="shared" si="6"/>
        <v>3250</v>
      </c>
      <c r="BD72" s="87"/>
      <c r="BE72" s="87"/>
      <c r="BF72" s="87"/>
      <c r="BG72" s="87"/>
      <c r="BH72" s="87">
        <v>0</v>
      </c>
      <c r="BI72" s="87"/>
      <c r="BJ72" s="87"/>
      <c r="BK72" s="87"/>
      <c r="BL72" s="87"/>
      <c r="BM72" s="87">
        <v>0</v>
      </c>
      <c r="BN72" s="87"/>
      <c r="BO72" s="87"/>
      <c r="BP72" s="87"/>
      <c r="BQ72" s="87"/>
      <c r="BR72" s="88">
        <v>0</v>
      </c>
      <c r="BS72" s="89"/>
      <c r="BT72" s="90"/>
      <c r="BU72" s="87">
        <f t="shared" si="7"/>
        <v>0</v>
      </c>
      <c r="BV72" s="87"/>
      <c r="BW72" s="87"/>
      <c r="BX72" s="87"/>
      <c r="BY72" s="87"/>
    </row>
    <row r="73" spans="1:77" s="8" customFormat="1" ht="26.4" customHeight="1" x14ac:dyDescent="0.25">
      <c r="A73" s="62">
        <v>2282</v>
      </c>
      <c r="B73" s="63"/>
      <c r="C73" s="63"/>
      <c r="D73" s="64"/>
      <c r="E73" s="92" t="s">
        <v>227</v>
      </c>
      <c r="F73" s="93"/>
      <c r="G73" s="93"/>
      <c r="H73" s="93"/>
      <c r="I73" s="93"/>
      <c r="J73" s="93"/>
      <c r="K73" s="93"/>
      <c r="L73" s="93"/>
      <c r="M73" s="93"/>
      <c r="N73" s="93"/>
      <c r="O73" s="93"/>
      <c r="P73" s="93"/>
      <c r="Q73" s="93"/>
      <c r="R73" s="93"/>
      <c r="S73" s="93"/>
      <c r="T73" s="93"/>
      <c r="U73" s="93"/>
      <c r="V73" s="93"/>
      <c r="W73" s="94"/>
      <c r="X73" s="87">
        <v>0</v>
      </c>
      <c r="Y73" s="87"/>
      <c r="Z73" s="87"/>
      <c r="AA73" s="87"/>
      <c r="AB73" s="87"/>
      <c r="AC73" s="87">
        <v>3340</v>
      </c>
      <c r="AD73" s="87"/>
      <c r="AE73" s="87"/>
      <c r="AF73" s="87"/>
      <c r="AG73" s="87"/>
      <c r="AH73" s="88">
        <v>0</v>
      </c>
      <c r="AI73" s="89"/>
      <c r="AJ73" s="90"/>
      <c r="AK73" s="87">
        <f t="shared" si="5"/>
        <v>3340</v>
      </c>
      <c r="AL73" s="87"/>
      <c r="AM73" s="87"/>
      <c r="AN73" s="87"/>
      <c r="AO73" s="87"/>
      <c r="AP73" s="87">
        <v>0</v>
      </c>
      <c r="AQ73" s="87"/>
      <c r="AR73" s="87"/>
      <c r="AS73" s="87"/>
      <c r="AT73" s="87"/>
      <c r="AU73" s="87">
        <v>1300</v>
      </c>
      <c r="AV73" s="87"/>
      <c r="AW73" s="87"/>
      <c r="AX73" s="87"/>
      <c r="AY73" s="87"/>
      <c r="AZ73" s="88">
        <v>0</v>
      </c>
      <c r="BA73" s="89"/>
      <c r="BB73" s="90"/>
      <c r="BC73" s="87">
        <f t="shared" si="6"/>
        <v>1300</v>
      </c>
      <c r="BD73" s="87"/>
      <c r="BE73" s="87"/>
      <c r="BF73" s="87"/>
      <c r="BG73" s="87"/>
      <c r="BH73" s="87">
        <v>0</v>
      </c>
      <c r="BI73" s="87"/>
      <c r="BJ73" s="87"/>
      <c r="BK73" s="87"/>
      <c r="BL73" s="87"/>
      <c r="BM73" s="87">
        <v>0</v>
      </c>
      <c r="BN73" s="87"/>
      <c r="BO73" s="87"/>
      <c r="BP73" s="87"/>
      <c r="BQ73" s="87"/>
      <c r="BR73" s="88">
        <v>0</v>
      </c>
      <c r="BS73" s="89"/>
      <c r="BT73" s="90"/>
      <c r="BU73" s="87">
        <f t="shared" si="7"/>
        <v>0</v>
      </c>
      <c r="BV73" s="87"/>
      <c r="BW73" s="87"/>
      <c r="BX73" s="87"/>
      <c r="BY73" s="87"/>
    </row>
    <row r="74" spans="1:77" s="8" customFormat="1" ht="13.2" customHeight="1" x14ac:dyDescent="0.25">
      <c r="A74" s="62">
        <v>2710</v>
      </c>
      <c r="B74" s="63"/>
      <c r="C74" s="63"/>
      <c r="D74" s="64"/>
      <c r="E74" s="92" t="s">
        <v>228</v>
      </c>
      <c r="F74" s="93"/>
      <c r="G74" s="93"/>
      <c r="H74" s="93"/>
      <c r="I74" s="93"/>
      <c r="J74" s="93"/>
      <c r="K74" s="93"/>
      <c r="L74" s="93"/>
      <c r="M74" s="93"/>
      <c r="N74" s="93"/>
      <c r="O74" s="93"/>
      <c r="P74" s="93"/>
      <c r="Q74" s="93"/>
      <c r="R74" s="93"/>
      <c r="S74" s="93"/>
      <c r="T74" s="93"/>
      <c r="U74" s="93"/>
      <c r="V74" s="93"/>
      <c r="W74" s="94"/>
      <c r="X74" s="87">
        <v>0</v>
      </c>
      <c r="Y74" s="87"/>
      <c r="Z74" s="87"/>
      <c r="AA74" s="87"/>
      <c r="AB74" s="87"/>
      <c r="AC74" s="87">
        <v>20308</v>
      </c>
      <c r="AD74" s="87"/>
      <c r="AE74" s="87"/>
      <c r="AF74" s="87"/>
      <c r="AG74" s="87"/>
      <c r="AH74" s="88">
        <v>0</v>
      </c>
      <c r="AI74" s="89"/>
      <c r="AJ74" s="90"/>
      <c r="AK74" s="87">
        <f t="shared" si="5"/>
        <v>20308</v>
      </c>
      <c r="AL74" s="87"/>
      <c r="AM74" s="87"/>
      <c r="AN74" s="87"/>
      <c r="AO74" s="87"/>
      <c r="AP74" s="87">
        <v>0</v>
      </c>
      <c r="AQ74" s="87"/>
      <c r="AR74" s="87"/>
      <c r="AS74" s="87"/>
      <c r="AT74" s="87"/>
      <c r="AU74" s="87">
        <v>0</v>
      </c>
      <c r="AV74" s="87"/>
      <c r="AW74" s="87"/>
      <c r="AX74" s="87"/>
      <c r="AY74" s="87"/>
      <c r="AZ74" s="88">
        <v>0</v>
      </c>
      <c r="BA74" s="89"/>
      <c r="BB74" s="90"/>
      <c r="BC74" s="87">
        <f t="shared" si="6"/>
        <v>0</v>
      </c>
      <c r="BD74" s="87"/>
      <c r="BE74" s="87"/>
      <c r="BF74" s="87"/>
      <c r="BG74" s="87"/>
      <c r="BH74" s="87">
        <v>0</v>
      </c>
      <c r="BI74" s="87"/>
      <c r="BJ74" s="87"/>
      <c r="BK74" s="87"/>
      <c r="BL74" s="87"/>
      <c r="BM74" s="87">
        <v>0</v>
      </c>
      <c r="BN74" s="87"/>
      <c r="BO74" s="87"/>
      <c r="BP74" s="87"/>
      <c r="BQ74" s="87"/>
      <c r="BR74" s="88">
        <v>0</v>
      </c>
      <c r="BS74" s="89"/>
      <c r="BT74" s="90"/>
      <c r="BU74" s="87">
        <f t="shared" si="7"/>
        <v>0</v>
      </c>
      <c r="BV74" s="87"/>
      <c r="BW74" s="87"/>
      <c r="BX74" s="87"/>
      <c r="BY74" s="87"/>
    </row>
    <row r="75" spans="1:77" s="8" customFormat="1" ht="13.2" customHeight="1" x14ac:dyDescent="0.25">
      <c r="A75" s="62">
        <v>2730</v>
      </c>
      <c r="B75" s="63"/>
      <c r="C75" s="63"/>
      <c r="D75" s="64"/>
      <c r="E75" s="92" t="s">
        <v>229</v>
      </c>
      <c r="F75" s="93"/>
      <c r="G75" s="93"/>
      <c r="H75" s="93"/>
      <c r="I75" s="93"/>
      <c r="J75" s="93"/>
      <c r="K75" s="93"/>
      <c r="L75" s="93"/>
      <c r="M75" s="93"/>
      <c r="N75" s="93"/>
      <c r="O75" s="93"/>
      <c r="P75" s="93"/>
      <c r="Q75" s="93"/>
      <c r="R75" s="93"/>
      <c r="S75" s="93"/>
      <c r="T75" s="93"/>
      <c r="U75" s="93"/>
      <c r="V75" s="93"/>
      <c r="W75" s="94"/>
      <c r="X75" s="87">
        <v>0</v>
      </c>
      <c r="Y75" s="87"/>
      <c r="Z75" s="87"/>
      <c r="AA75" s="87"/>
      <c r="AB75" s="87"/>
      <c r="AC75" s="87">
        <v>2682</v>
      </c>
      <c r="AD75" s="87"/>
      <c r="AE75" s="87"/>
      <c r="AF75" s="87"/>
      <c r="AG75" s="87"/>
      <c r="AH75" s="88">
        <v>0</v>
      </c>
      <c r="AI75" s="89"/>
      <c r="AJ75" s="90"/>
      <c r="AK75" s="87">
        <f t="shared" si="5"/>
        <v>2682</v>
      </c>
      <c r="AL75" s="87"/>
      <c r="AM75" s="87"/>
      <c r="AN75" s="87"/>
      <c r="AO75" s="87"/>
      <c r="AP75" s="87">
        <v>0</v>
      </c>
      <c r="AQ75" s="87"/>
      <c r="AR75" s="87"/>
      <c r="AS75" s="87"/>
      <c r="AT75" s="87"/>
      <c r="AU75" s="87">
        <v>8244</v>
      </c>
      <c r="AV75" s="87"/>
      <c r="AW75" s="87"/>
      <c r="AX75" s="87"/>
      <c r="AY75" s="87"/>
      <c r="AZ75" s="88">
        <v>0</v>
      </c>
      <c r="BA75" s="89"/>
      <c r="BB75" s="90"/>
      <c r="BC75" s="87">
        <f t="shared" si="6"/>
        <v>8244</v>
      </c>
      <c r="BD75" s="87"/>
      <c r="BE75" s="87"/>
      <c r="BF75" s="87"/>
      <c r="BG75" s="87"/>
      <c r="BH75" s="87">
        <v>0</v>
      </c>
      <c r="BI75" s="87"/>
      <c r="BJ75" s="87"/>
      <c r="BK75" s="87"/>
      <c r="BL75" s="87"/>
      <c r="BM75" s="87">
        <v>0</v>
      </c>
      <c r="BN75" s="87"/>
      <c r="BO75" s="87"/>
      <c r="BP75" s="87"/>
      <c r="BQ75" s="87"/>
      <c r="BR75" s="88">
        <v>0</v>
      </c>
      <c r="BS75" s="89"/>
      <c r="BT75" s="90"/>
      <c r="BU75" s="87">
        <f t="shared" si="7"/>
        <v>0</v>
      </c>
      <c r="BV75" s="87"/>
      <c r="BW75" s="87"/>
      <c r="BX75" s="87"/>
      <c r="BY75" s="87"/>
    </row>
    <row r="76" spans="1:77" s="8" customFormat="1" ht="13.2" customHeight="1" x14ac:dyDescent="0.25">
      <c r="A76" s="62">
        <v>2800</v>
      </c>
      <c r="B76" s="63"/>
      <c r="C76" s="63"/>
      <c r="D76" s="64"/>
      <c r="E76" s="92" t="s">
        <v>230</v>
      </c>
      <c r="F76" s="93"/>
      <c r="G76" s="93"/>
      <c r="H76" s="93"/>
      <c r="I76" s="93"/>
      <c r="J76" s="93"/>
      <c r="K76" s="93"/>
      <c r="L76" s="93"/>
      <c r="M76" s="93"/>
      <c r="N76" s="93"/>
      <c r="O76" s="93"/>
      <c r="P76" s="93"/>
      <c r="Q76" s="93"/>
      <c r="R76" s="93"/>
      <c r="S76" s="93"/>
      <c r="T76" s="93"/>
      <c r="U76" s="93"/>
      <c r="V76" s="93"/>
      <c r="W76" s="94"/>
      <c r="X76" s="87">
        <v>0</v>
      </c>
      <c r="Y76" s="87"/>
      <c r="Z76" s="87"/>
      <c r="AA76" s="87"/>
      <c r="AB76" s="87"/>
      <c r="AC76" s="87">
        <v>669</v>
      </c>
      <c r="AD76" s="87"/>
      <c r="AE76" s="87"/>
      <c r="AF76" s="87"/>
      <c r="AG76" s="87"/>
      <c r="AH76" s="88">
        <v>0</v>
      </c>
      <c r="AI76" s="89"/>
      <c r="AJ76" s="90"/>
      <c r="AK76" s="87">
        <f t="shared" si="5"/>
        <v>669</v>
      </c>
      <c r="AL76" s="87"/>
      <c r="AM76" s="87"/>
      <c r="AN76" s="87"/>
      <c r="AO76" s="87"/>
      <c r="AP76" s="87">
        <v>0</v>
      </c>
      <c r="AQ76" s="87"/>
      <c r="AR76" s="87"/>
      <c r="AS76" s="87"/>
      <c r="AT76" s="87"/>
      <c r="AU76" s="87">
        <v>6911</v>
      </c>
      <c r="AV76" s="87"/>
      <c r="AW76" s="87"/>
      <c r="AX76" s="87"/>
      <c r="AY76" s="87"/>
      <c r="AZ76" s="88">
        <v>0</v>
      </c>
      <c r="BA76" s="89"/>
      <c r="BB76" s="90"/>
      <c r="BC76" s="87">
        <f t="shared" si="6"/>
        <v>6911</v>
      </c>
      <c r="BD76" s="87"/>
      <c r="BE76" s="87"/>
      <c r="BF76" s="87"/>
      <c r="BG76" s="87"/>
      <c r="BH76" s="87">
        <v>0</v>
      </c>
      <c r="BI76" s="87"/>
      <c r="BJ76" s="87"/>
      <c r="BK76" s="87"/>
      <c r="BL76" s="87"/>
      <c r="BM76" s="87">
        <v>0</v>
      </c>
      <c r="BN76" s="87"/>
      <c r="BO76" s="87"/>
      <c r="BP76" s="87"/>
      <c r="BQ76" s="87"/>
      <c r="BR76" s="88">
        <v>0</v>
      </c>
      <c r="BS76" s="89"/>
      <c r="BT76" s="90"/>
      <c r="BU76" s="87">
        <f t="shared" si="7"/>
        <v>0</v>
      </c>
      <c r="BV76" s="87"/>
      <c r="BW76" s="87"/>
      <c r="BX76" s="87"/>
      <c r="BY76" s="87"/>
    </row>
    <row r="77" spans="1:77" s="8" customFormat="1" ht="26.4" customHeight="1" x14ac:dyDescent="0.25">
      <c r="A77" s="62">
        <v>3110</v>
      </c>
      <c r="B77" s="63"/>
      <c r="C77" s="63"/>
      <c r="D77" s="64"/>
      <c r="E77" s="92" t="s">
        <v>231</v>
      </c>
      <c r="F77" s="93"/>
      <c r="G77" s="93"/>
      <c r="H77" s="93"/>
      <c r="I77" s="93"/>
      <c r="J77" s="93"/>
      <c r="K77" s="93"/>
      <c r="L77" s="93"/>
      <c r="M77" s="93"/>
      <c r="N77" s="93"/>
      <c r="O77" s="93"/>
      <c r="P77" s="93"/>
      <c r="Q77" s="93"/>
      <c r="R77" s="93"/>
      <c r="S77" s="93"/>
      <c r="T77" s="93"/>
      <c r="U77" s="93"/>
      <c r="V77" s="93"/>
      <c r="W77" s="94"/>
      <c r="X77" s="87">
        <v>0</v>
      </c>
      <c r="Y77" s="87"/>
      <c r="Z77" s="87"/>
      <c r="AA77" s="87"/>
      <c r="AB77" s="87"/>
      <c r="AC77" s="87">
        <v>30031</v>
      </c>
      <c r="AD77" s="87"/>
      <c r="AE77" s="87"/>
      <c r="AF77" s="87"/>
      <c r="AG77" s="87"/>
      <c r="AH77" s="88">
        <v>0</v>
      </c>
      <c r="AI77" s="89"/>
      <c r="AJ77" s="90"/>
      <c r="AK77" s="87">
        <f t="shared" si="5"/>
        <v>30031</v>
      </c>
      <c r="AL77" s="87"/>
      <c r="AM77" s="87"/>
      <c r="AN77" s="87"/>
      <c r="AO77" s="87"/>
      <c r="AP77" s="87">
        <v>0</v>
      </c>
      <c r="AQ77" s="87"/>
      <c r="AR77" s="87"/>
      <c r="AS77" s="87"/>
      <c r="AT77" s="87"/>
      <c r="AU77" s="87">
        <v>0</v>
      </c>
      <c r="AV77" s="87"/>
      <c r="AW77" s="87"/>
      <c r="AX77" s="87"/>
      <c r="AY77" s="87"/>
      <c r="AZ77" s="88">
        <v>0</v>
      </c>
      <c r="BA77" s="89"/>
      <c r="BB77" s="90"/>
      <c r="BC77" s="87">
        <f t="shared" si="6"/>
        <v>0</v>
      </c>
      <c r="BD77" s="87"/>
      <c r="BE77" s="87"/>
      <c r="BF77" s="87"/>
      <c r="BG77" s="87"/>
      <c r="BH77" s="87">
        <v>0</v>
      </c>
      <c r="BI77" s="87"/>
      <c r="BJ77" s="87"/>
      <c r="BK77" s="87"/>
      <c r="BL77" s="87"/>
      <c r="BM77" s="87">
        <v>0</v>
      </c>
      <c r="BN77" s="87"/>
      <c r="BO77" s="87"/>
      <c r="BP77" s="87"/>
      <c r="BQ77" s="87"/>
      <c r="BR77" s="88">
        <v>0</v>
      </c>
      <c r="BS77" s="89"/>
      <c r="BT77" s="90"/>
      <c r="BU77" s="87">
        <f t="shared" si="7"/>
        <v>0</v>
      </c>
      <c r="BV77" s="87"/>
      <c r="BW77" s="87"/>
      <c r="BX77" s="87"/>
      <c r="BY77" s="87"/>
    </row>
    <row r="78" spans="1:77" s="8" customFormat="1" ht="13.2" customHeight="1" x14ac:dyDescent="0.25">
      <c r="A78" s="62">
        <v>3132</v>
      </c>
      <c r="B78" s="63"/>
      <c r="C78" s="63"/>
      <c r="D78" s="64"/>
      <c r="E78" s="92" t="s">
        <v>232</v>
      </c>
      <c r="F78" s="93"/>
      <c r="G78" s="93"/>
      <c r="H78" s="93"/>
      <c r="I78" s="93"/>
      <c r="J78" s="93"/>
      <c r="K78" s="93"/>
      <c r="L78" s="93"/>
      <c r="M78" s="93"/>
      <c r="N78" s="93"/>
      <c r="O78" s="93"/>
      <c r="P78" s="93"/>
      <c r="Q78" s="93"/>
      <c r="R78" s="93"/>
      <c r="S78" s="93"/>
      <c r="T78" s="93"/>
      <c r="U78" s="93"/>
      <c r="V78" s="93"/>
      <c r="W78" s="94"/>
      <c r="X78" s="87">
        <v>0</v>
      </c>
      <c r="Y78" s="87"/>
      <c r="Z78" s="87"/>
      <c r="AA78" s="87"/>
      <c r="AB78" s="87"/>
      <c r="AC78" s="87">
        <v>0</v>
      </c>
      <c r="AD78" s="87"/>
      <c r="AE78" s="87"/>
      <c r="AF78" s="87"/>
      <c r="AG78" s="87"/>
      <c r="AH78" s="88">
        <v>0</v>
      </c>
      <c r="AI78" s="89"/>
      <c r="AJ78" s="90"/>
      <c r="AK78" s="87">
        <f t="shared" si="5"/>
        <v>0</v>
      </c>
      <c r="AL78" s="87"/>
      <c r="AM78" s="87"/>
      <c r="AN78" s="87"/>
      <c r="AO78" s="87"/>
      <c r="AP78" s="87">
        <v>0</v>
      </c>
      <c r="AQ78" s="87"/>
      <c r="AR78" s="87"/>
      <c r="AS78" s="87"/>
      <c r="AT78" s="87"/>
      <c r="AU78" s="87">
        <v>0</v>
      </c>
      <c r="AV78" s="87"/>
      <c r="AW78" s="87"/>
      <c r="AX78" s="87"/>
      <c r="AY78" s="87"/>
      <c r="AZ78" s="88">
        <v>0</v>
      </c>
      <c r="BA78" s="89"/>
      <c r="BB78" s="90"/>
      <c r="BC78" s="87">
        <f t="shared" si="6"/>
        <v>0</v>
      </c>
      <c r="BD78" s="87"/>
      <c r="BE78" s="87"/>
      <c r="BF78" s="87"/>
      <c r="BG78" s="87"/>
      <c r="BH78" s="87">
        <v>0</v>
      </c>
      <c r="BI78" s="87"/>
      <c r="BJ78" s="87"/>
      <c r="BK78" s="87"/>
      <c r="BL78" s="87"/>
      <c r="BM78" s="87">
        <v>0</v>
      </c>
      <c r="BN78" s="87"/>
      <c r="BO78" s="87"/>
      <c r="BP78" s="87"/>
      <c r="BQ78" s="87"/>
      <c r="BR78" s="88">
        <v>0</v>
      </c>
      <c r="BS78" s="89"/>
      <c r="BT78" s="90"/>
      <c r="BU78" s="87">
        <f t="shared" si="7"/>
        <v>0</v>
      </c>
      <c r="BV78" s="87"/>
      <c r="BW78" s="87"/>
      <c r="BX78" s="87"/>
      <c r="BY78" s="87"/>
    </row>
    <row r="79" spans="1:77" s="9" customFormat="1" ht="12.75" customHeight="1" x14ac:dyDescent="0.25">
      <c r="A79" s="98"/>
      <c r="B79" s="99"/>
      <c r="C79" s="99"/>
      <c r="D79" s="100"/>
      <c r="E79" s="159" t="s">
        <v>145</v>
      </c>
      <c r="F79" s="156"/>
      <c r="G79" s="156"/>
      <c r="H79" s="156"/>
      <c r="I79" s="156"/>
      <c r="J79" s="156"/>
      <c r="K79" s="156"/>
      <c r="L79" s="156"/>
      <c r="M79" s="156"/>
      <c r="N79" s="156"/>
      <c r="O79" s="156"/>
      <c r="P79" s="156"/>
      <c r="Q79" s="156"/>
      <c r="R79" s="156"/>
      <c r="S79" s="156"/>
      <c r="T79" s="156"/>
      <c r="U79" s="156"/>
      <c r="V79" s="156"/>
      <c r="W79" s="157"/>
      <c r="X79" s="120">
        <v>14713320</v>
      </c>
      <c r="Y79" s="120"/>
      <c r="Z79" s="120"/>
      <c r="AA79" s="120"/>
      <c r="AB79" s="120"/>
      <c r="AC79" s="120">
        <v>1127805</v>
      </c>
      <c r="AD79" s="120"/>
      <c r="AE79" s="120"/>
      <c r="AF79" s="120"/>
      <c r="AG79" s="120"/>
      <c r="AH79" s="95">
        <v>0</v>
      </c>
      <c r="AI79" s="96"/>
      <c r="AJ79" s="97"/>
      <c r="AK79" s="120">
        <f t="shared" si="5"/>
        <v>15841125</v>
      </c>
      <c r="AL79" s="120"/>
      <c r="AM79" s="120"/>
      <c r="AN79" s="120"/>
      <c r="AO79" s="120"/>
      <c r="AP79" s="120">
        <v>13617157</v>
      </c>
      <c r="AQ79" s="120"/>
      <c r="AR79" s="120"/>
      <c r="AS79" s="120"/>
      <c r="AT79" s="120"/>
      <c r="AU79" s="120">
        <v>816524</v>
      </c>
      <c r="AV79" s="120"/>
      <c r="AW79" s="120"/>
      <c r="AX79" s="120"/>
      <c r="AY79" s="120"/>
      <c r="AZ79" s="95">
        <v>0</v>
      </c>
      <c r="BA79" s="96"/>
      <c r="BB79" s="97"/>
      <c r="BC79" s="120">
        <f t="shared" si="6"/>
        <v>14433681</v>
      </c>
      <c r="BD79" s="120"/>
      <c r="BE79" s="120"/>
      <c r="BF79" s="120"/>
      <c r="BG79" s="120"/>
      <c r="BH79" s="120">
        <v>4347600</v>
      </c>
      <c r="BI79" s="120"/>
      <c r="BJ79" s="120"/>
      <c r="BK79" s="120"/>
      <c r="BL79" s="120"/>
      <c r="BM79" s="120">
        <v>0</v>
      </c>
      <c r="BN79" s="120"/>
      <c r="BO79" s="120"/>
      <c r="BP79" s="120"/>
      <c r="BQ79" s="120"/>
      <c r="BR79" s="95">
        <v>0</v>
      </c>
      <c r="BS79" s="96"/>
      <c r="BT79" s="97"/>
      <c r="BU79" s="120">
        <f t="shared" si="7"/>
        <v>4347600</v>
      </c>
      <c r="BV79" s="120"/>
      <c r="BW79" s="120"/>
      <c r="BX79" s="120"/>
      <c r="BY79" s="120"/>
    </row>
    <row r="80" spans="1:77" ht="8.4" customHeight="1" x14ac:dyDescent="0.25"/>
    <row r="81" spans="1:79" ht="14.25" customHeight="1" x14ac:dyDescent="0.25">
      <c r="A81" s="51" t="s">
        <v>411</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row>
    <row r="82" spans="1:79" ht="15" customHeight="1" x14ac:dyDescent="0.25">
      <c r="A82" s="59" t="s">
        <v>192</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row>
    <row r="83" spans="1:79" ht="6" customHeight="1" x14ac:dyDescent="0.25"/>
    <row r="84" spans="1:79" ht="13.95" customHeight="1" x14ac:dyDescent="0.25">
      <c r="A84" s="104" t="s">
        <v>118</v>
      </c>
      <c r="B84" s="105"/>
      <c r="C84" s="105"/>
      <c r="D84" s="105"/>
      <c r="E84" s="106"/>
      <c r="F84" s="81" t="s">
        <v>19</v>
      </c>
      <c r="G84" s="82"/>
      <c r="H84" s="82"/>
      <c r="I84" s="82"/>
      <c r="J84" s="82"/>
      <c r="K84" s="82"/>
      <c r="L84" s="82"/>
      <c r="M84" s="82"/>
      <c r="N84" s="82"/>
      <c r="O84" s="82"/>
      <c r="P84" s="82"/>
      <c r="Q84" s="82"/>
      <c r="R84" s="82"/>
      <c r="S84" s="82"/>
      <c r="T84" s="82"/>
      <c r="U84" s="82"/>
      <c r="V84" s="82"/>
      <c r="W84" s="83"/>
      <c r="X84" s="61" t="s">
        <v>193</v>
      </c>
      <c r="Y84" s="61"/>
      <c r="Z84" s="61"/>
      <c r="AA84" s="61"/>
      <c r="AB84" s="61"/>
      <c r="AC84" s="61"/>
      <c r="AD84" s="61"/>
      <c r="AE84" s="61"/>
      <c r="AF84" s="61"/>
      <c r="AG84" s="61"/>
      <c r="AH84" s="61"/>
      <c r="AI84" s="61"/>
      <c r="AJ84" s="61"/>
      <c r="AK84" s="61"/>
      <c r="AL84" s="61"/>
      <c r="AM84" s="61"/>
      <c r="AN84" s="61"/>
      <c r="AO84" s="61"/>
      <c r="AP84" s="61" t="s">
        <v>195</v>
      </c>
      <c r="AQ84" s="61"/>
      <c r="AR84" s="61"/>
      <c r="AS84" s="61"/>
      <c r="AT84" s="61"/>
      <c r="AU84" s="61"/>
      <c r="AV84" s="61"/>
      <c r="AW84" s="61"/>
      <c r="AX84" s="61"/>
      <c r="AY84" s="61"/>
      <c r="AZ84" s="61"/>
      <c r="BA84" s="61"/>
      <c r="BB84" s="61"/>
      <c r="BC84" s="61"/>
      <c r="BD84" s="61"/>
      <c r="BE84" s="61"/>
      <c r="BF84" s="61"/>
      <c r="BG84" s="61"/>
      <c r="BH84" s="61" t="s">
        <v>200</v>
      </c>
      <c r="BI84" s="61"/>
      <c r="BJ84" s="61"/>
      <c r="BK84" s="61"/>
      <c r="BL84" s="61"/>
      <c r="BM84" s="61"/>
      <c r="BN84" s="61"/>
      <c r="BO84" s="61"/>
      <c r="BP84" s="61"/>
      <c r="BQ84" s="61"/>
      <c r="BR84" s="61"/>
      <c r="BS84" s="61"/>
      <c r="BT84" s="61"/>
      <c r="BU84" s="61"/>
      <c r="BV84" s="61"/>
      <c r="BW84" s="61"/>
      <c r="BX84" s="61"/>
      <c r="BY84" s="61"/>
    </row>
    <row r="85" spans="1:79" ht="51.75" customHeight="1" x14ac:dyDescent="0.25">
      <c r="A85" s="107"/>
      <c r="B85" s="108"/>
      <c r="C85" s="108"/>
      <c r="D85" s="108"/>
      <c r="E85" s="109"/>
      <c r="F85" s="84"/>
      <c r="G85" s="85"/>
      <c r="H85" s="85"/>
      <c r="I85" s="85"/>
      <c r="J85" s="85"/>
      <c r="K85" s="85"/>
      <c r="L85" s="85"/>
      <c r="M85" s="85"/>
      <c r="N85" s="85"/>
      <c r="O85" s="85"/>
      <c r="P85" s="85"/>
      <c r="Q85" s="85"/>
      <c r="R85" s="85"/>
      <c r="S85" s="85"/>
      <c r="T85" s="85"/>
      <c r="U85" s="85"/>
      <c r="V85" s="85"/>
      <c r="W85" s="86"/>
      <c r="X85" s="61" t="s">
        <v>4</v>
      </c>
      <c r="Y85" s="61"/>
      <c r="Z85" s="61"/>
      <c r="AA85" s="61"/>
      <c r="AB85" s="61"/>
      <c r="AC85" s="61" t="s">
        <v>3</v>
      </c>
      <c r="AD85" s="61"/>
      <c r="AE85" s="61"/>
      <c r="AF85" s="61"/>
      <c r="AG85" s="61"/>
      <c r="AH85" s="62" t="s">
        <v>116</v>
      </c>
      <c r="AI85" s="63"/>
      <c r="AJ85" s="64"/>
      <c r="AK85" s="61" t="s">
        <v>5</v>
      </c>
      <c r="AL85" s="61"/>
      <c r="AM85" s="61"/>
      <c r="AN85" s="61"/>
      <c r="AO85" s="61"/>
      <c r="AP85" s="61" t="s">
        <v>4</v>
      </c>
      <c r="AQ85" s="61"/>
      <c r="AR85" s="61"/>
      <c r="AS85" s="61"/>
      <c r="AT85" s="61"/>
      <c r="AU85" s="61" t="s">
        <v>3</v>
      </c>
      <c r="AV85" s="61"/>
      <c r="AW85" s="61"/>
      <c r="AX85" s="61"/>
      <c r="AY85" s="61"/>
      <c r="AZ85" s="62" t="s">
        <v>116</v>
      </c>
      <c r="BA85" s="63"/>
      <c r="BB85" s="64"/>
      <c r="BC85" s="61" t="s">
        <v>96</v>
      </c>
      <c r="BD85" s="61"/>
      <c r="BE85" s="61"/>
      <c r="BF85" s="61"/>
      <c r="BG85" s="61"/>
      <c r="BH85" s="61" t="s">
        <v>4</v>
      </c>
      <c r="BI85" s="61"/>
      <c r="BJ85" s="61"/>
      <c r="BK85" s="61"/>
      <c r="BL85" s="61"/>
      <c r="BM85" s="61" t="s">
        <v>3</v>
      </c>
      <c r="BN85" s="61"/>
      <c r="BO85" s="61"/>
      <c r="BP85" s="61"/>
      <c r="BQ85" s="61"/>
      <c r="BR85" s="62" t="s">
        <v>116</v>
      </c>
      <c r="BS85" s="63"/>
      <c r="BT85" s="64"/>
      <c r="BU85" s="61" t="s">
        <v>97</v>
      </c>
      <c r="BV85" s="61"/>
      <c r="BW85" s="61"/>
      <c r="BX85" s="61"/>
      <c r="BY85" s="61"/>
    </row>
    <row r="86" spans="1:79" ht="15" customHeight="1" x14ac:dyDescent="0.25">
      <c r="A86" s="77">
        <v>1</v>
      </c>
      <c r="B86" s="78"/>
      <c r="C86" s="78"/>
      <c r="D86" s="78"/>
      <c r="E86" s="79"/>
      <c r="F86" s="77">
        <v>2</v>
      </c>
      <c r="G86" s="78"/>
      <c r="H86" s="78"/>
      <c r="I86" s="78"/>
      <c r="J86" s="78"/>
      <c r="K86" s="78"/>
      <c r="L86" s="78"/>
      <c r="M86" s="78"/>
      <c r="N86" s="78"/>
      <c r="O86" s="78"/>
      <c r="P86" s="78"/>
      <c r="Q86" s="78"/>
      <c r="R86" s="78"/>
      <c r="S86" s="78"/>
      <c r="T86" s="78"/>
      <c r="U86" s="78"/>
      <c r="V86" s="78"/>
      <c r="W86" s="79"/>
      <c r="X86" s="61">
        <v>3</v>
      </c>
      <c r="Y86" s="61"/>
      <c r="Z86" s="61"/>
      <c r="AA86" s="61"/>
      <c r="AB86" s="61"/>
      <c r="AC86" s="61">
        <v>4</v>
      </c>
      <c r="AD86" s="61"/>
      <c r="AE86" s="61"/>
      <c r="AF86" s="61"/>
      <c r="AG86" s="61"/>
      <c r="AH86" s="77">
        <v>5</v>
      </c>
      <c r="AI86" s="78"/>
      <c r="AJ86" s="79"/>
      <c r="AK86" s="61">
        <v>6</v>
      </c>
      <c r="AL86" s="61"/>
      <c r="AM86" s="61"/>
      <c r="AN86" s="61"/>
      <c r="AO86" s="61"/>
      <c r="AP86" s="61">
        <v>7</v>
      </c>
      <c r="AQ86" s="61"/>
      <c r="AR86" s="61"/>
      <c r="AS86" s="61"/>
      <c r="AT86" s="61"/>
      <c r="AU86" s="61">
        <v>8</v>
      </c>
      <c r="AV86" s="61"/>
      <c r="AW86" s="61"/>
      <c r="AX86" s="61"/>
      <c r="AY86" s="61"/>
      <c r="AZ86" s="77">
        <v>9</v>
      </c>
      <c r="BA86" s="78"/>
      <c r="BB86" s="79"/>
      <c r="BC86" s="61">
        <v>10</v>
      </c>
      <c r="BD86" s="61"/>
      <c r="BE86" s="61"/>
      <c r="BF86" s="61"/>
      <c r="BG86" s="61"/>
      <c r="BH86" s="61">
        <v>11</v>
      </c>
      <c r="BI86" s="61"/>
      <c r="BJ86" s="61"/>
      <c r="BK86" s="61"/>
      <c r="BL86" s="61"/>
      <c r="BM86" s="61">
        <v>12</v>
      </c>
      <c r="BN86" s="61"/>
      <c r="BO86" s="61"/>
      <c r="BP86" s="61"/>
      <c r="BQ86" s="61"/>
      <c r="BR86" s="77">
        <v>13</v>
      </c>
      <c r="BS86" s="78"/>
      <c r="BT86" s="79"/>
      <c r="BU86" s="61">
        <v>14</v>
      </c>
      <c r="BV86" s="61"/>
      <c r="BW86" s="61"/>
      <c r="BX86" s="61"/>
      <c r="BY86" s="61"/>
    </row>
    <row r="87" spans="1:79" ht="13.5" hidden="1" customHeight="1" x14ac:dyDescent="0.25">
      <c r="A87" s="62" t="s">
        <v>64</v>
      </c>
      <c r="B87" s="63"/>
      <c r="C87" s="63"/>
      <c r="D87" s="63"/>
      <c r="E87" s="64"/>
      <c r="F87" s="62" t="s">
        <v>57</v>
      </c>
      <c r="G87" s="63"/>
      <c r="H87" s="63"/>
      <c r="I87" s="63"/>
      <c r="J87" s="63"/>
      <c r="K87" s="63"/>
      <c r="L87" s="63"/>
      <c r="M87" s="63"/>
      <c r="N87" s="63"/>
      <c r="O87" s="63"/>
      <c r="P87" s="63"/>
      <c r="Q87" s="63"/>
      <c r="R87" s="63"/>
      <c r="S87" s="63"/>
      <c r="T87" s="63"/>
      <c r="U87" s="63"/>
      <c r="V87" s="63"/>
      <c r="W87" s="64"/>
      <c r="X87" s="80" t="s">
        <v>65</v>
      </c>
      <c r="Y87" s="80"/>
      <c r="Z87" s="80"/>
      <c r="AA87" s="80"/>
      <c r="AB87" s="80"/>
      <c r="AC87" s="80" t="s">
        <v>66</v>
      </c>
      <c r="AD87" s="80"/>
      <c r="AE87" s="80"/>
      <c r="AF87" s="80"/>
      <c r="AG87" s="80"/>
      <c r="AH87" s="62" t="s">
        <v>91</v>
      </c>
      <c r="AI87" s="63"/>
      <c r="AJ87" s="64"/>
      <c r="AK87" s="91" t="s">
        <v>99</v>
      </c>
      <c r="AL87" s="91"/>
      <c r="AM87" s="91"/>
      <c r="AN87" s="91"/>
      <c r="AO87" s="91"/>
      <c r="AP87" s="80" t="s">
        <v>67</v>
      </c>
      <c r="AQ87" s="80"/>
      <c r="AR87" s="80"/>
      <c r="AS87" s="80"/>
      <c r="AT87" s="80"/>
      <c r="AU87" s="80" t="s">
        <v>68</v>
      </c>
      <c r="AV87" s="80"/>
      <c r="AW87" s="80"/>
      <c r="AX87" s="80"/>
      <c r="AY87" s="80"/>
      <c r="AZ87" s="62" t="s">
        <v>92</v>
      </c>
      <c r="BA87" s="63"/>
      <c r="BB87" s="64"/>
      <c r="BC87" s="91" t="s">
        <v>99</v>
      </c>
      <c r="BD87" s="91"/>
      <c r="BE87" s="91"/>
      <c r="BF87" s="91"/>
      <c r="BG87" s="91"/>
      <c r="BH87" s="80" t="s">
        <v>58</v>
      </c>
      <c r="BI87" s="80"/>
      <c r="BJ87" s="80"/>
      <c r="BK87" s="80"/>
      <c r="BL87" s="80"/>
      <c r="BM87" s="80" t="s">
        <v>59</v>
      </c>
      <c r="BN87" s="80"/>
      <c r="BO87" s="80"/>
      <c r="BP87" s="80"/>
      <c r="BQ87" s="80"/>
      <c r="BR87" s="62" t="s">
        <v>93</v>
      </c>
      <c r="BS87" s="63"/>
      <c r="BT87" s="64"/>
      <c r="BU87" s="91" t="s">
        <v>99</v>
      </c>
      <c r="BV87" s="91"/>
      <c r="BW87" s="91"/>
      <c r="BX87" s="91"/>
      <c r="BY87" s="91"/>
      <c r="CA87" s="1" t="s">
        <v>27</v>
      </c>
    </row>
    <row r="88" spans="1:79" s="9" customFormat="1" ht="12.75" customHeight="1" x14ac:dyDescent="0.25">
      <c r="A88" s="98"/>
      <c r="B88" s="99"/>
      <c r="C88" s="99"/>
      <c r="D88" s="99"/>
      <c r="E88" s="100"/>
      <c r="F88" s="98" t="s">
        <v>145</v>
      </c>
      <c r="G88" s="99"/>
      <c r="H88" s="99"/>
      <c r="I88" s="99"/>
      <c r="J88" s="99"/>
      <c r="K88" s="99"/>
      <c r="L88" s="99"/>
      <c r="M88" s="99"/>
      <c r="N88" s="99"/>
      <c r="O88" s="99"/>
      <c r="P88" s="99"/>
      <c r="Q88" s="99"/>
      <c r="R88" s="99"/>
      <c r="S88" s="99"/>
      <c r="T88" s="99"/>
      <c r="U88" s="99"/>
      <c r="V88" s="99"/>
      <c r="W88" s="100"/>
      <c r="X88" s="113"/>
      <c r="Y88" s="113"/>
      <c r="Z88" s="113"/>
      <c r="AA88" s="113"/>
      <c r="AB88" s="113"/>
      <c r="AC88" s="113"/>
      <c r="AD88" s="113"/>
      <c r="AE88" s="113"/>
      <c r="AF88" s="113"/>
      <c r="AG88" s="113"/>
      <c r="AH88" s="110"/>
      <c r="AI88" s="111"/>
      <c r="AJ88" s="112"/>
      <c r="AK88" s="113">
        <f>IF(ISNUMBER(X88),X88,0)+IF(ISNUMBER(AC88),AC88,0)</f>
        <v>0</v>
      </c>
      <c r="AL88" s="113"/>
      <c r="AM88" s="113"/>
      <c r="AN88" s="113"/>
      <c r="AO88" s="113"/>
      <c r="AP88" s="113"/>
      <c r="AQ88" s="113"/>
      <c r="AR88" s="113"/>
      <c r="AS88" s="113"/>
      <c r="AT88" s="113"/>
      <c r="AU88" s="113"/>
      <c r="AV88" s="113"/>
      <c r="AW88" s="113"/>
      <c r="AX88" s="113"/>
      <c r="AY88" s="113"/>
      <c r="AZ88" s="110"/>
      <c r="BA88" s="111"/>
      <c r="BB88" s="112"/>
      <c r="BC88" s="113">
        <f>IF(ISNUMBER(AP88),AP88,0)+IF(ISNUMBER(AU88),AU88,0)</f>
        <v>0</v>
      </c>
      <c r="BD88" s="113"/>
      <c r="BE88" s="113"/>
      <c r="BF88" s="113"/>
      <c r="BG88" s="113"/>
      <c r="BH88" s="113"/>
      <c r="BI88" s="113"/>
      <c r="BJ88" s="113"/>
      <c r="BK88" s="113"/>
      <c r="BL88" s="113"/>
      <c r="BM88" s="113"/>
      <c r="BN88" s="113"/>
      <c r="BO88" s="113"/>
      <c r="BP88" s="113"/>
      <c r="BQ88" s="113"/>
      <c r="BR88" s="110"/>
      <c r="BS88" s="111"/>
      <c r="BT88" s="112"/>
      <c r="BU88" s="113">
        <f>IF(ISNUMBER(BH88),BH88,0)+IF(ISNUMBER(BM88),BM88,0)</f>
        <v>0</v>
      </c>
      <c r="BV88" s="113"/>
      <c r="BW88" s="113"/>
      <c r="BX88" s="113"/>
      <c r="BY88" s="113"/>
      <c r="CA88" s="9" t="s">
        <v>28</v>
      </c>
    </row>
    <row r="89" spans="1:79" ht="9" customHeight="1" x14ac:dyDescent="0.25"/>
    <row r="90" spans="1:79" ht="14.25" customHeight="1" x14ac:dyDescent="0.25">
      <c r="A90" s="51" t="s">
        <v>412</v>
      </c>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row>
    <row r="91" spans="1:79" ht="15" customHeight="1" x14ac:dyDescent="0.25">
      <c r="A91" s="59" t="s">
        <v>192</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row>
    <row r="92" spans="1:79" ht="6" customHeight="1" x14ac:dyDescent="0.25"/>
    <row r="93" spans="1:79" ht="13.95" customHeight="1" x14ac:dyDescent="0.25">
      <c r="A93" s="104" t="s">
        <v>117</v>
      </c>
      <c r="B93" s="105"/>
      <c r="C93" s="105"/>
      <c r="D93" s="106"/>
      <c r="E93" s="81" t="s">
        <v>19</v>
      </c>
      <c r="F93" s="82"/>
      <c r="G93" s="82"/>
      <c r="H93" s="82"/>
      <c r="I93" s="82"/>
      <c r="J93" s="82"/>
      <c r="K93" s="82"/>
      <c r="L93" s="82"/>
      <c r="M93" s="82"/>
      <c r="N93" s="82"/>
      <c r="O93" s="82"/>
      <c r="P93" s="82"/>
      <c r="Q93" s="82"/>
      <c r="R93" s="82"/>
      <c r="S93" s="82"/>
      <c r="T93" s="82"/>
      <c r="U93" s="82"/>
      <c r="V93" s="82"/>
      <c r="W93" s="83"/>
      <c r="X93" s="77" t="s">
        <v>204</v>
      </c>
      <c r="Y93" s="78"/>
      <c r="Z93" s="78"/>
      <c r="AA93" s="78"/>
      <c r="AB93" s="78"/>
      <c r="AC93" s="78"/>
      <c r="AD93" s="78"/>
      <c r="AE93" s="78"/>
      <c r="AF93" s="78"/>
      <c r="AG93" s="78"/>
      <c r="AH93" s="78"/>
      <c r="AI93" s="78"/>
      <c r="AJ93" s="78"/>
      <c r="AK93" s="78"/>
      <c r="AL93" s="78"/>
      <c r="AM93" s="78"/>
      <c r="AN93" s="78"/>
      <c r="AO93" s="79"/>
      <c r="AP93" s="77" t="s">
        <v>208</v>
      </c>
      <c r="AQ93" s="78"/>
      <c r="AR93" s="78"/>
      <c r="AS93" s="78"/>
      <c r="AT93" s="78"/>
      <c r="AU93" s="78"/>
      <c r="AV93" s="78"/>
      <c r="AW93" s="78"/>
      <c r="AX93" s="78"/>
      <c r="AY93" s="78"/>
      <c r="AZ93" s="78"/>
      <c r="BA93" s="78"/>
      <c r="BB93" s="78"/>
      <c r="BC93" s="78"/>
      <c r="BD93" s="78"/>
      <c r="BE93" s="78"/>
      <c r="BF93" s="78"/>
      <c r="BG93" s="79"/>
    </row>
    <row r="94" spans="1:79" ht="48.75" customHeight="1" x14ac:dyDescent="0.25">
      <c r="A94" s="107"/>
      <c r="B94" s="108"/>
      <c r="C94" s="108"/>
      <c r="D94" s="109"/>
      <c r="E94" s="84"/>
      <c r="F94" s="85"/>
      <c r="G94" s="85"/>
      <c r="H94" s="85"/>
      <c r="I94" s="85"/>
      <c r="J94" s="85"/>
      <c r="K94" s="85"/>
      <c r="L94" s="85"/>
      <c r="M94" s="85"/>
      <c r="N94" s="85"/>
      <c r="O94" s="85"/>
      <c r="P94" s="85"/>
      <c r="Q94" s="85"/>
      <c r="R94" s="85"/>
      <c r="S94" s="85"/>
      <c r="T94" s="85"/>
      <c r="U94" s="85"/>
      <c r="V94" s="85"/>
      <c r="W94" s="86"/>
      <c r="X94" s="77" t="s">
        <v>4</v>
      </c>
      <c r="Y94" s="78"/>
      <c r="Z94" s="78"/>
      <c r="AA94" s="78"/>
      <c r="AB94" s="79"/>
      <c r="AC94" s="77" t="s">
        <v>3</v>
      </c>
      <c r="AD94" s="78"/>
      <c r="AE94" s="78"/>
      <c r="AF94" s="78"/>
      <c r="AG94" s="79"/>
      <c r="AH94" s="62" t="s">
        <v>116</v>
      </c>
      <c r="AI94" s="63"/>
      <c r="AJ94" s="64"/>
      <c r="AK94" s="77" t="s">
        <v>5</v>
      </c>
      <c r="AL94" s="78"/>
      <c r="AM94" s="78"/>
      <c r="AN94" s="78"/>
      <c r="AO94" s="79"/>
      <c r="AP94" s="77" t="s">
        <v>4</v>
      </c>
      <c r="AQ94" s="78"/>
      <c r="AR94" s="78"/>
      <c r="AS94" s="78"/>
      <c r="AT94" s="79"/>
      <c r="AU94" s="77" t="s">
        <v>3</v>
      </c>
      <c r="AV94" s="78"/>
      <c r="AW94" s="78"/>
      <c r="AX94" s="78"/>
      <c r="AY94" s="79"/>
      <c r="AZ94" s="62" t="s">
        <v>116</v>
      </c>
      <c r="BA94" s="63"/>
      <c r="BB94" s="64"/>
      <c r="BC94" s="77" t="s">
        <v>96</v>
      </c>
      <c r="BD94" s="78"/>
      <c r="BE94" s="78"/>
      <c r="BF94" s="78"/>
      <c r="BG94" s="79"/>
    </row>
    <row r="95" spans="1:79" ht="12.75" customHeight="1" x14ac:dyDescent="0.25">
      <c r="A95" s="77">
        <v>1</v>
      </c>
      <c r="B95" s="78"/>
      <c r="C95" s="78"/>
      <c r="D95" s="79"/>
      <c r="E95" s="77">
        <v>2</v>
      </c>
      <c r="F95" s="78"/>
      <c r="G95" s="78"/>
      <c r="H95" s="78"/>
      <c r="I95" s="78"/>
      <c r="J95" s="78"/>
      <c r="K95" s="78"/>
      <c r="L95" s="78"/>
      <c r="M95" s="78"/>
      <c r="N95" s="78"/>
      <c r="O95" s="78"/>
      <c r="P95" s="78"/>
      <c r="Q95" s="78"/>
      <c r="R95" s="78"/>
      <c r="S95" s="78"/>
      <c r="T95" s="78"/>
      <c r="U95" s="78"/>
      <c r="V95" s="78"/>
      <c r="W95" s="79"/>
      <c r="X95" s="77">
        <v>3</v>
      </c>
      <c r="Y95" s="78"/>
      <c r="Z95" s="78"/>
      <c r="AA95" s="78"/>
      <c r="AB95" s="79"/>
      <c r="AC95" s="77">
        <v>4</v>
      </c>
      <c r="AD95" s="78"/>
      <c r="AE95" s="78"/>
      <c r="AF95" s="78"/>
      <c r="AG95" s="79"/>
      <c r="AH95" s="77">
        <v>5</v>
      </c>
      <c r="AI95" s="78"/>
      <c r="AJ95" s="79"/>
      <c r="AK95" s="77">
        <v>6</v>
      </c>
      <c r="AL95" s="78"/>
      <c r="AM95" s="78"/>
      <c r="AN95" s="78"/>
      <c r="AO95" s="79"/>
      <c r="AP95" s="77">
        <v>7</v>
      </c>
      <c r="AQ95" s="78"/>
      <c r="AR95" s="78"/>
      <c r="AS95" s="78"/>
      <c r="AT95" s="79"/>
      <c r="AU95" s="77">
        <v>8</v>
      </c>
      <c r="AV95" s="78"/>
      <c r="AW95" s="78"/>
      <c r="AX95" s="78"/>
      <c r="AY95" s="79"/>
      <c r="AZ95" s="77">
        <v>9</v>
      </c>
      <c r="BA95" s="78"/>
      <c r="BB95" s="79"/>
      <c r="BC95" s="77">
        <v>10</v>
      </c>
      <c r="BD95" s="78"/>
      <c r="BE95" s="78"/>
      <c r="BF95" s="78"/>
      <c r="BG95" s="79"/>
    </row>
    <row r="96" spans="1:79" ht="12.75" hidden="1" customHeight="1" x14ac:dyDescent="0.25">
      <c r="A96" s="62" t="s">
        <v>64</v>
      </c>
      <c r="B96" s="63"/>
      <c r="C96" s="63"/>
      <c r="D96" s="64"/>
      <c r="E96" s="62" t="s">
        <v>57</v>
      </c>
      <c r="F96" s="63"/>
      <c r="G96" s="63"/>
      <c r="H96" s="63"/>
      <c r="I96" s="63"/>
      <c r="J96" s="63"/>
      <c r="K96" s="63"/>
      <c r="L96" s="63"/>
      <c r="M96" s="63"/>
      <c r="N96" s="63"/>
      <c r="O96" s="63"/>
      <c r="P96" s="63"/>
      <c r="Q96" s="63"/>
      <c r="R96" s="63"/>
      <c r="S96" s="63"/>
      <c r="T96" s="63"/>
      <c r="U96" s="63"/>
      <c r="V96" s="63"/>
      <c r="W96" s="64"/>
      <c r="X96" s="62" t="s">
        <v>60</v>
      </c>
      <c r="Y96" s="63"/>
      <c r="Z96" s="63"/>
      <c r="AA96" s="63"/>
      <c r="AB96" s="64"/>
      <c r="AC96" s="62" t="s">
        <v>61</v>
      </c>
      <c r="AD96" s="63"/>
      <c r="AE96" s="63"/>
      <c r="AF96" s="63"/>
      <c r="AG96" s="64"/>
      <c r="AH96" s="62" t="s">
        <v>94</v>
      </c>
      <c r="AI96" s="63"/>
      <c r="AJ96" s="64"/>
      <c r="AK96" s="114" t="s">
        <v>99</v>
      </c>
      <c r="AL96" s="115"/>
      <c r="AM96" s="115"/>
      <c r="AN96" s="115"/>
      <c r="AO96" s="116"/>
      <c r="AP96" s="62" t="s">
        <v>62</v>
      </c>
      <c r="AQ96" s="63"/>
      <c r="AR96" s="63"/>
      <c r="AS96" s="63"/>
      <c r="AT96" s="64"/>
      <c r="AU96" s="62" t="s">
        <v>63</v>
      </c>
      <c r="AV96" s="63"/>
      <c r="AW96" s="63"/>
      <c r="AX96" s="63"/>
      <c r="AY96" s="64"/>
      <c r="AZ96" s="62" t="s">
        <v>95</v>
      </c>
      <c r="BA96" s="63"/>
      <c r="BB96" s="64"/>
      <c r="BC96" s="114" t="s">
        <v>99</v>
      </c>
      <c r="BD96" s="115"/>
      <c r="BE96" s="115"/>
      <c r="BF96" s="115"/>
      <c r="BG96" s="116"/>
      <c r="CA96" s="1" t="s">
        <v>29</v>
      </c>
    </row>
    <row r="97" spans="1:79" s="8" customFormat="1" ht="13.2" customHeight="1" x14ac:dyDescent="0.25">
      <c r="A97" s="62">
        <v>2111</v>
      </c>
      <c r="B97" s="63"/>
      <c r="C97" s="63"/>
      <c r="D97" s="64"/>
      <c r="E97" s="92" t="s">
        <v>154</v>
      </c>
      <c r="F97" s="93"/>
      <c r="G97" s="93"/>
      <c r="H97" s="93"/>
      <c r="I97" s="93"/>
      <c r="J97" s="93"/>
      <c r="K97" s="93"/>
      <c r="L97" s="93"/>
      <c r="M97" s="93"/>
      <c r="N97" s="93"/>
      <c r="O97" s="93"/>
      <c r="P97" s="93"/>
      <c r="Q97" s="93"/>
      <c r="R97" s="93"/>
      <c r="S97" s="93"/>
      <c r="T97" s="93"/>
      <c r="U97" s="93"/>
      <c r="V97" s="93"/>
      <c r="W97" s="94"/>
      <c r="X97" s="88"/>
      <c r="Y97" s="89"/>
      <c r="Z97" s="89"/>
      <c r="AA97" s="89"/>
      <c r="AB97" s="90"/>
      <c r="AC97" s="88">
        <v>0</v>
      </c>
      <c r="AD97" s="89"/>
      <c r="AE97" s="89"/>
      <c r="AF97" s="89"/>
      <c r="AG97" s="90"/>
      <c r="AH97" s="88">
        <v>0</v>
      </c>
      <c r="AI97" s="89"/>
      <c r="AJ97" s="90"/>
      <c r="AK97" s="88">
        <f t="shared" ref="AK97:AK113" si="8">IF(ISNUMBER(X97),X97,0)+IF(ISNUMBER(AC97),AC97,0)</f>
        <v>0</v>
      </c>
      <c r="AL97" s="89"/>
      <c r="AM97" s="89"/>
      <c r="AN97" s="89"/>
      <c r="AO97" s="90"/>
      <c r="AP97" s="88"/>
      <c r="AQ97" s="89"/>
      <c r="AR97" s="89"/>
      <c r="AS97" s="89"/>
      <c r="AT97" s="90"/>
      <c r="AU97" s="88">
        <v>0</v>
      </c>
      <c r="AV97" s="89"/>
      <c r="AW97" s="89"/>
      <c r="AX97" s="89"/>
      <c r="AY97" s="90"/>
      <c r="AZ97" s="88">
        <v>0</v>
      </c>
      <c r="BA97" s="89"/>
      <c r="BB97" s="90"/>
      <c r="BC97" s="88">
        <f t="shared" ref="BC97:BC113" si="9">IF(ISNUMBER(AP97),AP97,0)+IF(ISNUMBER(AU97),AU97,0)</f>
        <v>0</v>
      </c>
      <c r="BD97" s="89"/>
      <c r="BE97" s="89"/>
      <c r="BF97" s="89"/>
      <c r="BG97" s="90"/>
      <c r="CA97" s="8" t="s">
        <v>30</v>
      </c>
    </row>
    <row r="98" spans="1:79" s="8" customFormat="1" ht="13.2" customHeight="1" x14ac:dyDescent="0.25">
      <c r="A98" s="62">
        <v>2120</v>
      </c>
      <c r="B98" s="63"/>
      <c r="C98" s="63"/>
      <c r="D98" s="64"/>
      <c r="E98" s="92" t="s">
        <v>155</v>
      </c>
      <c r="F98" s="93"/>
      <c r="G98" s="93"/>
      <c r="H98" s="93"/>
      <c r="I98" s="93"/>
      <c r="J98" s="93"/>
      <c r="K98" s="93"/>
      <c r="L98" s="93"/>
      <c r="M98" s="93"/>
      <c r="N98" s="93"/>
      <c r="O98" s="93"/>
      <c r="P98" s="93"/>
      <c r="Q98" s="93"/>
      <c r="R98" s="93"/>
      <c r="S98" s="93"/>
      <c r="T98" s="93"/>
      <c r="U98" s="93"/>
      <c r="V98" s="93"/>
      <c r="W98" s="94"/>
      <c r="X98" s="88"/>
      <c r="Y98" s="89"/>
      <c r="Z98" s="89"/>
      <c r="AA98" s="89"/>
      <c r="AB98" s="90"/>
      <c r="AC98" s="88">
        <v>0</v>
      </c>
      <c r="AD98" s="89"/>
      <c r="AE98" s="89"/>
      <c r="AF98" s="89"/>
      <c r="AG98" s="90"/>
      <c r="AH98" s="88">
        <v>0</v>
      </c>
      <c r="AI98" s="89"/>
      <c r="AJ98" s="90"/>
      <c r="AK98" s="88">
        <f t="shared" si="8"/>
        <v>0</v>
      </c>
      <c r="AL98" s="89"/>
      <c r="AM98" s="89"/>
      <c r="AN98" s="89"/>
      <c r="AO98" s="90"/>
      <c r="AP98" s="88"/>
      <c r="AQ98" s="89"/>
      <c r="AR98" s="89"/>
      <c r="AS98" s="89"/>
      <c r="AT98" s="90"/>
      <c r="AU98" s="88">
        <v>0</v>
      </c>
      <c r="AV98" s="89"/>
      <c r="AW98" s="89"/>
      <c r="AX98" s="89"/>
      <c r="AY98" s="90"/>
      <c r="AZ98" s="88">
        <v>0</v>
      </c>
      <c r="BA98" s="89"/>
      <c r="BB98" s="90"/>
      <c r="BC98" s="88">
        <f t="shared" si="9"/>
        <v>0</v>
      </c>
      <c r="BD98" s="89"/>
      <c r="BE98" s="89"/>
      <c r="BF98" s="89"/>
      <c r="BG98" s="90"/>
    </row>
    <row r="99" spans="1:79" s="8" customFormat="1" ht="13.2" customHeight="1" x14ac:dyDescent="0.25">
      <c r="A99" s="62">
        <v>2210</v>
      </c>
      <c r="B99" s="63"/>
      <c r="C99" s="63"/>
      <c r="D99" s="64"/>
      <c r="E99" s="92" t="s">
        <v>156</v>
      </c>
      <c r="F99" s="93"/>
      <c r="G99" s="93"/>
      <c r="H99" s="93"/>
      <c r="I99" s="93"/>
      <c r="J99" s="93"/>
      <c r="K99" s="93"/>
      <c r="L99" s="93"/>
      <c r="M99" s="93"/>
      <c r="N99" s="93"/>
      <c r="O99" s="93"/>
      <c r="P99" s="93"/>
      <c r="Q99" s="93"/>
      <c r="R99" s="93"/>
      <c r="S99" s="93"/>
      <c r="T99" s="93"/>
      <c r="U99" s="93"/>
      <c r="V99" s="93"/>
      <c r="W99" s="94"/>
      <c r="X99" s="88">
        <v>0</v>
      </c>
      <c r="Y99" s="89"/>
      <c r="Z99" s="89"/>
      <c r="AA99" s="89"/>
      <c r="AB99" s="90"/>
      <c r="AC99" s="88">
        <v>0</v>
      </c>
      <c r="AD99" s="89"/>
      <c r="AE99" s="89"/>
      <c r="AF99" s="89"/>
      <c r="AG99" s="90"/>
      <c r="AH99" s="88">
        <v>0</v>
      </c>
      <c r="AI99" s="89"/>
      <c r="AJ99" s="90"/>
      <c r="AK99" s="88">
        <f t="shared" si="8"/>
        <v>0</v>
      </c>
      <c r="AL99" s="89"/>
      <c r="AM99" s="89"/>
      <c r="AN99" s="89"/>
      <c r="AO99" s="90"/>
      <c r="AP99" s="88">
        <v>0</v>
      </c>
      <c r="AQ99" s="89"/>
      <c r="AR99" s="89"/>
      <c r="AS99" s="89"/>
      <c r="AT99" s="90"/>
      <c r="AU99" s="88">
        <v>0</v>
      </c>
      <c r="AV99" s="89"/>
      <c r="AW99" s="89"/>
      <c r="AX99" s="89"/>
      <c r="AY99" s="90"/>
      <c r="AZ99" s="88">
        <v>0</v>
      </c>
      <c r="BA99" s="89"/>
      <c r="BB99" s="90"/>
      <c r="BC99" s="88">
        <f t="shared" si="9"/>
        <v>0</v>
      </c>
      <c r="BD99" s="89"/>
      <c r="BE99" s="89"/>
      <c r="BF99" s="89"/>
      <c r="BG99" s="90"/>
    </row>
    <row r="100" spans="1:79" s="8" customFormat="1" ht="13.2" customHeight="1" x14ac:dyDescent="0.25">
      <c r="A100" s="62">
        <v>2220</v>
      </c>
      <c r="B100" s="63"/>
      <c r="C100" s="63"/>
      <c r="D100" s="64"/>
      <c r="E100" s="92" t="s">
        <v>222</v>
      </c>
      <c r="F100" s="93"/>
      <c r="G100" s="93"/>
      <c r="H100" s="93"/>
      <c r="I100" s="93"/>
      <c r="J100" s="93"/>
      <c r="K100" s="93"/>
      <c r="L100" s="93"/>
      <c r="M100" s="93"/>
      <c r="N100" s="93"/>
      <c r="O100" s="93"/>
      <c r="P100" s="93"/>
      <c r="Q100" s="93"/>
      <c r="R100" s="93"/>
      <c r="S100" s="93"/>
      <c r="T100" s="93"/>
      <c r="U100" s="93"/>
      <c r="V100" s="93"/>
      <c r="W100" s="94"/>
      <c r="X100" s="88">
        <v>0</v>
      </c>
      <c r="Y100" s="89"/>
      <c r="Z100" s="89"/>
      <c r="AA100" s="89"/>
      <c r="AB100" s="90"/>
      <c r="AC100" s="88">
        <v>0</v>
      </c>
      <c r="AD100" s="89"/>
      <c r="AE100" s="89"/>
      <c r="AF100" s="89"/>
      <c r="AG100" s="90"/>
      <c r="AH100" s="88">
        <v>0</v>
      </c>
      <c r="AI100" s="89"/>
      <c r="AJ100" s="90"/>
      <c r="AK100" s="88">
        <f t="shared" si="8"/>
        <v>0</v>
      </c>
      <c r="AL100" s="89"/>
      <c r="AM100" s="89"/>
      <c r="AN100" s="89"/>
      <c r="AO100" s="90"/>
      <c r="AP100" s="88">
        <v>0</v>
      </c>
      <c r="AQ100" s="89"/>
      <c r="AR100" s="89"/>
      <c r="AS100" s="89"/>
      <c r="AT100" s="90"/>
      <c r="AU100" s="88">
        <v>0</v>
      </c>
      <c r="AV100" s="89"/>
      <c r="AW100" s="89"/>
      <c r="AX100" s="89"/>
      <c r="AY100" s="90"/>
      <c r="AZ100" s="88">
        <v>0</v>
      </c>
      <c r="BA100" s="89"/>
      <c r="BB100" s="90"/>
      <c r="BC100" s="88">
        <f t="shared" si="9"/>
        <v>0</v>
      </c>
      <c r="BD100" s="89"/>
      <c r="BE100" s="89"/>
      <c r="BF100" s="89"/>
      <c r="BG100" s="90"/>
    </row>
    <row r="101" spans="1:79" s="8" customFormat="1" ht="13.2" customHeight="1" x14ac:dyDescent="0.25">
      <c r="A101" s="62">
        <v>2240</v>
      </c>
      <c r="B101" s="63"/>
      <c r="C101" s="63"/>
      <c r="D101" s="64"/>
      <c r="E101" s="92" t="s">
        <v>157</v>
      </c>
      <c r="F101" s="93"/>
      <c r="G101" s="93"/>
      <c r="H101" s="93"/>
      <c r="I101" s="93"/>
      <c r="J101" s="93"/>
      <c r="K101" s="93"/>
      <c r="L101" s="93"/>
      <c r="M101" s="93"/>
      <c r="N101" s="93"/>
      <c r="O101" s="93"/>
      <c r="P101" s="93"/>
      <c r="Q101" s="93"/>
      <c r="R101" s="93"/>
      <c r="S101" s="93"/>
      <c r="T101" s="93"/>
      <c r="U101" s="93"/>
      <c r="V101" s="93"/>
      <c r="W101" s="94"/>
      <c r="X101" s="88">
        <v>0</v>
      </c>
      <c r="Y101" s="89"/>
      <c r="Z101" s="89"/>
      <c r="AA101" s="89"/>
      <c r="AB101" s="90"/>
      <c r="AC101" s="88">
        <v>0</v>
      </c>
      <c r="AD101" s="89"/>
      <c r="AE101" s="89"/>
      <c r="AF101" s="89"/>
      <c r="AG101" s="90"/>
      <c r="AH101" s="88">
        <v>0</v>
      </c>
      <c r="AI101" s="89"/>
      <c r="AJ101" s="90"/>
      <c r="AK101" s="88">
        <f t="shared" si="8"/>
        <v>0</v>
      </c>
      <c r="AL101" s="89"/>
      <c r="AM101" s="89"/>
      <c r="AN101" s="89"/>
      <c r="AO101" s="90"/>
      <c r="AP101" s="88">
        <v>0</v>
      </c>
      <c r="AQ101" s="89"/>
      <c r="AR101" s="89"/>
      <c r="AS101" s="89"/>
      <c r="AT101" s="90"/>
      <c r="AU101" s="88">
        <v>0</v>
      </c>
      <c r="AV101" s="89"/>
      <c r="AW101" s="89"/>
      <c r="AX101" s="89"/>
      <c r="AY101" s="90"/>
      <c r="AZ101" s="88">
        <v>0</v>
      </c>
      <c r="BA101" s="89"/>
      <c r="BB101" s="90"/>
      <c r="BC101" s="88">
        <f t="shared" si="9"/>
        <v>0</v>
      </c>
      <c r="BD101" s="89"/>
      <c r="BE101" s="89"/>
      <c r="BF101" s="89"/>
      <c r="BG101" s="90"/>
    </row>
    <row r="102" spans="1:79" s="8" customFormat="1" ht="13.2" customHeight="1" x14ac:dyDescent="0.25">
      <c r="A102" s="62">
        <v>2271</v>
      </c>
      <c r="B102" s="63"/>
      <c r="C102" s="63"/>
      <c r="D102" s="64"/>
      <c r="E102" s="92" t="s">
        <v>158</v>
      </c>
      <c r="F102" s="93"/>
      <c r="G102" s="93"/>
      <c r="H102" s="93"/>
      <c r="I102" s="93"/>
      <c r="J102" s="93"/>
      <c r="K102" s="93"/>
      <c r="L102" s="93"/>
      <c r="M102" s="93"/>
      <c r="N102" s="93"/>
      <c r="O102" s="93"/>
      <c r="P102" s="93"/>
      <c r="Q102" s="93"/>
      <c r="R102" s="93"/>
      <c r="S102" s="93"/>
      <c r="T102" s="93"/>
      <c r="U102" s="93"/>
      <c r="V102" s="93"/>
      <c r="W102" s="94"/>
      <c r="X102" s="88">
        <v>362974</v>
      </c>
      <c r="Y102" s="89"/>
      <c r="Z102" s="89"/>
      <c r="AA102" s="89"/>
      <c r="AB102" s="90"/>
      <c r="AC102" s="88">
        <v>0</v>
      </c>
      <c r="AD102" s="89"/>
      <c r="AE102" s="89"/>
      <c r="AF102" s="89"/>
      <c r="AG102" s="90"/>
      <c r="AH102" s="88">
        <v>0</v>
      </c>
      <c r="AI102" s="89"/>
      <c r="AJ102" s="90"/>
      <c r="AK102" s="88">
        <f t="shared" si="8"/>
        <v>362974</v>
      </c>
      <c r="AL102" s="89"/>
      <c r="AM102" s="89"/>
      <c r="AN102" s="89"/>
      <c r="AO102" s="90"/>
      <c r="AP102" s="88">
        <v>382212</v>
      </c>
      <c r="AQ102" s="89"/>
      <c r="AR102" s="89"/>
      <c r="AS102" s="89"/>
      <c r="AT102" s="90"/>
      <c r="AU102" s="88">
        <v>0</v>
      </c>
      <c r="AV102" s="89"/>
      <c r="AW102" s="89"/>
      <c r="AX102" s="89"/>
      <c r="AY102" s="90"/>
      <c r="AZ102" s="88">
        <v>0</v>
      </c>
      <c r="BA102" s="89"/>
      <c r="BB102" s="90"/>
      <c r="BC102" s="88">
        <f t="shared" si="9"/>
        <v>382212</v>
      </c>
      <c r="BD102" s="89"/>
      <c r="BE102" s="89"/>
      <c r="BF102" s="89"/>
      <c r="BG102" s="90"/>
    </row>
    <row r="103" spans="1:79" s="8" customFormat="1" ht="13.2" customHeight="1" x14ac:dyDescent="0.25">
      <c r="A103" s="62">
        <v>2272</v>
      </c>
      <c r="B103" s="63"/>
      <c r="C103" s="63"/>
      <c r="D103" s="64"/>
      <c r="E103" s="92" t="s">
        <v>159</v>
      </c>
      <c r="F103" s="93"/>
      <c r="G103" s="93"/>
      <c r="H103" s="93"/>
      <c r="I103" s="93"/>
      <c r="J103" s="93"/>
      <c r="K103" s="93"/>
      <c r="L103" s="93"/>
      <c r="M103" s="93"/>
      <c r="N103" s="93"/>
      <c r="O103" s="93"/>
      <c r="P103" s="93"/>
      <c r="Q103" s="93"/>
      <c r="R103" s="93"/>
      <c r="S103" s="93"/>
      <c r="T103" s="93"/>
      <c r="U103" s="93"/>
      <c r="V103" s="93"/>
      <c r="W103" s="94"/>
      <c r="X103" s="88">
        <v>99675</v>
      </c>
      <c r="Y103" s="89"/>
      <c r="Z103" s="89"/>
      <c r="AA103" s="89"/>
      <c r="AB103" s="90"/>
      <c r="AC103" s="88">
        <v>0</v>
      </c>
      <c r="AD103" s="89"/>
      <c r="AE103" s="89"/>
      <c r="AF103" s="89"/>
      <c r="AG103" s="90"/>
      <c r="AH103" s="88">
        <v>0</v>
      </c>
      <c r="AI103" s="89"/>
      <c r="AJ103" s="90"/>
      <c r="AK103" s="88">
        <f t="shared" si="8"/>
        <v>99675</v>
      </c>
      <c r="AL103" s="89"/>
      <c r="AM103" s="89"/>
      <c r="AN103" s="89"/>
      <c r="AO103" s="90"/>
      <c r="AP103" s="88">
        <v>104958</v>
      </c>
      <c r="AQ103" s="89"/>
      <c r="AR103" s="89"/>
      <c r="AS103" s="89"/>
      <c r="AT103" s="90"/>
      <c r="AU103" s="88">
        <v>0</v>
      </c>
      <c r="AV103" s="89"/>
      <c r="AW103" s="89"/>
      <c r="AX103" s="89"/>
      <c r="AY103" s="90"/>
      <c r="AZ103" s="88">
        <v>0</v>
      </c>
      <c r="BA103" s="89"/>
      <c r="BB103" s="90"/>
      <c r="BC103" s="88">
        <f t="shared" si="9"/>
        <v>104958</v>
      </c>
      <c r="BD103" s="89"/>
      <c r="BE103" s="89"/>
      <c r="BF103" s="89"/>
      <c r="BG103" s="90"/>
    </row>
    <row r="104" spans="1:79" s="8" customFormat="1" ht="13.2" customHeight="1" x14ac:dyDescent="0.25">
      <c r="A104" s="62">
        <v>2273</v>
      </c>
      <c r="B104" s="63"/>
      <c r="C104" s="63"/>
      <c r="D104" s="64"/>
      <c r="E104" s="92" t="s">
        <v>160</v>
      </c>
      <c r="F104" s="93"/>
      <c r="G104" s="93"/>
      <c r="H104" s="93"/>
      <c r="I104" s="93"/>
      <c r="J104" s="93"/>
      <c r="K104" s="93"/>
      <c r="L104" s="93"/>
      <c r="M104" s="93"/>
      <c r="N104" s="93"/>
      <c r="O104" s="93"/>
      <c r="P104" s="93"/>
      <c r="Q104" s="93"/>
      <c r="R104" s="93"/>
      <c r="S104" s="93"/>
      <c r="T104" s="93"/>
      <c r="U104" s="93"/>
      <c r="V104" s="93"/>
      <c r="W104" s="94"/>
      <c r="X104" s="88">
        <v>655974</v>
      </c>
      <c r="Y104" s="89"/>
      <c r="Z104" s="89"/>
      <c r="AA104" s="89"/>
      <c r="AB104" s="90"/>
      <c r="AC104" s="88">
        <v>0</v>
      </c>
      <c r="AD104" s="89"/>
      <c r="AE104" s="89"/>
      <c r="AF104" s="89"/>
      <c r="AG104" s="90"/>
      <c r="AH104" s="88">
        <v>0</v>
      </c>
      <c r="AI104" s="89"/>
      <c r="AJ104" s="90"/>
      <c r="AK104" s="88">
        <f t="shared" si="8"/>
        <v>655974</v>
      </c>
      <c r="AL104" s="89"/>
      <c r="AM104" s="89"/>
      <c r="AN104" s="89"/>
      <c r="AO104" s="90"/>
      <c r="AP104" s="88">
        <v>690741</v>
      </c>
      <c r="AQ104" s="89"/>
      <c r="AR104" s="89"/>
      <c r="AS104" s="89"/>
      <c r="AT104" s="90"/>
      <c r="AU104" s="88">
        <v>0</v>
      </c>
      <c r="AV104" s="89"/>
      <c r="AW104" s="89"/>
      <c r="AX104" s="89"/>
      <c r="AY104" s="90"/>
      <c r="AZ104" s="88">
        <v>0</v>
      </c>
      <c r="BA104" s="89"/>
      <c r="BB104" s="90"/>
      <c r="BC104" s="88">
        <f t="shared" si="9"/>
        <v>690741</v>
      </c>
      <c r="BD104" s="89"/>
      <c r="BE104" s="89"/>
      <c r="BF104" s="89"/>
      <c r="BG104" s="90"/>
    </row>
    <row r="105" spans="1:79" s="8" customFormat="1" ht="13.2" customHeight="1" x14ac:dyDescent="0.25">
      <c r="A105" s="62">
        <v>2274</v>
      </c>
      <c r="B105" s="63"/>
      <c r="C105" s="63"/>
      <c r="D105" s="64"/>
      <c r="E105" s="92" t="s">
        <v>225</v>
      </c>
      <c r="F105" s="93"/>
      <c r="G105" s="93"/>
      <c r="H105" s="93"/>
      <c r="I105" s="93"/>
      <c r="J105" s="93"/>
      <c r="K105" s="93"/>
      <c r="L105" s="93"/>
      <c r="M105" s="93"/>
      <c r="N105" s="93"/>
      <c r="O105" s="93"/>
      <c r="P105" s="93"/>
      <c r="Q105" s="93"/>
      <c r="R105" s="93"/>
      <c r="S105" s="93"/>
      <c r="T105" s="93"/>
      <c r="U105" s="93"/>
      <c r="V105" s="93"/>
      <c r="W105" s="94"/>
      <c r="X105" s="88">
        <v>0</v>
      </c>
      <c r="Y105" s="89"/>
      <c r="Z105" s="89"/>
      <c r="AA105" s="89"/>
      <c r="AB105" s="90"/>
      <c r="AC105" s="88">
        <v>0</v>
      </c>
      <c r="AD105" s="89"/>
      <c r="AE105" s="89"/>
      <c r="AF105" s="89"/>
      <c r="AG105" s="90"/>
      <c r="AH105" s="88">
        <v>0</v>
      </c>
      <c r="AI105" s="89"/>
      <c r="AJ105" s="90"/>
      <c r="AK105" s="88">
        <f t="shared" si="8"/>
        <v>0</v>
      </c>
      <c r="AL105" s="89"/>
      <c r="AM105" s="89"/>
      <c r="AN105" s="89"/>
      <c r="AO105" s="90"/>
      <c r="AP105" s="88">
        <v>0</v>
      </c>
      <c r="AQ105" s="89"/>
      <c r="AR105" s="89"/>
      <c r="AS105" s="89"/>
      <c r="AT105" s="90"/>
      <c r="AU105" s="88">
        <v>0</v>
      </c>
      <c r="AV105" s="89"/>
      <c r="AW105" s="89"/>
      <c r="AX105" s="89"/>
      <c r="AY105" s="90"/>
      <c r="AZ105" s="88">
        <v>0</v>
      </c>
      <c r="BA105" s="89"/>
      <c r="BB105" s="90"/>
      <c r="BC105" s="88">
        <f t="shared" si="9"/>
        <v>0</v>
      </c>
      <c r="BD105" s="89"/>
      <c r="BE105" s="89"/>
      <c r="BF105" s="89"/>
      <c r="BG105" s="90"/>
    </row>
    <row r="106" spans="1:79" s="8" customFormat="1" ht="13.2" customHeight="1" x14ac:dyDescent="0.25">
      <c r="A106" s="62">
        <v>2275</v>
      </c>
      <c r="B106" s="63"/>
      <c r="C106" s="63"/>
      <c r="D106" s="64"/>
      <c r="E106" s="92" t="s">
        <v>226</v>
      </c>
      <c r="F106" s="93"/>
      <c r="G106" s="93"/>
      <c r="H106" s="93"/>
      <c r="I106" s="93"/>
      <c r="J106" s="93"/>
      <c r="K106" s="93"/>
      <c r="L106" s="93"/>
      <c r="M106" s="93"/>
      <c r="N106" s="93"/>
      <c r="O106" s="93"/>
      <c r="P106" s="93"/>
      <c r="Q106" s="93"/>
      <c r="R106" s="93"/>
      <c r="S106" s="93"/>
      <c r="T106" s="93"/>
      <c r="U106" s="93"/>
      <c r="V106" s="93"/>
      <c r="W106" s="94"/>
      <c r="X106" s="88">
        <v>0</v>
      </c>
      <c r="Y106" s="89"/>
      <c r="Z106" s="89"/>
      <c r="AA106" s="89"/>
      <c r="AB106" s="90"/>
      <c r="AC106" s="88">
        <v>0</v>
      </c>
      <c r="AD106" s="89"/>
      <c r="AE106" s="89"/>
      <c r="AF106" s="89"/>
      <c r="AG106" s="90"/>
      <c r="AH106" s="88">
        <v>0</v>
      </c>
      <c r="AI106" s="89"/>
      <c r="AJ106" s="90"/>
      <c r="AK106" s="88">
        <f t="shared" si="8"/>
        <v>0</v>
      </c>
      <c r="AL106" s="89"/>
      <c r="AM106" s="89"/>
      <c r="AN106" s="89"/>
      <c r="AO106" s="90"/>
      <c r="AP106" s="88">
        <v>0</v>
      </c>
      <c r="AQ106" s="89"/>
      <c r="AR106" s="89"/>
      <c r="AS106" s="89"/>
      <c r="AT106" s="90"/>
      <c r="AU106" s="88">
        <v>0</v>
      </c>
      <c r="AV106" s="89"/>
      <c r="AW106" s="89"/>
      <c r="AX106" s="89"/>
      <c r="AY106" s="90"/>
      <c r="AZ106" s="88">
        <v>0</v>
      </c>
      <c r="BA106" s="89"/>
      <c r="BB106" s="90"/>
      <c r="BC106" s="88">
        <f t="shared" si="9"/>
        <v>0</v>
      </c>
      <c r="BD106" s="89"/>
      <c r="BE106" s="89"/>
      <c r="BF106" s="89"/>
      <c r="BG106" s="90"/>
    </row>
    <row r="107" spans="1:79" s="8" customFormat="1" ht="26.4" customHeight="1" x14ac:dyDescent="0.25">
      <c r="A107" s="62">
        <v>2282</v>
      </c>
      <c r="B107" s="63"/>
      <c r="C107" s="63"/>
      <c r="D107" s="64"/>
      <c r="E107" s="92" t="s">
        <v>227</v>
      </c>
      <c r="F107" s="93"/>
      <c r="G107" s="93"/>
      <c r="H107" s="93"/>
      <c r="I107" s="93"/>
      <c r="J107" s="93"/>
      <c r="K107" s="93"/>
      <c r="L107" s="93"/>
      <c r="M107" s="93"/>
      <c r="N107" s="93"/>
      <c r="O107" s="93"/>
      <c r="P107" s="93"/>
      <c r="Q107" s="93"/>
      <c r="R107" s="93"/>
      <c r="S107" s="93"/>
      <c r="T107" s="93"/>
      <c r="U107" s="93"/>
      <c r="V107" s="93"/>
      <c r="W107" s="94"/>
      <c r="X107" s="88">
        <v>0</v>
      </c>
      <c r="Y107" s="89"/>
      <c r="Z107" s="89"/>
      <c r="AA107" s="89"/>
      <c r="AB107" s="90"/>
      <c r="AC107" s="88">
        <v>0</v>
      </c>
      <c r="AD107" s="89"/>
      <c r="AE107" s="89"/>
      <c r="AF107" s="89"/>
      <c r="AG107" s="90"/>
      <c r="AH107" s="88">
        <v>0</v>
      </c>
      <c r="AI107" s="89"/>
      <c r="AJ107" s="90"/>
      <c r="AK107" s="88">
        <f t="shared" si="8"/>
        <v>0</v>
      </c>
      <c r="AL107" s="89"/>
      <c r="AM107" s="89"/>
      <c r="AN107" s="89"/>
      <c r="AO107" s="90"/>
      <c r="AP107" s="88">
        <v>0</v>
      </c>
      <c r="AQ107" s="89"/>
      <c r="AR107" s="89"/>
      <c r="AS107" s="89"/>
      <c r="AT107" s="90"/>
      <c r="AU107" s="88">
        <v>0</v>
      </c>
      <c r="AV107" s="89"/>
      <c r="AW107" s="89"/>
      <c r="AX107" s="89"/>
      <c r="AY107" s="90"/>
      <c r="AZ107" s="88">
        <v>0</v>
      </c>
      <c r="BA107" s="89"/>
      <c r="BB107" s="90"/>
      <c r="BC107" s="88">
        <f t="shared" si="9"/>
        <v>0</v>
      </c>
      <c r="BD107" s="89"/>
      <c r="BE107" s="89"/>
      <c r="BF107" s="89"/>
      <c r="BG107" s="90"/>
    </row>
    <row r="108" spans="1:79" s="8" customFormat="1" ht="13.2" customHeight="1" x14ac:dyDescent="0.25">
      <c r="A108" s="62">
        <v>2710</v>
      </c>
      <c r="B108" s="63"/>
      <c r="C108" s="63"/>
      <c r="D108" s="64"/>
      <c r="E108" s="92" t="s">
        <v>228</v>
      </c>
      <c r="F108" s="93"/>
      <c r="G108" s="93"/>
      <c r="H108" s="93"/>
      <c r="I108" s="93"/>
      <c r="J108" s="93"/>
      <c r="K108" s="93"/>
      <c r="L108" s="93"/>
      <c r="M108" s="93"/>
      <c r="N108" s="93"/>
      <c r="O108" s="93"/>
      <c r="P108" s="93"/>
      <c r="Q108" s="93"/>
      <c r="R108" s="93"/>
      <c r="S108" s="93"/>
      <c r="T108" s="93"/>
      <c r="U108" s="93"/>
      <c r="V108" s="93"/>
      <c r="W108" s="94"/>
      <c r="X108" s="88">
        <v>0</v>
      </c>
      <c r="Y108" s="89"/>
      <c r="Z108" s="89"/>
      <c r="AA108" s="89"/>
      <c r="AB108" s="90"/>
      <c r="AC108" s="88">
        <v>0</v>
      </c>
      <c r="AD108" s="89"/>
      <c r="AE108" s="89"/>
      <c r="AF108" s="89"/>
      <c r="AG108" s="90"/>
      <c r="AH108" s="88">
        <v>0</v>
      </c>
      <c r="AI108" s="89"/>
      <c r="AJ108" s="90"/>
      <c r="AK108" s="88">
        <f t="shared" si="8"/>
        <v>0</v>
      </c>
      <c r="AL108" s="89"/>
      <c r="AM108" s="89"/>
      <c r="AN108" s="89"/>
      <c r="AO108" s="90"/>
      <c r="AP108" s="88">
        <v>0</v>
      </c>
      <c r="AQ108" s="89"/>
      <c r="AR108" s="89"/>
      <c r="AS108" s="89"/>
      <c r="AT108" s="90"/>
      <c r="AU108" s="88">
        <v>0</v>
      </c>
      <c r="AV108" s="89"/>
      <c r="AW108" s="89"/>
      <c r="AX108" s="89"/>
      <c r="AY108" s="90"/>
      <c r="AZ108" s="88">
        <v>0</v>
      </c>
      <c r="BA108" s="89"/>
      <c r="BB108" s="90"/>
      <c r="BC108" s="88">
        <f t="shared" si="9"/>
        <v>0</v>
      </c>
      <c r="BD108" s="89"/>
      <c r="BE108" s="89"/>
      <c r="BF108" s="89"/>
      <c r="BG108" s="90"/>
    </row>
    <row r="109" spans="1:79" s="8" customFormat="1" ht="13.2" customHeight="1" x14ac:dyDescent="0.25">
      <c r="A109" s="62">
        <v>2730</v>
      </c>
      <c r="B109" s="63"/>
      <c r="C109" s="63"/>
      <c r="D109" s="64"/>
      <c r="E109" s="92" t="s">
        <v>229</v>
      </c>
      <c r="F109" s="93"/>
      <c r="G109" s="93"/>
      <c r="H109" s="93"/>
      <c r="I109" s="93"/>
      <c r="J109" s="93"/>
      <c r="K109" s="93"/>
      <c r="L109" s="93"/>
      <c r="M109" s="93"/>
      <c r="N109" s="93"/>
      <c r="O109" s="93"/>
      <c r="P109" s="93"/>
      <c r="Q109" s="93"/>
      <c r="R109" s="93"/>
      <c r="S109" s="93"/>
      <c r="T109" s="93"/>
      <c r="U109" s="93"/>
      <c r="V109" s="93"/>
      <c r="W109" s="94"/>
      <c r="X109" s="88">
        <v>0</v>
      </c>
      <c r="Y109" s="89"/>
      <c r="Z109" s="89"/>
      <c r="AA109" s="89"/>
      <c r="AB109" s="90"/>
      <c r="AC109" s="88">
        <v>0</v>
      </c>
      <c r="AD109" s="89"/>
      <c r="AE109" s="89"/>
      <c r="AF109" s="89"/>
      <c r="AG109" s="90"/>
      <c r="AH109" s="88">
        <v>0</v>
      </c>
      <c r="AI109" s="89"/>
      <c r="AJ109" s="90"/>
      <c r="AK109" s="88">
        <f t="shared" si="8"/>
        <v>0</v>
      </c>
      <c r="AL109" s="89"/>
      <c r="AM109" s="89"/>
      <c r="AN109" s="89"/>
      <c r="AO109" s="90"/>
      <c r="AP109" s="88">
        <v>0</v>
      </c>
      <c r="AQ109" s="89"/>
      <c r="AR109" s="89"/>
      <c r="AS109" s="89"/>
      <c r="AT109" s="90"/>
      <c r="AU109" s="88">
        <v>0</v>
      </c>
      <c r="AV109" s="89"/>
      <c r="AW109" s="89"/>
      <c r="AX109" s="89"/>
      <c r="AY109" s="90"/>
      <c r="AZ109" s="88">
        <v>0</v>
      </c>
      <c r="BA109" s="89"/>
      <c r="BB109" s="90"/>
      <c r="BC109" s="88">
        <f t="shared" si="9"/>
        <v>0</v>
      </c>
      <c r="BD109" s="89"/>
      <c r="BE109" s="89"/>
      <c r="BF109" s="89"/>
      <c r="BG109" s="90"/>
    </row>
    <row r="110" spans="1:79" s="8" customFormat="1" ht="13.2" customHeight="1" x14ac:dyDescent="0.25">
      <c r="A110" s="62">
        <v>2800</v>
      </c>
      <c r="B110" s="63"/>
      <c r="C110" s="63"/>
      <c r="D110" s="64"/>
      <c r="E110" s="92" t="s">
        <v>230</v>
      </c>
      <c r="F110" s="93"/>
      <c r="G110" s="93"/>
      <c r="H110" s="93"/>
      <c r="I110" s="93"/>
      <c r="J110" s="93"/>
      <c r="K110" s="93"/>
      <c r="L110" s="93"/>
      <c r="M110" s="93"/>
      <c r="N110" s="93"/>
      <c r="O110" s="93"/>
      <c r="P110" s="93"/>
      <c r="Q110" s="93"/>
      <c r="R110" s="93"/>
      <c r="S110" s="93"/>
      <c r="T110" s="93"/>
      <c r="U110" s="93"/>
      <c r="V110" s="93"/>
      <c r="W110" s="94"/>
      <c r="X110" s="88">
        <v>0</v>
      </c>
      <c r="Y110" s="89"/>
      <c r="Z110" s="89"/>
      <c r="AA110" s="89"/>
      <c r="AB110" s="90"/>
      <c r="AC110" s="88">
        <v>0</v>
      </c>
      <c r="AD110" s="89"/>
      <c r="AE110" s="89"/>
      <c r="AF110" s="89"/>
      <c r="AG110" s="90"/>
      <c r="AH110" s="88">
        <v>0</v>
      </c>
      <c r="AI110" s="89"/>
      <c r="AJ110" s="90"/>
      <c r="AK110" s="88">
        <f t="shared" si="8"/>
        <v>0</v>
      </c>
      <c r="AL110" s="89"/>
      <c r="AM110" s="89"/>
      <c r="AN110" s="89"/>
      <c r="AO110" s="90"/>
      <c r="AP110" s="88">
        <v>0</v>
      </c>
      <c r="AQ110" s="89"/>
      <c r="AR110" s="89"/>
      <c r="AS110" s="89"/>
      <c r="AT110" s="90"/>
      <c r="AU110" s="88">
        <v>0</v>
      </c>
      <c r="AV110" s="89"/>
      <c r="AW110" s="89"/>
      <c r="AX110" s="89"/>
      <c r="AY110" s="90"/>
      <c r="AZ110" s="88">
        <v>0</v>
      </c>
      <c r="BA110" s="89"/>
      <c r="BB110" s="90"/>
      <c r="BC110" s="88">
        <f t="shared" si="9"/>
        <v>0</v>
      </c>
      <c r="BD110" s="89"/>
      <c r="BE110" s="89"/>
      <c r="BF110" s="89"/>
      <c r="BG110" s="90"/>
    </row>
    <row r="111" spans="1:79" s="8" customFormat="1" ht="14.4" customHeight="1" x14ac:dyDescent="0.25">
      <c r="A111" s="62">
        <v>3110</v>
      </c>
      <c r="B111" s="63"/>
      <c r="C111" s="63"/>
      <c r="D111" s="64"/>
      <c r="E111" s="92" t="s">
        <v>231</v>
      </c>
      <c r="F111" s="93"/>
      <c r="G111" s="93"/>
      <c r="H111" s="93"/>
      <c r="I111" s="93"/>
      <c r="J111" s="93"/>
      <c r="K111" s="93"/>
      <c r="L111" s="93"/>
      <c r="M111" s="93"/>
      <c r="N111" s="93"/>
      <c r="O111" s="93"/>
      <c r="P111" s="93"/>
      <c r="Q111" s="93"/>
      <c r="R111" s="93"/>
      <c r="S111" s="93"/>
      <c r="T111" s="93"/>
      <c r="U111" s="93"/>
      <c r="V111" s="93"/>
      <c r="W111" s="94"/>
      <c r="X111" s="88">
        <v>0</v>
      </c>
      <c r="Y111" s="89"/>
      <c r="Z111" s="89"/>
      <c r="AA111" s="89"/>
      <c r="AB111" s="90"/>
      <c r="AC111" s="88">
        <v>0</v>
      </c>
      <c r="AD111" s="89"/>
      <c r="AE111" s="89"/>
      <c r="AF111" s="89"/>
      <c r="AG111" s="90"/>
      <c r="AH111" s="88">
        <v>0</v>
      </c>
      <c r="AI111" s="89"/>
      <c r="AJ111" s="90"/>
      <c r="AK111" s="88">
        <f t="shared" si="8"/>
        <v>0</v>
      </c>
      <c r="AL111" s="89"/>
      <c r="AM111" s="89"/>
      <c r="AN111" s="89"/>
      <c r="AO111" s="90"/>
      <c r="AP111" s="88">
        <v>0</v>
      </c>
      <c r="AQ111" s="89"/>
      <c r="AR111" s="89"/>
      <c r="AS111" s="89"/>
      <c r="AT111" s="90"/>
      <c r="AU111" s="88">
        <v>0</v>
      </c>
      <c r="AV111" s="89"/>
      <c r="AW111" s="89"/>
      <c r="AX111" s="89"/>
      <c r="AY111" s="90"/>
      <c r="AZ111" s="88">
        <v>0</v>
      </c>
      <c r="BA111" s="89"/>
      <c r="BB111" s="90"/>
      <c r="BC111" s="88">
        <f t="shared" si="9"/>
        <v>0</v>
      </c>
      <c r="BD111" s="89"/>
      <c r="BE111" s="89"/>
      <c r="BF111" s="89"/>
      <c r="BG111" s="90"/>
    </row>
    <row r="112" spans="1:79" s="8" customFormat="1" ht="13.2" customHeight="1" x14ac:dyDescent="0.25">
      <c r="A112" s="62">
        <v>3132</v>
      </c>
      <c r="B112" s="63"/>
      <c r="C112" s="63"/>
      <c r="D112" s="64"/>
      <c r="E112" s="92" t="s">
        <v>232</v>
      </c>
      <c r="F112" s="93"/>
      <c r="G112" s="93"/>
      <c r="H112" s="93"/>
      <c r="I112" s="93"/>
      <c r="J112" s="93"/>
      <c r="K112" s="93"/>
      <c r="L112" s="93"/>
      <c r="M112" s="93"/>
      <c r="N112" s="93"/>
      <c r="O112" s="93"/>
      <c r="P112" s="93"/>
      <c r="Q112" s="93"/>
      <c r="R112" s="93"/>
      <c r="S112" s="93"/>
      <c r="T112" s="93"/>
      <c r="U112" s="93"/>
      <c r="V112" s="93"/>
      <c r="W112" s="94"/>
      <c r="X112" s="88">
        <v>0</v>
      </c>
      <c r="Y112" s="89"/>
      <c r="Z112" s="89"/>
      <c r="AA112" s="89"/>
      <c r="AB112" s="90"/>
      <c r="AC112" s="88">
        <v>0</v>
      </c>
      <c r="AD112" s="89"/>
      <c r="AE112" s="89"/>
      <c r="AF112" s="89"/>
      <c r="AG112" s="90"/>
      <c r="AH112" s="88">
        <v>0</v>
      </c>
      <c r="AI112" s="89"/>
      <c r="AJ112" s="90"/>
      <c r="AK112" s="88">
        <f t="shared" si="8"/>
        <v>0</v>
      </c>
      <c r="AL112" s="89"/>
      <c r="AM112" s="89"/>
      <c r="AN112" s="89"/>
      <c r="AO112" s="90"/>
      <c r="AP112" s="88">
        <v>0</v>
      </c>
      <c r="AQ112" s="89"/>
      <c r="AR112" s="89"/>
      <c r="AS112" s="89"/>
      <c r="AT112" s="90"/>
      <c r="AU112" s="88">
        <v>0</v>
      </c>
      <c r="AV112" s="89"/>
      <c r="AW112" s="89"/>
      <c r="AX112" s="89"/>
      <c r="AY112" s="90"/>
      <c r="AZ112" s="88">
        <v>0</v>
      </c>
      <c r="BA112" s="89"/>
      <c r="BB112" s="90"/>
      <c r="BC112" s="88">
        <f t="shared" si="9"/>
        <v>0</v>
      </c>
      <c r="BD112" s="89"/>
      <c r="BE112" s="89"/>
      <c r="BF112" s="89"/>
      <c r="BG112" s="90"/>
    </row>
    <row r="113" spans="1:79" s="9" customFormat="1" ht="12.75" customHeight="1" x14ac:dyDescent="0.25">
      <c r="A113" s="98"/>
      <c r="B113" s="99"/>
      <c r="C113" s="99"/>
      <c r="D113" s="100"/>
      <c r="E113" s="159" t="s">
        <v>145</v>
      </c>
      <c r="F113" s="156"/>
      <c r="G113" s="156"/>
      <c r="H113" s="156"/>
      <c r="I113" s="156"/>
      <c r="J113" s="156"/>
      <c r="K113" s="156"/>
      <c r="L113" s="156"/>
      <c r="M113" s="156"/>
      <c r="N113" s="156"/>
      <c r="O113" s="156"/>
      <c r="P113" s="156"/>
      <c r="Q113" s="156"/>
      <c r="R113" s="156"/>
      <c r="S113" s="156"/>
      <c r="T113" s="156"/>
      <c r="U113" s="156"/>
      <c r="V113" s="156"/>
      <c r="W113" s="157"/>
      <c r="X113" s="95">
        <f>X97+X98+X99+X100+X101+X102+X103+X104+X105+X106+X107+X108+X109+X110+X111+X112</f>
        <v>1118623</v>
      </c>
      <c r="Y113" s="96"/>
      <c r="Z113" s="96"/>
      <c r="AA113" s="96"/>
      <c r="AB113" s="97"/>
      <c r="AC113" s="95">
        <v>0</v>
      </c>
      <c r="AD113" s="96"/>
      <c r="AE113" s="96"/>
      <c r="AF113" s="96"/>
      <c r="AG113" s="97"/>
      <c r="AH113" s="95">
        <v>0</v>
      </c>
      <c r="AI113" s="96"/>
      <c r="AJ113" s="97"/>
      <c r="AK113" s="95">
        <f t="shared" si="8"/>
        <v>1118623</v>
      </c>
      <c r="AL113" s="96"/>
      <c r="AM113" s="96"/>
      <c r="AN113" s="96"/>
      <c r="AO113" s="97"/>
      <c r="AP113" s="95">
        <f>AP97+AP98+AP99+AP100+AP101+AP102+AP103+AP104+AP105+AP106+AP107+AP108+AP109+AP110+AP111+AP112</f>
        <v>1177911</v>
      </c>
      <c r="AQ113" s="96"/>
      <c r="AR113" s="96"/>
      <c r="AS113" s="96"/>
      <c r="AT113" s="97"/>
      <c r="AU113" s="95">
        <v>0</v>
      </c>
      <c r="AV113" s="96"/>
      <c r="AW113" s="96"/>
      <c r="AX113" s="96"/>
      <c r="AY113" s="97"/>
      <c r="AZ113" s="95">
        <v>0</v>
      </c>
      <c r="BA113" s="96"/>
      <c r="BB113" s="97"/>
      <c r="BC113" s="95">
        <f t="shared" si="9"/>
        <v>1177911</v>
      </c>
      <c r="BD113" s="96"/>
      <c r="BE113" s="96"/>
      <c r="BF113" s="96"/>
      <c r="BG113" s="97"/>
    </row>
    <row r="114" spans="1:79" ht="7.2" customHeight="1" x14ac:dyDescent="0.25"/>
    <row r="115" spans="1:79" ht="14.25" customHeight="1" x14ac:dyDescent="0.25">
      <c r="A115" s="51" t="s">
        <v>413</v>
      </c>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row>
    <row r="116" spans="1:79" ht="15" customHeight="1" x14ac:dyDescent="0.25">
      <c r="A116" s="59" t="s">
        <v>192</v>
      </c>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row>
    <row r="117" spans="1:79" ht="7.2" customHeight="1" x14ac:dyDescent="0.25"/>
    <row r="118" spans="1:79" ht="16.2" customHeight="1" x14ac:dyDescent="0.25">
      <c r="A118" s="104" t="s">
        <v>118</v>
      </c>
      <c r="B118" s="105"/>
      <c r="C118" s="105"/>
      <c r="D118" s="105"/>
      <c r="E118" s="106"/>
      <c r="F118" s="81" t="s">
        <v>19</v>
      </c>
      <c r="G118" s="82"/>
      <c r="H118" s="82"/>
      <c r="I118" s="82"/>
      <c r="J118" s="82"/>
      <c r="K118" s="82"/>
      <c r="L118" s="82"/>
      <c r="M118" s="82"/>
      <c r="N118" s="82"/>
      <c r="O118" s="82"/>
      <c r="P118" s="82"/>
      <c r="Q118" s="82"/>
      <c r="R118" s="82"/>
      <c r="S118" s="82"/>
      <c r="T118" s="82"/>
      <c r="U118" s="82"/>
      <c r="V118" s="82"/>
      <c r="W118" s="83"/>
      <c r="X118" s="77" t="s">
        <v>204</v>
      </c>
      <c r="Y118" s="78"/>
      <c r="Z118" s="78"/>
      <c r="AA118" s="78"/>
      <c r="AB118" s="78"/>
      <c r="AC118" s="78"/>
      <c r="AD118" s="78"/>
      <c r="AE118" s="78"/>
      <c r="AF118" s="78"/>
      <c r="AG118" s="78"/>
      <c r="AH118" s="78"/>
      <c r="AI118" s="78"/>
      <c r="AJ118" s="78"/>
      <c r="AK118" s="78"/>
      <c r="AL118" s="78"/>
      <c r="AM118" s="78"/>
      <c r="AN118" s="78"/>
      <c r="AO118" s="79"/>
      <c r="AP118" s="77" t="s">
        <v>208</v>
      </c>
      <c r="AQ118" s="78"/>
      <c r="AR118" s="78"/>
      <c r="AS118" s="78"/>
      <c r="AT118" s="78"/>
      <c r="AU118" s="78"/>
      <c r="AV118" s="78"/>
      <c r="AW118" s="78"/>
      <c r="AX118" s="78"/>
      <c r="AY118" s="78"/>
      <c r="AZ118" s="78"/>
      <c r="BA118" s="78"/>
      <c r="BB118" s="78"/>
      <c r="BC118" s="78"/>
      <c r="BD118" s="78"/>
      <c r="BE118" s="78"/>
      <c r="BF118" s="78"/>
      <c r="BG118" s="79"/>
    </row>
    <row r="119" spans="1:79" ht="49.95" customHeight="1" x14ac:dyDescent="0.25">
      <c r="A119" s="107"/>
      <c r="B119" s="108"/>
      <c r="C119" s="108"/>
      <c r="D119" s="108"/>
      <c r="E119" s="109"/>
      <c r="F119" s="84"/>
      <c r="G119" s="85"/>
      <c r="H119" s="85"/>
      <c r="I119" s="85"/>
      <c r="J119" s="85"/>
      <c r="K119" s="85"/>
      <c r="L119" s="85"/>
      <c r="M119" s="85"/>
      <c r="N119" s="85"/>
      <c r="O119" s="85"/>
      <c r="P119" s="85"/>
      <c r="Q119" s="85"/>
      <c r="R119" s="85"/>
      <c r="S119" s="85"/>
      <c r="T119" s="85"/>
      <c r="U119" s="85"/>
      <c r="V119" s="85"/>
      <c r="W119" s="86"/>
      <c r="X119" s="77" t="s">
        <v>4</v>
      </c>
      <c r="Y119" s="78"/>
      <c r="Z119" s="78"/>
      <c r="AA119" s="78"/>
      <c r="AB119" s="79"/>
      <c r="AC119" s="77" t="s">
        <v>3</v>
      </c>
      <c r="AD119" s="78"/>
      <c r="AE119" s="78"/>
      <c r="AF119" s="78"/>
      <c r="AG119" s="79"/>
      <c r="AH119" s="62" t="s">
        <v>116</v>
      </c>
      <c r="AI119" s="63"/>
      <c r="AJ119" s="64"/>
      <c r="AK119" s="77" t="s">
        <v>5</v>
      </c>
      <c r="AL119" s="78"/>
      <c r="AM119" s="78"/>
      <c r="AN119" s="78"/>
      <c r="AO119" s="79"/>
      <c r="AP119" s="77" t="s">
        <v>4</v>
      </c>
      <c r="AQ119" s="78"/>
      <c r="AR119" s="78"/>
      <c r="AS119" s="78"/>
      <c r="AT119" s="79"/>
      <c r="AU119" s="77" t="s">
        <v>3</v>
      </c>
      <c r="AV119" s="78"/>
      <c r="AW119" s="78"/>
      <c r="AX119" s="78"/>
      <c r="AY119" s="79"/>
      <c r="AZ119" s="62" t="s">
        <v>116</v>
      </c>
      <c r="BA119" s="63"/>
      <c r="BB119" s="64"/>
      <c r="BC119" s="77" t="s">
        <v>96</v>
      </c>
      <c r="BD119" s="78"/>
      <c r="BE119" s="78"/>
      <c r="BF119" s="78"/>
      <c r="BG119" s="79"/>
    </row>
    <row r="120" spans="1:79" ht="15" customHeight="1" x14ac:dyDescent="0.25">
      <c r="A120" s="77">
        <v>1</v>
      </c>
      <c r="B120" s="78"/>
      <c r="C120" s="78"/>
      <c r="D120" s="78"/>
      <c r="E120" s="79"/>
      <c r="F120" s="77">
        <v>2</v>
      </c>
      <c r="G120" s="78"/>
      <c r="H120" s="78"/>
      <c r="I120" s="78"/>
      <c r="J120" s="78"/>
      <c r="K120" s="78"/>
      <c r="L120" s="78"/>
      <c r="M120" s="78"/>
      <c r="N120" s="78"/>
      <c r="O120" s="78"/>
      <c r="P120" s="78"/>
      <c r="Q120" s="78"/>
      <c r="R120" s="78"/>
      <c r="S120" s="78"/>
      <c r="T120" s="78"/>
      <c r="U120" s="78"/>
      <c r="V120" s="78"/>
      <c r="W120" s="79"/>
      <c r="X120" s="77">
        <v>3</v>
      </c>
      <c r="Y120" s="78"/>
      <c r="Z120" s="78"/>
      <c r="AA120" s="78"/>
      <c r="AB120" s="79"/>
      <c r="AC120" s="77">
        <v>4</v>
      </c>
      <c r="AD120" s="78"/>
      <c r="AE120" s="78"/>
      <c r="AF120" s="78"/>
      <c r="AG120" s="79"/>
      <c r="AH120" s="77">
        <v>5</v>
      </c>
      <c r="AI120" s="78"/>
      <c r="AJ120" s="79"/>
      <c r="AK120" s="77">
        <v>6</v>
      </c>
      <c r="AL120" s="78"/>
      <c r="AM120" s="78"/>
      <c r="AN120" s="78"/>
      <c r="AO120" s="79"/>
      <c r="AP120" s="77">
        <v>7</v>
      </c>
      <c r="AQ120" s="78"/>
      <c r="AR120" s="78"/>
      <c r="AS120" s="78"/>
      <c r="AT120" s="79"/>
      <c r="AU120" s="77">
        <v>8</v>
      </c>
      <c r="AV120" s="78"/>
      <c r="AW120" s="78"/>
      <c r="AX120" s="78"/>
      <c r="AY120" s="79"/>
      <c r="AZ120" s="77">
        <v>9</v>
      </c>
      <c r="BA120" s="78"/>
      <c r="BB120" s="79"/>
      <c r="BC120" s="77">
        <v>10</v>
      </c>
      <c r="BD120" s="78"/>
      <c r="BE120" s="78"/>
      <c r="BF120" s="78"/>
      <c r="BG120" s="79"/>
    </row>
    <row r="121" spans="1:79" ht="15" hidden="1" customHeight="1" x14ac:dyDescent="0.25">
      <c r="A121" s="62" t="s">
        <v>64</v>
      </c>
      <c r="B121" s="63"/>
      <c r="C121" s="63"/>
      <c r="D121" s="63"/>
      <c r="E121" s="64"/>
      <c r="F121" s="62" t="s">
        <v>57</v>
      </c>
      <c r="G121" s="63"/>
      <c r="H121" s="63"/>
      <c r="I121" s="63"/>
      <c r="J121" s="63"/>
      <c r="K121" s="63"/>
      <c r="L121" s="63"/>
      <c r="M121" s="63"/>
      <c r="N121" s="63"/>
      <c r="O121" s="63"/>
      <c r="P121" s="63"/>
      <c r="Q121" s="63"/>
      <c r="R121" s="63"/>
      <c r="S121" s="63"/>
      <c r="T121" s="63"/>
      <c r="U121" s="63"/>
      <c r="V121" s="63"/>
      <c r="W121" s="64"/>
      <c r="X121" s="62" t="s">
        <v>60</v>
      </c>
      <c r="Y121" s="63"/>
      <c r="Z121" s="63"/>
      <c r="AA121" s="63"/>
      <c r="AB121" s="64"/>
      <c r="AC121" s="62" t="s">
        <v>61</v>
      </c>
      <c r="AD121" s="63"/>
      <c r="AE121" s="63"/>
      <c r="AF121" s="63"/>
      <c r="AG121" s="64"/>
      <c r="AH121" s="62" t="s">
        <v>94</v>
      </c>
      <c r="AI121" s="63"/>
      <c r="AJ121" s="64"/>
      <c r="AK121" s="114" t="s">
        <v>99</v>
      </c>
      <c r="AL121" s="115"/>
      <c r="AM121" s="115"/>
      <c r="AN121" s="115"/>
      <c r="AO121" s="116"/>
      <c r="AP121" s="62" t="s">
        <v>62</v>
      </c>
      <c r="AQ121" s="63"/>
      <c r="AR121" s="63"/>
      <c r="AS121" s="63"/>
      <c r="AT121" s="64"/>
      <c r="AU121" s="62" t="s">
        <v>63</v>
      </c>
      <c r="AV121" s="63"/>
      <c r="AW121" s="63"/>
      <c r="AX121" s="63"/>
      <c r="AY121" s="64"/>
      <c r="AZ121" s="62" t="s">
        <v>95</v>
      </c>
      <c r="BA121" s="63"/>
      <c r="BB121" s="64"/>
      <c r="BC121" s="114" t="s">
        <v>99</v>
      </c>
      <c r="BD121" s="115"/>
      <c r="BE121" s="115"/>
      <c r="BF121" s="115"/>
      <c r="BG121" s="116"/>
      <c r="CA121" s="1" t="s">
        <v>31</v>
      </c>
    </row>
    <row r="122" spans="1:79" s="9" customFormat="1" ht="12.75" customHeight="1" x14ac:dyDescent="0.25">
      <c r="A122" s="98"/>
      <c r="B122" s="99"/>
      <c r="C122" s="99"/>
      <c r="D122" s="99"/>
      <c r="E122" s="100"/>
      <c r="F122" s="98" t="s">
        <v>145</v>
      </c>
      <c r="G122" s="99"/>
      <c r="H122" s="99"/>
      <c r="I122" s="99"/>
      <c r="J122" s="99"/>
      <c r="K122" s="99"/>
      <c r="L122" s="99"/>
      <c r="M122" s="99"/>
      <c r="N122" s="99"/>
      <c r="O122" s="99"/>
      <c r="P122" s="99"/>
      <c r="Q122" s="99"/>
      <c r="R122" s="99"/>
      <c r="S122" s="99"/>
      <c r="T122" s="99"/>
      <c r="U122" s="99"/>
      <c r="V122" s="99"/>
      <c r="W122" s="100"/>
      <c r="X122" s="110"/>
      <c r="Y122" s="111"/>
      <c r="Z122" s="111"/>
      <c r="AA122" s="111"/>
      <c r="AB122" s="112"/>
      <c r="AC122" s="110"/>
      <c r="AD122" s="111"/>
      <c r="AE122" s="111"/>
      <c r="AF122" s="111"/>
      <c r="AG122" s="112"/>
      <c r="AH122" s="110"/>
      <c r="AI122" s="111"/>
      <c r="AJ122" s="112"/>
      <c r="AK122" s="110">
        <f>IF(ISNUMBER(X122),X122,0)+IF(ISNUMBER(AC122),AC122,0)</f>
        <v>0</v>
      </c>
      <c r="AL122" s="111"/>
      <c r="AM122" s="111"/>
      <c r="AN122" s="111"/>
      <c r="AO122" s="112"/>
      <c r="AP122" s="110"/>
      <c r="AQ122" s="111"/>
      <c r="AR122" s="111"/>
      <c r="AS122" s="111"/>
      <c r="AT122" s="112"/>
      <c r="AU122" s="110"/>
      <c r="AV122" s="111"/>
      <c r="AW122" s="111"/>
      <c r="AX122" s="111"/>
      <c r="AY122" s="112"/>
      <c r="AZ122" s="110"/>
      <c r="BA122" s="111"/>
      <c r="BB122" s="112"/>
      <c r="BC122" s="110">
        <f>IF(ISNUMBER(AP122),AP122,0)+IF(ISNUMBER(AU122),AU122,0)</f>
        <v>0</v>
      </c>
      <c r="BD122" s="111"/>
      <c r="BE122" s="111"/>
      <c r="BF122" s="111"/>
      <c r="BG122" s="112"/>
      <c r="CA122" s="9" t="s">
        <v>32</v>
      </c>
    </row>
    <row r="123" spans="1:79" ht="6" customHeight="1" x14ac:dyDescent="0.25"/>
    <row r="124" spans="1:79" ht="14.25" customHeight="1" x14ac:dyDescent="0.25">
      <c r="A124" s="51" t="s">
        <v>404</v>
      </c>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row>
    <row r="125" spans="1:79" ht="8.4" customHeight="1" x14ac:dyDescent="0.25"/>
    <row r="126" spans="1:79" ht="14.25" customHeight="1" x14ac:dyDescent="0.25">
      <c r="A126" s="51" t="s">
        <v>414</v>
      </c>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row>
    <row r="127" spans="1:79" ht="15" customHeight="1" x14ac:dyDescent="0.25">
      <c r="A127" s="59" t="s">
        <v>192</v>
      </c>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row>
    <row r="128" spans="1:79" ht="8.4" customHeight="1" x14ac:dyDescent="0.25"/>
    <row r="129" spans="1:79" ht="15" customHeight="1" x14ac:dyDescent="0.25">
      <c r="A129" s="81" t="s">
        <v>6</v>
      </c>
      <c r="B129" s="82"/>
      <c r="C129" s="82"/>
      <c r="D129" s="81" t="s">
        <v>119</v>
      </c>
      <c r="E129" s="82"/>
      <c r="F129" s="82"/>
      <c r="G129" s="82"/>
      <c r="H129" s="82"/>
      <c r="I129" s="82"/>
      <c r="J129" s="82"/>
      <c r="K129" s="82"/>
      <c r="L129" s="82"/>
      <c r="M129" s="82"/>
      <c r="N129" s="82"/>
      <c r="O129" s="82"/>
      <c r="P129" s="82"/>
      <c r="Q129" s="82"/>
      <c r="R129" s="82"/>
      <c r="S129" s="83"/>
      <c r="T129" s="61" t="s">
        <v>193</v>
      </c>
      <c r="U129" s="61"/>
      <c r="V129" s="61"/>
      <c r="W129" s="61"/>
      <c r="X129" s="61"/>
      <c r="Y129" s="61"/>
      <c r="Z129" s="61"/>
      <c r="AA129" s="61"/>
      <c r="AB129" s="61"/>
      <c r="AC129" s="61"/>
      <c r="AD129" s="61"/>
      <c r="AE129" s="61"/>
      <c r="AF129" s="61"/>
      <c r="AG129" s="61"/>
      <c r="AH129" s="61"/>
      <c r="AI129" s="61"/>
      <c r="AJ129" s="61"/>
      <c r="AK129" s="61"/>
      <c r="AL129" s="61" t="s">
        <v>195</v>
      </c>
      <c r="AM129" s="61"/>
      <c r="AN129" s="61"/>
      <c r="AO129" s="61"/>
      <c r="AP129" s="61"/>
      <c r="AQ129" s="61"/>
      <c r="AR129" s="61"/>
      <c r="AS129" s="61"/>
      <c r="AT129" s="61"/>
      <c r="AU129" s="61"/>
      <c r="AV129" s="61"/>
      <c r="AW129" s="61"/>
      <c r="AX129" s="61"/>
      <c r="AY129" s="61"/>
      <c r="AZ129" s="61"/>
      <c r="BA129" s="61"/>
      <c r="BB129" s="61"/>
      <c r="BC129" s="61"/>
      <c r="BD129" s="61" t="s">
        <v>200</v>
      </c>
      <c r="BE129" s="61"/>
      <c r="BF129" s="61"/>
      <c r="BG129" s="61"/>
      <c r="BH129" s="61"/>
      <c r="BI129" s="61"/>
      <c r="BJ129" s="61"/>
      <c r="BK129" s="61"/>
      <c r="BL129" s="61"/>
      <c r="BM129" s="61"/>
      <c r="BN129" s="61"/>
      <c r="BO129" s="61"/>
      <c r="BP129" s="61"/>
      <c r="BQ129" s="61"/>
      <c r="BR129" s="61"/>
      <c r="BS129" s="61"/>
      <c r="BT129" s="61"/>
      <c r="BU129" s="61"/>
    </row>
    <row r="130" spans="1:79" ht="52.5" customHeight="1" x14ac:dyDescent="0.25">
      <c r="A130" s="84"/>
      <c r="B130" s="85"/>
      <c r="C130" s="85"/>
      <c r="D130" s="84"/>
      <c r="E130" s="85"/>
      <c r="F130" s="85"/>
      <c r="G130" s="85"/>
      <c r="H130" s="85"/>
      <c r="I130" s="85"/>
      <c r="J130" s="85"/>
      <c r="K130" s="85"/>
      <c r="L130" s="85"/>
      <c r="M130" s="85"/>
      <c r="N130" s="85"/>
      <c r="O130" s="85"/>
      <c r="P130" s="85"/>
      <c r="Q130" s="85"/>
      <c r="R130" s="85"/>
      <c r="S130" s="86"/>
      <c r="T130" s="61" t="s">
        <v>4</v>
      </c>
      <c r="U130" s="61"/>
      <c r="V130" s="61"/>
      <c r="W130" s="61"/>
      <c r="X130" s="61"/>
      <c r="Y130" s="61" t="s">
        <v>3</v>
      </c>
      <c r="Z130" s="61"/>
      <c r="AA130" s="61"/>
      <c r="AB130" s="61"/>
      <c r="AC130" s="61"/>
      <c r="AD130" s="62" t="s">
        <v>116</v>
      </c>
      <c r="AE130" s="63"/>
      <c r="AF130" s="64"/>
      <c r="AG130" s="61" t="s">
        <v>5</v>
      </c>
      <c r="AH130" s="61"/>
      <c r="AI130" s="61"/>
      <c r="AJ130" s="61"/>
      <c r="AK130" s="61"/>
      <c r="AL130" s="61" t="s">
        <v>4</v>
      </c>
      <c r="AM130" s="61"/>
      <c r="AN130" s="61"/>
      <c r="AO130" s="61"/>
      <c r="AP130" s="61"/>
      <c r="AQ130" s="61" t="s">
        <v>3</v>
      </c>
      <c r="AR130" s="61"/>
      <c r="AS130" s="61"/>
      <c r="AT130" s="61"/>
      <c r="AU130" s="61"/>
      <c r="AV130" s="62" t="s">
        <v>116</v>
      </c>
      <c r="AW130" s="63"/>
      <c r="AX130" s="64"/>
      <c r="AY130" s="61" t="s">
        <v>96</v>
      </c>
      <c r="AZ130" s="61"/>
      <c r="BA130" s="61"/>
      <c r="BB130" s="61"/>
      <c r="BC130" s="61"/>
      <c r="BD130" s="61" t="s">
        <v>4</v>
      </c>
      <c r="BE130" s="61"/>
      <c r="BF130" s="61"/>
      <c r="BG130" s="61"/>
      <c r="BH130" s="61"/>
      <c r="BI130" s="61" t="s">
        <v>3</v>
      </c>
      <c r="BJ130" s="61"/>
      <c r="BK130" s="61"/>
      <c r="BL130" s="61"/>
      <c r="BM130" s="61"/>
      <c r="BN130" s="62" t="s">
        <v>116</v>
      </c>
      <c r="BO130" s="63"/>
      <c r="BP130" s="64"/>
      <c r="BQ130" s="61" t="s">
        <v>97</v>
      </c>
      <c r="BR130" s="61"/>
      <c r="BS130" s="61"/>
      <c r="BT130" s="61"/>
      <c r="BU130" s="61"/>
    </row>
    <row r="131" spans="1:79" ht="15" customHeight="1" x14ac:dyDescent="0.25">
      <c r="A131" s="77">
        <v>1</v>
      </c>
      <c r="B131" s="78"/>
      <c r="C131" s="78"/>
      <c r="D131" s="77">
        <v>2</v>
      </c>
      <c r="E131" s="78"/>
      <c r="F131" s="78"/>
      <c r="G131" s="78"/>
      <c r="H131" s="78"/>
      <c r="I131" s="78"/>
      <c r="J131" s="78"/>
      <c r="K131" s="78"/>
      <c r="L131" s="78"/>
      <c r="M131" s="78"/>
      <c r="N131" s="78"/>
      <c r="O131" s="78"/>
      <c r="P131" s="78"/>
      <c r="Q131" s="78"/>
      <c r="R131" s="78"/>
      <c r="S131" s="79"/>
      <c r="T131" s="61">
        <v>3</v>
      </c>
      <c r="U131" s="61"/>
      <c r="V131" s="61"/>
      <c r="W131" s="61"/>
      <c r="X131" s="61"/>
      <c r="Y131" s="61">
        <v>4</v>
      </c>
      <c r="Z131" s="61"/>
      <c r="AA131" s="61"/>
      <c r="AB131" s="61"/>
      <c r="AC131" s="61"/>
      <c r="AD131" s="77">
        <v>5</v>
      </c>
      <c r="AE131" s="78"/>
      <c r="AF131" s="79"/>
      <c r="AG131" s="61">
        <v>6</v>
      </c>
      <c r="AH131" s="61"/>
      <c r="AI131" s="61"/>
      <c r="AJ131" s="61"/>
      <c r="AK131" s="61"/>
      <c r="AL131" s="61">
        <v>7</v>
      </c>
      <c r="AM131" s="61"/>
      <c r="AN131" s="61"/>
      <c r="AO131" s="61"/>
      <c r="AP131" s="61"/>
      <c r="AQ131" s="61">
        <v>8</v>
      </c>
      <c r="AR131" s="61"/>
      <c r="AS131" s="61"/>
      <c r="AT131" s="61"/>
      <c r="AU131" s="61"/>
      <c r="AV131" s="77">
        <v>9</v>
      </c>
      <c r="AW131" s="78"/>
      <c r="AX131" s="79"/>
      <c r="AY131" s="61">
        <v>10</v>
      </c>
      <c r="AZ131" s="61"/>
      <c r="BA131" s="61"/>
      <c r="BB131" s="61"/>
      <c r="BC131" s="61"/>
      <c r="BD131" s="61">
        <v>11</v>
      </c>
      <c r="BE131" s="61"/>
      <c r="BF131" s="61"/>
      <c r="BG131" s="61"/>
      <c r="BH131" s="61"/>
      <c r="BI131" s="61">
        <v>12</v>
      </c>
      <c r="BJ131" s="61"/>
      <c r="BK131" s="61"/>
      <c r="BL131" s="61"/>
      <c r="BM131" s="61"/>
      <c r="BN131" s="77">
        <v>13</v>
      </c>
      <c r="BO131" s="78"/>
      <c r="BP131" s="79"/>
      <c r="BQ131" s="61">
        <v>14</v>
      </c>
      <c r="BR131" s="61"/>
      <c r="BS131" s="61"/>
      <c r="BT131" s="61"/>
      <c r="BU131" s="61"/>
    </row>
    <row r="132" spans="1:79" ht="14.25" hidden="1" customHeight="1" x14ac:dyDescent="0.25">
      <c r="A132" s="62" t="s">
        <v>69</v>
      </c>
      <c r="B132" s="63"/>
      <c r="C132" s="63"/>
      <c r="D132" s="62" t="s">
        <v>57</v>
      </c>
      <c r="E132" s="63"/>
      <c r="F132" s="63"/>
      <c r="G132" s="63"/>
      <c r="H132" s="63"/>
      <c r="I132" s="63"/>
      <c r="J132" s="63"/>
      <c r="K132" s="63"/>
      <c r="L132" s="63"/>
      <c r="M132" s="63"/>
      <c r="N132" s="63"/>
      <c r="O132" s="63"/>
      <c r="P132" s="63"/>
      <c r="Q132" s="63"/>
      <c r="R132" s="63"/>
      <c r="S132" s="64"/>
      <c r="T132" s="80" t="s">
        <v>65</v>
      </c>
      <c r="U132" s="80"/>
      <c r="V132" s="80"/>
      <c r="W132" s="80"/>
      <c r="X132" s="80"/>
      <c r="Y132" s="80" t="s">
        <v>66</v>
      </c>
      <c r="Z132" s="80"/>
      <c r="AA132" s="80"/>
      <c r="AB132" s="80"/>
      <c r="AC132" s="80"/>
      <c r="AD132" s="62" t="s">
        <v>91</v>
      </c>
      <c r="AE132" s="63"/>
      <c r="AF132" s="64"/>
      <c r="AG132" s="91" t="s">
        <v>99</v>
      </c>
      <c r="AH132" s="91"/>
      <c r="AI132" s="91"/>
      <c r="AJ132" s="91"/>
      <c r="AK132" s="91"/>
      <c r="AL132" s="80" t="s">
        <v>67</v>
      </c>
      <c r="AM132" s="80"/>
      <c r="AN132" s="80"/>
      <c r="AO132" s="80"/>
      <c r="AP132" s="80"/>
      <c r="AQ132" s="80" t="s">
        <v>68</v>
      </c>
      <c r="AR132" s="80"/>
      <c r="AS132" s="80"/>
      <c r="AT132" s="80"/>
      <c r="AU132" s="80"/>
      <c r="AV132" s="62" t="s">
        <v>92</v>
      </c>
      <c r="AW132" s="63"/>
      <c r="AX132" s="64"/>
      <c r="AY132" s="91" t="s">
        <v>99</v>
      </c>
      <c r="AZ132" s="91"/>
      <c r="BA132" s="91"/>
      <c r="BB132" s="91"/>
      <c r="BC132" s="91"/>
      <c r="BD132" s="80" t="s">
        <v>58</v>
      </c>
      <c r="BE132" s="80"/>
      <c r="BF132" s="80"/>
      <c r="BG132" s="80"/>
      <c r="BH132" s="80"/>
      <c r="BI132" s="80" t="s">
        <v>59</v>
      </c>
      <c r="BJ132" s="80"/>
      <c r="BK132" s="80"/>
      <c r="BL132" s="80"/>
      <c r="BM132" s="80"/>
      <c r="BN132" s="62" t="s">
        <v>93</v>
      </c>
      <c r="BO132" s="63"/>
      <c r="BP132" s="64"/>
      <c r="BQ132" s="91" t="s">
        <v>99</v>
      </c>
      <c r="BR132" s="91"/>
      <c r="BS132" s="91"/>
      <c r="BT132" s="91"/>
      <c r="BU132" s="91"/>
      <c r="CA132" s="1" t="s">
        <v>33</v>
      </c>
    </row>
    <row r="133" spans="1:79" s="8" customFormat="1" ht="27" customHeight="1" x14ac:dyDescent="0.25">
      <c r="A133" s="62">
        <v>1</v>
      </c>
      <c r="B133" s="63"/>
      <c r="C133" s="63"/>
      <c r="D133" s="92" t="s">
        <v>332</v>
      </c>
      <c r="E133" s="93"/>
      <c r="F133" s="93"/>
      <c r="G133" s="93"/>
      <c r="H133" s="93"/>
      <c r="I133" s="93"/>
      <c r="J133" s="93"/>
      <c r="K133" s="93"/>
      <c r="L133" s="93"/>
      <c r="M133" s="93"/>
      <c r="N133" s="93"/>
      <c r="O133" s="93"/>
      <c r="P133" s="93"/>
      <c r="Q133" s="93"/>
      <c r="R133" s="93"/>
      <c r="S133" s="94"/>
      <c r="T133" s="87">
        <v>14713320</v>
      </c>
      <c r="U133" s="87"/>
      <c r="V133" s="87"/>
      <c r="W133" s="87"/>
      <c r="X133" s="87"/>
      <c r="Y133" s="87">
        <v>1127805</v>
      </c>
      <c r="Z133" s="87"/>
      <c r="AA133" s="87"/>
      <c r="AB133" s="87"/>
      <c r="AC133" s="87"/>
      <c r="AD133" s="88">
        <v>0</v>
      </c>
      <c r="AE133" s="89"/>
      <c r="AF133" s="90"/>
      <c r="AG133" s="87">
        <f>IF(ISNUMBER(T133),T133,0)+IF(ISNUMBER(Y133),Y133,0)</f>
        <v>15841125</v>
      </c>
      <c r="AH133" s="87"/>
      <c r="AI133" s="87"/>
      <c r="AJ133" s="87"/>
      <c r="AK133" s="87"/>
      <c r="AL133" s="87">
        <v>13617157</v>
      </c>
      <c r="AM133" s="87"/>
      <c r="AN133" s="87"/>
      <c r="AO133" s="87"/>
      <c r="AP133" s="87"/>
      <c r="AQ133" s="87">
        <v>816524</v>
      </c>
      <c r="AR133" s="87"/>
      <c r="AS133" s="87"/>
      <c r="AT133" s="87"/>
      <c r="AU133" s="87"/>
      <c r="AV133" s="88">
        <v>0</v>
      </c>
      <c r="AW133" s="89"/>
      <c r="AX133" s="90"/>
      <c r="AY133" s="87">
        <f>IF(ISNUMBER(AL133),AL133,0)+IF(ISNUMBER(AQ133),AQ133,0)</f>
        <v>14433681</v>
      </c>
      <c r="AZ133" s="87"/>
      <c r="BA133" s="87"/>
      <c r="BB133" s="87"/>
      <c r="BC133" s="87"/>
      <c r="BD133" s="87">
        <v>4347600</v>
      </c>
      <c r="BE133" s="87"/>
      <c r="BF133" s="87"/>
      <c r="BG133" s="87"/>
      <c r="BH133" s="87"/>
      <c r="BI133" s="87">
        <v>0</v>
      </c>
      <c r="BJ133" s="87"/>
      <c r="BK133" s="87"/>
      <c r="BL133" s="87"/>
      <c r="BM133" s="87"/>
      <c r="BN133" s="88">
        <v>0</v>
      </c>
      <c r="BO133" s="89"/>
      <c r="BP133" s="90"/>
      <c r="BQ133" s="87">
        <f>IF(ISNUMBER(BD133),BD133,0)+IF(ISNUMBER(BI133),BI133,0)</f>
        <v>4347600</v>
      </c>
      <c r="BR133" s="87"/>
      <c r="BS133" s="87"/>
      <c r="BT133" s="87"/>
      <c r="BU133" s="87"/>
      <c r="CA133" s="8" t="s">
        <v>34</v>
      </c>
    </row>
    <row r="134" spans="1:79" s="9" customFormat="1" ht="12.75" customHeight="1" x14ac:dyDescent="0.25">
      <c r="A134" s="98"/>
      <c r="B134" s="99"/>
      <c r="C134" s="99"/>
      <c r="D134" s="101" t="s">
        <v>145</v>
      </c>
      <c r="E134" s="102"/>
      <c r="F134" s="102"/>
      <c r="G134" s="102"/>
      <c r="H134" s="102"/>
      <c r="I134" s="102"/>
      <c r="J134" s="102"/>
      <c r="K134" s="102"/>
      <c r="L134" s="102"/>
      <c r="M134" s="102"/>
      <c r="N134" s="102"/>
      <c r="O134" s="102"/>
      <c r="P134" s="102"/>
      <c r="Q134" s="102"/>
      <c r="R134" s="102"/>
      <c r="S134" s="103"/>
      <c r="T134" s="120">
        <v>14713320</v>
      </c>
      <c r="U134" s="120"/>
      <c r="V134" s="120"/>
      <c r="W134" s="120"/>
      <c r="X134" s="120"/>
      <c r="Y134" s="120">
        <v>1127805</v>
      </c>
      <c r="Z134" s="120"/>
      <c r="AA134" s="120"/>
      <c r="AB134" s="120"/>
      <c r="AC134" s="120"/>
      <c r="AD134" s="95">
        <v>0</v>
      </c>
      <c r="AE134" s="96"/>
      <c r="AF134" s="97"/>
      <c r="AG134" s="120">
        <f>IF(ISNUMBER(T134),T134,0)+IF(ISNUMBER(Y134),Y134,0)</f>
        <v>15841125</v>
      </c>
      <c r="AH134" s="120"/>
      <c r="AI134" s="120"/>
      <c r="AJ134" s="120"/>
      <c r="AK134" s="120"/>
      <c r="AL134" s="120">
        <v>13617157</v>
      </c>
      <c r="AM134" s="120"/>
      <c r="AN134" s="120"/>
      <c r="AO134" s="120"/>
      <c r="AP134" s="120"/>
      <c r="AQ134" s="120">
        <v>816524</v>
      </c>
      <c r="AR134" s="120"/>
      <c r="AS134" s="120"/>
      <c r="AT134" s="120"/>
      <c r="AU134" s="120"/>
      <c r="AV134" s="95">
        <v>0</v>
      </c>
      <c r="AW134" s="96"/>
      <c r="AX134" s="97"/>
      <c r="AY134" s="120">
        <f>IF(ISNUMBER(AL134),AL134,0)+IF(ISNUMBER(AQ134),AQ134,0)</f>
        <v>14433681</v>
      </c>
      <c r="AZ134" s="120"/>
      <c r="BA134" s="120"/>
      <c r="BB134" s="120"/>
      <c r="BC134" s="120"/>
      <c r="BD134" s="120">
        <v>4347600</v>
      </c>
      <c r="BE134" s="120"/>
      <c r="BF134" s="120"/>
      <c r="BG134" s="120"/>
      <c r="BH134" s="120"/>
      <c r="BI134" s="120">
        <v>0</v>
      </c>
      <c r="BJ134" s="120"/>
      <c r="BK134" s="120"/>
      <c r="BL134" s="120"/>
      <c r="BM134" s="120"/>
      <c r="BN134" s="95">
        <v>0</v>
      </c>
      <c r="BO134" s="96"/>
      <c r="BP134" s="97"/>
      <c r="BQ134" s="120">
        <f>IF(ISNUMBER(BD134),BD134,0)+IF(ISNUMBER(BI134),BI134,0)</f>
        <v>4347600</v>
      </c>
      <c r="BR134" s="120"/>
      <c r="BS134" s="120"/>
      <c r="BT134" s="120"/>
      <c r="BU134" s="120"/>
    </row>
    <row r="135" spans="1:79" ht="9" customHeight="1" x14ac:dyDescent="0.25"/>
    <row r="136" spans="1:79" ht="14.25" customHeight="1" x14ac:dyDescent="0.25">
      <c r="A136" s="51" t="s">
        <v>415</v>
      </c>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row>
    <row r="137" spans="1:79" ht="15" customHeight="1" x14ac:dyDescent="0.25">
      <c r="A137" s="59" t="s">
        <v>192</v>
      </c>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row>
    <row r="138" spans="1:79" ht="4.95" customHeight="1" x14ac:dyDescent="0.25"/>
    <row r="139" spans="1:79" ht="15" customHeight="1" x14ac:dyDescent="0.25">
      <c r="A139" s="81" t="s">
        <v>6</v>
      </c>
      <c r="B139" s="82"/>
      <c r="C139" s="82"/>
      <c r="D139" s="81" t="s">
        <v>119</v>
      </c>
      <c r="E139" s="82"/>
      <c r="F139" s="82"/>
      <c r="G139" s="82"/>
      <c r="H139" s="82"/>
      <c r="I139" s="82"/>
      <c r="J139" s="82"/>
      <c r="K139" s="82"/>
      <c r="L139" s="82"/>
      <c r="M139" s="82"/>
      <c r="N139" s="82"/>
      <c r="O139" s="82"/>
      <c r="P139" s="82"/>
      <c r="Q139" s="82"/>
      <c r="R139" s="82"/>
      <c r="S139" s="83"/>
      <c r="T139" s="61" t="s">
        <v>204</v>
      </c>
      <c r="U139" s="61"/>
      <c r="V139" s="61"/>
      <c r="W139" s="61"/>
      <c r="X139" s="61"/>
      <c r="Y139" s="61"/>
      <c r="Z139" s="61"/>
      <c r="AA139" s="61"/>
      <c r="AB139" s="61"/>
      <c r="AC139" s="61"/>
      <c r="AD139" s="61"/>
      <c r="AE139" s="61"/>
      <c r="AF139" s="61"/>
      <c r="AG139" s="61"/>
      <c r="AH139" s="61"/>
      <c r="AI139" s="61"/>
      <c r="AJ139" s="61"/>
      <c r="AK139" s="61"/>
      <c r="AL139" s="61" t="s">
        <v>208</v>
      </c>
      <c r="AM139" s="61"/>
      <c r="AN139" s="61"/>
      <c r="AO139" s="61"/>
      <c r="AP139" s="61"/>
      <c r="AQ139" s="61"/>
      <c r="AR139" s="61"/>
      <c r="AS139" s="61"/>
      <c r="AT139" s="61"/>
      <c r="AU139" s="61"/>
      <c r="AV139" s="61"/>
      <c r="AW139" s="61"/>
      <c r="AX139" s="61"/>
      <c r="AY139" s="61"/>
      <c r="AZ139" s="61"/>
      <c r="BA139" s="61"/>
      <c r="BB139" s="61"/>
      <c r="BC139" s="61"/>
    </row>
    <row r="140" spans="1:79" ht="54" customHeight="1" x14ac:dyDescent="0.25">
      <c r="A140" s="84"/>
      <c r="B140" s="85"/>
      <c r="C140" s="85"/>
      <c r="D140" s="84"/>
      <c r="E140" s="85"/>
      <c r="F140" s="85"/>
      <c r="G140" s="85"/>
      <c r="H140" s="85"/>
      <c r="I140" s="85"/>
      <c r="J140" s="85"/>
      <c r="K140" s="85"/>
      <c r="L140" s="85"/>
      <c r="M140" s="85"/>
      <c r="N140" s="85"/>
      <c r="O140" s="85"/>
      <c r="P140" s="85"/>
      <c r="Q140" s="85"/>
      <c r="R140" s="85"/>
      <c r="S140" s="86"/>
      <c r="T140" s="61" t="s">
        <v>4</v>
      </c>
      <c r="U140" s="61"/>
      <c r="V140" s="61"/>
      <c r="W140" s="61"/>
      <c r="X140" s="61"/>
      <c r="Y140" s="61" t="s">
        <v>3</v>
      </c>
      <c r="Z140" s="61"/>
      <c r="AA140" s="61"/>
      <c r="AB140" s="61"/>
      <c r="AC140" s="61"/>
      <c r="AD140" s="62" t="s">
        <v>116</v>
      </c>
      <c r="AE140" s="63"/>
      <c r="AF140" s="64"/>
      <c r="AG140" s="61" t="s">
        <v>5</v>
      </c>
      <c r="AH140" s="61"/>
      <c r="AI140" s="61"/>
      <c r="AJ140" s="61"/>
      <c r="AK140" s="61"/>
      <c r="AL140" s="61" t="s">
        <v>4</v>
      </c>
      <c r="AM140" s="61"/>
      <c r="AN140" s="61"/>
      <c r="AO140" s="61"/>
      <c r="AP140" s="61"/>
      <c r="AQ140" s="61" t="s">
        <v>3</v>
      </c>
      <c r="AR140" s="61"/>
      <c r="AS140" s="61"/>
      <c r="AT140" s="61"/>
      <c r="AU140" s="61"/>
      <c r="AV140" s="62" t="s">
        <v>116</v>
      </c>
      <c r="AW140" s="63"/>
      <c r="AX140" s="64"/>
      <c r="AY140" s="61" t="s">
        <v>96</v>
      </c>
      <c r="AZ140" s="61"/>
      <c r="BA140" s="61"/>
      <c r="BB140" s="61"/>
      <c r="BC140" s="61"/>
    </row>
    <row r="141" spans="1:79" ht="13.95" customHeight="1" x14ac:dyDescent="0.25">
      <c r="A141" s="77">
        <v>1</v>
      </c>
      <c r="B141" s="78"/>
      <c r="C141" s="78"/>
      <c r="D141" s="77">
        <v>2</v>
      </c>
      <c r="E141" s="78"/>
      <c r="F141" s="78"/>
      <c r="G141" s="78"/>
      <c r="H141" s="78"/>
      <c r="I141" s="78"/>
      <c r="J141" s="78"/>
      <c r="K141" s="78"/>
      <c r="L141" s="78"/>
      <c r="M141" s="78"/>
      <c r="N141" s="78"/>
      <c r="O141" s="78"/>
      <c r="P141" s="78"/>
      <c r="Q141" s="78"/>
      <c r="R141" s="78"/>
      <c r="S141" s="79"/>
      <c r="T141" s="61">
        <v>3</v>
      </c>
      <c r="U141" s="61"/>
      <c r="V141" s="61"/>
      <c r="W141" s="61"/>
      <c r="X141" s="61"/>
      <c r="Y141" s="61">
        <v>4</v>
      </c>
      <c r="Z141" s="61"/>
      <c r="AA141" s="61"/>
      <c r="AB141" s="61"/>
      <c r="AC141" s="61"/>
      <c r="AD141" s="77">
        <v>5</v>
      </c>
      <c r="AE141" s="78"/>
      <c r="AF141" s="79"/>
      <c r="AG141" s="61">
        <v>6</v>
      </c>
      <c r="AH141" s="61"/>
      <c r="AI141" s="61"/>
      <c r="AJ141" s="61"/>
      <c r="AK141" s="61"/>
      <c r="AL141" s="61">
        <v>7</v>
      </c>
      <c r="AM141" s="61"/>
      <c r="AN141" s="61"/>
      <c r="AO141" s="61"/>
      <c r="AP141" s="61"/>
      <c r="AQ141" s="61">
        <v>8</v>
      </c>
      <c r="AR141" s="61"/>
      <c r="AS141" s="61"/>
      <c r="AT141" s="61"/>
      <c r="AU141" s="61"/>
      <c r="AV141" s="77">
        <v>9</v>
      </c>
      <c r="AW141" s="78"/>
      <c r="AX141" s="79"/>
      <c r="AY141" s="61">
        <v>10</v>
      </c>
      <c r="AZ141" s="61"/>
      <c r="BA141" s="61"/>
      <c r="BB141" s="61"/>
      <c r="BC141" s="61"/>
    </row>
    <row r="142" spans="1:79" ht="10.5" hidden="1" customHeight="1" x14ac:dyDescent="0.25">
      <c r="A142" s="62" t="s">
        <v>69</v>
      </c>
      <c r="B142" s="63"/>
      <c r="C142" s="63"/>
      <c r="D142" s="62" t="s">
        <v>57</v>
      </c>
      <c r="E142" s="63"/>
      <c r="F142" s="63"/>
      <c r="G142" s="63"/>
      <c r="H142" s="63"/>
      <c r="I142" s="63"/>
      <c r="J142" s="63"/>
      <c r="K142" s="63"/>
      <c r="L142" s="63"/>
      <c r="M142" s="63"/>
      <c r="N142" s="63"/>
      <c r="O142" s="63"/>
      <c r="P142" s="63"/>
      <c r="Q142" s="63"/>
      <c r="R142" s="63"/>
      <c r="S142" s="64"/>
      <c r="T142" s="80" t="s">
        <v>60</v>
      </c>
      <c r="U142" s="80"/>
      <c r="V142" s="80"/>
      <c r="W142" s="80"/>
      <c r="X142" s="80"/>
      <c r="Y142" s="80" t="s">
        <v>61</v>
      </c>
      <c r="Z142" s="80"/>
      <c r="AA142" s="80"/>
      <c r="AB142" s="80"/>
      <c r="AC142" s="80"/>
      <c r="AD142" s="62" t="s">
        <v>94</v>
      </c>
      <c r="AE142" s="63"/>
      <c r="AF142" s="64"/>
      <c r="AG142" s="91" t="s">
        <v>99</v>
      </c>
      <c r="AH142" s="91"/>
      <c r="AI142" s="91"/>
      <c r="AJ142" s="91"/>
      <c r="AK142" s="91"/>
      <c r="AL142" s="80" t="s">
        <v>62</v>
      </c>
      <c r="AM142" s="80"/>
      <c r="AN142" s="80"/>
      <c r="AO142" s="80"/>
      <c r="AP142" s="80"/>
      <c r="AQ142" s="80" t="s">
        <v>63</v>
      </c>
      <c r="AR142" s="80"/>
      <c r="AS142" s="80"/>
      <c r="AT142" s="80"/>
      <c r="AU142" s="80"/>
      <c r="AV142" s="62" t="s">
        <v>95</v>
      </c>
      <c r="AW142" s="63"/>
      <c r="AX142" s="64"/>
      <c r="AY142" s="91" t="s">
        <v>99</v>
      </c>
      <c r="AZ142" s="91"/>
      <c r="BA142" s="91"/>
      <c r="BB142" s="91"/>
      <c r="BC142" s="91"/>
      <c r="CA142" s="1" t="s">
        <v>35</v>
      </c>
    </row>
    <row r="143" spans="1:79" s="8" customFormat="1" ht="27.6" customHeight="1" x14ac:dyDescent="0.25">
      <c r="A143" s="62">
        <v>1</v>
      </c>
      <c r="B143" s="63"/>
      <c r="C143" s="63"/>
      <c r="D143" s="92" t="s">
        <v>332</v>
      </c>
      <c r="E143" s="93"/>
      <c r="F143" s="93"/>
      <c r="G143" s="93"/>
      <c r="H143" s="93"/>
      <c r="I143" s="93"/>
      <c r="J143" s="93"/>
      <c r="K143" s="93"/>
      <c r="L143" s="93"/>
      <c r="M143" s="93"/>
      <c r="N143" s="93"/>
      <c r="O143" s="93"/>
      <c r="P143" s="93"/>
      <c r="Q143" s="93"/>
      <c r="R143" s="93"/>
      <c r="S143" s="94"/>
      <c r="T143" s="87">
        <f>X113</f>
        <v>1118623</v>
      </c>
      <c r="U143" s="87"/>
      <c r="V143" s="87"/>
      <c r="W143" s="87"/>
      <c r="X143" s="87"/>
      <c r="Y143" s="87">
        <v>0</v>
      </c>
      <c r="Z143" s="87"/>
      <c r="AA143" s="87"/>
      <c r="AB143" s="87"/>
      <c r="AC143" s="87"/>
      <c r="AD143" s="88">
        <v>0</v>
      </c>
      <c r="AE143" s="89"/>
      <c r="AF143" s="90"/>
      <c r="AG143" s="87">
        <f>IF(ISNUMBER(T143),T143,0)+IF(ISNUMBER(Y143),Y143,0)</f>
        <v>1118623</v>
      </c>
      <c r="AH143" s="87"/>
      <c r="AI143" s="87"/>
      <c r="AJ143" s="87"/>
      <c r="AK143" s="87"/>
      <c r="AL143" s="87">
        <f>AP113</f>
        <v>1177911</v>
      </c>
      <c r="AM143" s="87"/>
      <c r="AN143" s="87"/>
      <c r="AO143" s="87"/>
      <c r="AP143" s="87"/>
      <c r="AQ143" s="87">
        <v>0</v>
      </c>
      <c r="AR143" s="87"/>
      <c r="AS143" s="87"/>
      <c r="AT143" s="87"/>
      <c r="AU143" s="87"/>
      <c r="AV143" s="88">
        <v>0</v>
      </c>
      <c r="AW143" s="89"/>
      <c r="AX143" s="90"/>
      <c r="AY143" s="87">
        <f>IF(ISNUMBER(AL143),AL143,0)+IF(ISNUMBER(AQ143),AQ143,0)</f>
        <v>1177911</v>
      </c>
      <c r="AZ143" s="87"/>
      <c r="BA143" s="87"/>
      <c r="BB143" s="87"/>
      <c r="BC143" s="87"/>
      <c r="CA143" s="8" t="s">
        <v>36</v>
      </c>
    </row>
    <row r="144" spans="1:79" s="9" customFormat="1" ht="12.75" customHeight="1" x14ac:dyDescent="0.25">
      <c r="A144" s="98"/>
      <c r="B144" s="99"/>
      <c r="C144" s="99"/>
      <c r="D144" s="101" t="s">
        <v>145</v>
      </c>
      <c r="E144" s="102"/>
      <c r="F144" s="102"/>
      <c r="G144" s="102"/>
      <c r="H144" s="102"/>
      <c r="I144" s="102"/>
      <c r="J144" s="102"/>
      <c r="K144" s="102"/>
      <c r="L144" s="102"/>
      <c r="M144" s="102"/>
      <c r="N144" s="102"/>
      <c r="O144" s="102"/>
      <c r="P144" s="102"/>
      <c r="Q144" s="102"/>
      <c r="R144" s="102"/>
      <c r="S144" s="103"/>
      <c r="T144" s="120">
        <f>T143</f>
        <v>1118623</v>
      </c>
      <c r="U144" s="120"/>
      <c r="V144" s="120"/>
      <c r="W144" s="120"/>
      <c r="X144" s="120"/>
      <c r="Y144" s="120">
        <v>0</v>
      </c>
      <c r="Z144" s="120"/>
      <c r="AA144" s="120"/>
      <c r="AB144" s="120"/>
      <c r="AC144" s="120"/>
      <c r="AD144" s="95">
        <v>0</v>
      </c>
      <c r="AE144" s="96"/>
      <c r="AF144" s="97"/>
      <c r="AG144" s="120">
        <f>IF(ISNUMBER(T144),T144,0)+IF(ISNUMBER(Y144),Y144,0)</f>
        <v>1118623</v>
      </c>
      <c r="AH144" s="120"/>
      <c r="AI144" s="120"/>
      <c r="AJ144" s="120"/>
      <c r="AK144" s="120"/>
      <c r="AL144" s="120">
        <f>AL143</f>
        <v>1177911</v>
      </c>
      <c r="AM144" s="120"/>
      <c r="AN144" s="120"/>
      <c r="AO144" s="120"/>
      <c r="AP144" s="120"/>
      <c r="AQ144" s="120">
        <v>0</v>
      </c>
      <c r="AR144" s="120"/>
      <c r="AS144" s="120"/>
      <c r="AT144" s="120"/>
      <c r="AU144" s="120"/>
      <c r="AV144" s="95">
        <v>0</v>
      </c>
      <c r="AW144" s="96"/>
      <c r="AX144" s="97"/>
      <c r="AY144" s="120">
        <f>IF(ISNUMBER(AL144),AL144,0)+IF(ISNUMBER(AQ144),AQ144,0)</f>
        <v>1177911</v>
      </c>
      <c r="AZ144" s="120"/>
      <c r="BA144" s="120"/>
      <c r="BB144" s="120"/>
      <c r="BC144" s="120"/>
    </row>
    <row r="145" spans="1:79" ht="8.4" customHeight="1" x14ac:dyDescent="0.25"/>
    <row r="146" spans="1:79" ht="14.25" customHeight="1" x14ac:dyDescent="0.25">
      <c r="A146" s="51" t="s">
        <v>147</v>
      </c>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row>
    <row r="147" spans="1:79" ht="6.6" customHeight="1" x14ac:dyDescent="0.25"/>
    <row r="148" spans="1:79" ht="14.25" customHeight="1" x14ac:dyDescent="0.25">
      <c r="A148" s="51" t="s">
        <v>416</v>
      </c>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row>
    <row r="149" spans="1:79" ht="7.2" customHeight="1" x14ac:dyDescent="0.25"/>
    <row r="150" spans="1:79" ht="15.6" customHeight="1" x14ac:dyDescent="0.25">
      <c r="A150" s="81" t="s">
        <v>6</v>
      </c>
      <c r="B150" s="82"/>
      <c r="C150" s="82"/>
      <c r="D150" s="61" t="s">
        <v>9</v>
      </c>
      <c r="E150" s="61"/>
      <c r="F150" s="61"/>
      <c r="G150" s="61"/>
      <c r="H150" s="61"/>
      <c r="I150" s="61"/>
      <c r="J150" s="61"/>
      <c r="K150" s="61"/>
      <c r="L150" s="61"/>
      <c r="M150" s="61"/>
      <c r="N150" s="61"/>
      <c r="O150" s="61"/>
      <c r="P150" s="61"/>
      <c r="Q150" s="61" t="s">
        <v>8</v>
      </c>
      <c r="R150" s="61"/>
      <c r="S150" s="61"/>
      <c r="T150" s="61"/>
      <c r="U150" s="61"/>
      <c r="V150" s="61" t="s">
        <v>7</v>
      </c>
      <c r="W150" s="61"/>
      <c r="X150" s="61"/>
      <c r="Y150" s="61"/>
      <c r="Z150" s="61"/>
      <c r="AA150" s="61"/>
      <c r="AB150" s="61"/>
      <c r="AC150" s="61"/>
      <c r="AD150" s="61"/>
      <c r="AE150" s="61"/>
      <c r="AF150" s="77" t="s">
        <v>193</v>
      </c>
      <c r="AG150" s="78"/>
      <c r="AH150" s="78"/>
      <c r="AI150" s="78"/>
      <c r="AJ150" s="78"/>
      <c r="AK150" s="78"/>
      <c r="AL150" s="78"/>
      <c r="AM150" s="78"/>
      <c r="AN150" s="78"/>
      <c r="AO150" s="78"/>
      <c r="AP150" s="78"/>
      <c r="AQ150" s="78"/>
      <c r="AR150" s="78"/>
      <c r="AS150" s="78"/>
      <c r="AT150" s="79"/>
      <c r="AU150" s="77" t="s">
        <v>195</v>
      </c>
      <c r="AV150" s="78"/>
      <c r="AW150" s="78"/>
      <c r="AX150" s="78"/>
      <c r="AY150" s="78"/>
      <c r="AZ150" s="78"/>
      <c r="BA150" s="78"/>
      <c r="BB150" s="78"/>
      <c r="BC150" s="78"/>
      <c r="BD150" s="78"/>
      <c r="BE150" s="78"/>
      <c r="BF150" s="78"/>
      <c r="BG150" s="78"/>
      <c r="BH150" s="78"/>
      <c r="BI150" s="79"/>
      <c r="BJ150" s="77" t="s">
        <v>200</v>
      </c>
      <c r="BK150" s="78"/>
      <c r="BL150" s="78"/>
      <c r="BM150" s="78"/>
      <c r="BN150" s="78"/>
      <c r="BO150" s="78"/>
      <c r="BP150" s="78"/>
      <c r="BQ150" s="78"/>
      <c r="BR150" s="78"/>
      <c r="BS150" s="78"/>
      <c r="BT150" s="78"/>
      <c r="BU150" s="78"/>
      <c r="BV150" s="78"/>
      <c r="BW150" s="78"/>
      <c r="BX150" s="79"/>
    </row>
    <row r="151" spans="1:79" ht="28.2" customHeight="1" x14ac:dyDescent="0.25">
      <c r="A151" s="84"/>
      <c r="B151" s="85"/>
      <c r="C151" s="85"/>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t="s">
        <v>4</v>
      </c>
      <c r="AG151" s="61"/>
      <c r="AH151" s="61"/>
      <c r="AI151" s="61"/>
      <c r="AJ151" s="61"/>
      <c r="AK151" s="61" t="s">
        <v>3</v>
      </c>
      <c r="AL151" s="61"/>
      <c r="AM151" s="61"/>
      <c r="AN151" s="61"/>
      <c r="AO151" s="61"/>
      <c r="AP151" s="61" t="s">
        <v>121</v>
      </c>
      <c r="AQ151" s="61"/>
      <c r="AR151" s="61"/>
      <c r="AS151" s="61"/>
      <c r="AT151" s="61"/>
      <c r="AU151" s="61" t="s">
        <v>4</v>
      </c>
      <c r="AV151" s="61"/>
      <c r="AW151" s="61"/>
      <c r="AX151" s="61"/>
      <c r="AY151" s="61"/>
      <c r="AZ151" s="61" t="s">
        <v>3</v>
      </c>
      <c r="BA151" s="61"/>
      <c r="BB151" s="61"/>
      <c r="BC151" s="61"/>
      <c r="BD151" s="61"/>
      <c r="BE151" s="61" t="s">
        <v>90</v>
      </c>
      <c r="BF151" s="61"/>
      <c r="BG151" s="61"/>
      <c r="BH151" s="61"/>
      <c r="BI151" s="61"/>
      <c r="BJ151" s="61" t="s">
        <v>4</v>
      </c>
      <c r="BK151" s="61"/>
      <c r="BL151" s="61"/>
      <c r="BM151" s="61"/>
      <c r="BN151" s="61"/>
      <c r="BO151" s="61" t="s">
        <v>3</v>
      </c>
      <c r="BP151" s="61"/>
      <c r="BQ151" s="61"/>
      <c r="BR151" s="61"/>
      <c r="BS151" s="61"/>
      <c r="BT151" s="61" t="s">
        <v>97</v>
      </c>
      <c r="BU151" s="61"/>
      <c r="BV151" s="61"/>
      <c r="BW151" s="61"/>
      <c r="BX151" s="61"/>
    </row>
    <row r="152" spans="1:79" ht="15" customHeight="1" x14ac:dyDescent="0.25">
      <c r="A152" s="77">
        <v>1</v>
      </c>
      <c r="B152" s="78"/>
      <c r="C152" s="78"/>
      <c r="D152" s="61">
        <v>2</v>
      </c>
      <c r="E152" s="61"/>
      <c r="F152" s="61"/>
      <c r="G152" s="61"/>
      <c r="H152" s="61"/>
      <c r="I152" s="61"/>
      <c r="J152" s="61"/>
      <c r="K152" s="61"/>
      <c r="L152" s="61"/>
      <c r="M152" s="61"/>
      <c r="N152" s="61"/>
      <c r="O152" s="61"/>
      <c r="P152" s="61"/>
      <c r="Q152" s="61">
        <v>3</v>
      </c>
      <c r="R152" s="61"/>
      <c r="S152" s="61"/>
      <c r="T152" s="61"/>
      <c r="U152" s="61"/>
      <c r="V152" s="61">
        <v>4</v>
      </c>
      <c r="W152" s="61"/>
      <c r="X152" s="61"/>
      <c r="Y152" s="61"/>
      <c r="Z152" s="61"/>
      <c r="AA152" s="61"/>
      <c r="AB152" s="61"/>
      <c r="AC152" s="61"/>
      <c r="AD152" s="61"/>
      <c r="AE152" s="61"/>
      <c r="AF152" s="61">
        <v>5</v>
      </c>
      <c r="AG152" s="61"/>
      <c r="AH152" s="61"/>
      <c r="AI152" s="61"/>
      <c r="AJ152" s="61"/>
      <c r="AK152" s="61">
        <v>6</v>
      </c>
      <c r="AL152" s="61"/>
      <c r="AM152" s="61"/>
      <c r="AN152" s="61"/>
      <c r="AO152" s="61"/>
      <c r="AP152" s="61">
        <v>7</v>
      </c>
      <c r="AQ152" s="61"/>
      <c r="AR152" s="61"/>
      <c r="AS152" s="61"/>
      <c r="AT152" s="61"/>
      <c r="AU152" s="61">
        <v>8</v>
      </c>
      <c r="AV152" s="61"/>
      <c r="AW152" s="61"/>
      <c r="AX152" s="61"/>
      <c r="AY152" s="61"/>
      <c r="AZ152" s="61">
        <v>9</v>
      </c>
      <c r="BA152" s="61"/>
      <c r="BB152" s="61"/>
      <c r="BC152" s="61"/>
      <c r="BD152" s="61"/>
      <c r="BE152" s="61">
        <v>10</v>
      </c>
      <c r="BF152" s="61"/>
      <c r="BG152" s="61"/>
      <c r="BH152" s="61"/>
      <c r="BI152" s="61"/>
      <c r="BJ152" s="61">
        <v>11</v>
      </c>
      <c r="BK152" s="61"/>
      <c r="BL152" s="61"/>
      <c r="BM152" s="61"/>
      <c r="BN152" s="61"/>
      <c r="BO152" s="61">
        <v>12</v>
      </c>
      <c r="BP152" s="61"/>
      <c r="BQ152" s="61"/>
      <c r="BR152" s="61"/>
      <c r="BS152" s="61"/>
      <c r="BT152" s="61">
        <v>13</v>
      </c>
      <c r="BU152" s="61"/>
      <c r="BV152" s="61"/>
      <c r="BW152" s="61"/>
      <c r="BX152" s="61"/>
    </row>
    <row r="153" spans="1:79" ht="10.5" hidden="1" customHeight="1" x14ac:dyDescent="0.25">
      <c r="A153" s="62" t="s">
        <v>149</v>
      </c>
      <c r="B153" s="63"/>
      <c r="C153" s="63"/>
      <c r="D153" s="61" t="s">
        <v>57</v>
      </c>
      <c r="E153" s="61"/>
      <c r="F153" s="61"/>
      <c r="G153" s="61"/>
      <c r="H153" s="61"/>
      <c r="I153" s="61"/>
      <c r="J153" s="61"/>
      <c r="K153" s="61"/>
      <c r="L153" s="61"/>
      <c r="M153" s="61"/>
      <c r="N153" s="61"/>
      <c r="O153" s="61"/>
      <c r="P153" s="61"/>
      <c r="Q153" s="61" t="s">
        <v>70</v>
      </c>
      <c r="R153" s="61"/>
      <c r="S153" s="61"/>
      <c r="T153" s="61"/>
      <c r="U153" s="61"/>
      <c r="V153" s="61" t="s">
        <v>71</v>
      </c>
      <c r="W153" s="61"/>
      <c r="X153" s="61"/>
      <c r="Y153" s="61"/>
      <c r="Z153" s="61"/>
      <c r="AA153" s="61"/>
      <c r="AB153" s="61"/>
      <c r="AC153" s="61"/>
      <c r="AD153" s="61"/>
      <c r="AE153" s="61"/>
      <c r="AF153" s="80" t="s">
        <v>112</v>
      </c>
      <c r="AG153" s="80"/>
      <c r="AH153" s="80"/>
      <c r="AI153" s="80"/>
      <c r="AJ153" s="80"/>
      <c r="AK153" s="122" t="s">
        <v>113</v>
      </c>
      <c r="AL153" s="122"/>
      <c r="AM153" s="122"/>
      <c r="AN153" s="122"/>
      <c r="AO153" s="122"/>
      <c r="AP153" s="91" t="s">
        <v>120</v>
      </c>
      <c r="AQ153" s="91"/>
      <c r="AR153" s="91"/>
      <c r="AS153" s="91"/>
      <c r="AT153" s="91"/>
      <c r="AU153" s="80" t="s">
        <v>114</v>
      </c>
      <c r="AV153" s="80"/>
      <c r="AW153" s="80"/>
      <c r="AX153" s="80"/>
      <c r="AY153" s="80"/>
      <c r="AZ153" s="122" t="s">
        <v>115</v>
      </c>
      <c r="BA153" s="122"/>
      <c r="BB153" s="122"/>
      <c r="BC153" s="122"/>
      <c r="BD153" s="122"/>
      <c r="BE153" s="91" t="s">
        <v>120</v>
      </c>
      <c r="BF153" s="91"/>
      <c r="BG153" s="91"/>
      <c r="BH153" s="91"/>
      <c r="BI153" s="91"/>
      <c r="BJ153" s="80" t="s">
        <v>106</v>
      </c>
      <c r="BK153" s="80"/>
      <c r="BL153" s="80"/>
      <c r="BM153" s="80"/>
      <c r="BN153" s="80"/>
      <c r="BO153" s="122" t="s">
        <v>107</v>
      </c>
      <c r="BP153" s="122"/>
      <c r="BQ153" s="122"/>
      <c r="BR153" s="122"/>
      <c r="BS153" s="122"/>
      <c r="BT153" s="91" t="s">
        <v>120</v>
      </c>
      <c r="BU153" s="91"/>
      <c r="BV153" s="91"/>
      <c r="BW153" s="91"/>
      <c r="BX153" s="91"/>
      <c r="CA153" s="1" t="s">
        <v>37</v>
      </c>
    </row>
    <row r="154" spans="1:79" s="9" customFormat="1" ht="15" customHeight="1" x14ac:dyDescent="0.25">
      <c r="A154" s="98">
        <v>0</v>
      </c>
      <c r="B154" s="99"/>
      <c r="C154" s="99"/>
      <c r="D154" s="124" t="s">
        <v>161</v>
      </c>
      <c r="E154" s="124"/>
      <c r="F154" s="124"/>
      <c r="G154" s="124"/>
      <c r="H154" s="124"/>
      <c r="I154" s="124"/>
      <c r="J154" s="124"/>
      <c r="K154" s="124"/>
      <c r="L154" s="124"/>
      <c r="M154" s="124"/>
      <c r="N154" s="124"/>
      <c r="O154" s="124"/>
      <c r="P154" s="124"/>
      <c r="Q154" s="123"/>
      <c r="R154" s="123"/>
      <c r="S154" s="123"/>
      <c r="T154" s="123"/>
      <c r="U154" s="123"/>
      <c r="V154" s="123"/>
      <c r="W154" s="123"/>
      <c r="X154" s="123"/>
      <c r="Y154" s="123"/>
      <c r="Z154" s="123"/>
      <c r="AA154" s="123"/>
      <c r="AB154" s="123"/>
      <c r="AC154" s="123"/>
      <c r="AD154" s="123"/>
      <c r="AE154" s="123"/>
      <c r="AF154" s="121"/>
      <c r="AG154" s="121"/>
      <c r="AH154" s="121"/>
      <c r="AI154" s="121"/>
      <c r="AJ154" s="121"/>
      <c r="AK154" s="121"/>
      <c r="AL154" s="121"/>
      <c r="AM154" s="121"/>
      <c r="AN154" s="121"/>
      <c r="AO154" s="121"/>
      <c r="AP154" s="121">
        <f t="shared" ref="AP154:AP169" si="10">IF(ISNUMBER(AF154),AF154,0)+IF(ISNUMBER(AK154),AK154,0)</f>
        <v>0</v>
      </c>
      <c r="AQ154" s="121"/>
      <c r="AR154" s="121"/>
      <c r="AS154" s="121"/>
      <c r="AT154" s="121"/>
      <c r="AU154" s="121"/>
      <c r="AV154" s="121"/>
      <c r="AW154" s="121"/>
      <c r="AX154" s="121"/>
      <c r="AY154" s="121"/>
      <c r="AZ154" s="121"/>
      <c r="BA154" s="121"/>
      <c r="BB154" s="121"/>
      <c r="BC154" s="121"/>
      <c r="BD154" s="121"/>
      <c r="BE154" s="121">
        <f t="shared" ref="BE154:BE169" si="11">IF(ISNUMBER(AU154),AU154,0)+IF(ISNUMBER(AZ154),AZ154,0)</f>
        <v>0</v>
      </c>
      <c r="BF154" s="121"/>
      <c r="BG154" s="121"/>
      <c r="BH154" s="121"/>
      <c r="BI154" s="121"/>
      <c r="BJ154" s="121"/>
      <c r="BK154" s="121"/>
      <c r="BL154" s="121"/>
      <c r="BM154" s="121"/>
      <c r="BN154" s="121"/>
      <c r="BO154" s="121"/>
      <c r="BP154" s="121"/>
      <c r="BQ154" s="121"/>
      <c r="BR154" s="121"/>
      <c r="BS154" s="121"/>
      <c r="BT154" s="121">
        <f t="shared" ref="BT154:BT169" si="12">IF(ISNUMBER(BJ154),BJ154,0)+IF(ISNUMBER(BO154),BO154,0)</f>
        <v>0</v>
      </c>
      <c r="BU154" s="121"/>
      <c r="BV154" s="121"/>
      <c r="BW154" s="121"/>
      <c r="BX154" s="121"/>
      <c r="CA154" s="9" t="s">
        <v>38</v>
      </c>
    </row>
    <row r="155" spans="1:79" s="8" customFormat="1" ht="15.6" customHeight="1" x14ac:dyDescent="0.25">
      <c r="A155" s="62">
        <v>1</v>
      </c>
      <c r="B155" s="63"/>
      <c r="C155" s="63"/>
      <c r="D155" s="126" t="s">
        <v>320</v>
      </c>
      <c r="E155" s="93"/>
      <c r="F155" s="93"/>
      <c r="G155" s="93"/>
      <c r="H155" s="93"/>
      <c r="I155" s="93"/>
      <c r="J155" s="93"/>
      <c r="K155" s="93"/>
      <c r="L155" s="93"/>
      <c r="M155" s="93"/>
      <c r="N155" s="93"/>
      <c r="O155" s="93"/>
      <c r="P155" s="94"/>
      <c r="Q155" s="61" t="s">
        <v>163</v>
      </c>
      <c r="R155" s="61"/>
      <c r="S155" s="61"/>
      <c r="T155" s="61"/>
      <c r="U155" s="61"/>
      <c r="V155" s="126" t="s">
        <v>578</v>
      </c>
      <c r="W155" s="93"/>
      <c r="X155" s="93"/>
      <c r="Y155" s="93"/>
      <c r="Z155" s="93"/>
      <c r="AA155" s="93"/>
      <c r="AB155" s="93"/>
      <c r="AC155" s="93"/>
      <c r="AD155" s="93"/>
      <c r="AE155" s="94"/>
      <c r="AF155" s="125">
        <v>3</v>
      </c>
      <c r="AG155" s="125"/>
      <c r="AH155" s="125"/>
      <c r="AI155" s="125"/>
      <c r="AJ155" s="125"/>
      <c r="AK155" s="125">
        <v>0</v>
      </c>
      <c r="AL155" s="125"/>
      <c r="AM155" s="125"/>
      <c r="AN155" s="125"/>
      <c r="AO155" s="125"/>
      <c r="AP155" s="125">
        <f t="shared" si="10"/>
        <v>3</v>
      </c>
      <c r="AQ155" s="125"/>
      <c r="AR155" s="125"/>
      <c r="AS155" s="125"/>
      <c r="AT155" s="125"/>
      <c r="AU155" s="125">
        <v>3</v>
      </c>
      <c r="AV155" s="125"/>
      <c r="AW155" s="125"/>
      <c r="AX155" s="125"/>
      <c r="AY155" s="125"/>
      <c r="AZ155" s="125">
        <v>0</v>
      </c>
      <c r="BA155" s="125"/>
      <c r="BB155" s="125"/>
      <c r="BC155" s="125"/>
      <c r="BD155" s="125"/>
      <c r="BE155" s="125">
        <f t="shared" si="11"/>
        <v>3</v>
      </c>
      <c r="BF155" s="125"/>
      <c r="BG155" s="125"/>
      <c r="BH155" s="125"/>
      <c r="BI155" s="125"/>
      <c r="BJ155" s="125">
        <v>3</v>
      </c>
      <c r="BK155" s="125"/>
      <c r="BL155" s="125"/>
      <c r="BM155" s="125"/>
      <c r="BN155" s="125"/>
      <c r="BO155" s="125">
        <v>0</v>
      </c>
      <c r="BP155" s="125"/>
      <c r="BQ155" s="125"/>
      <c r="BR155" s="125"/>
      <c r="BS155" s="125"/>
      <c r="BT155" s="125">
        <f t="shared" si="12"/>
        <v>3</v>
      </c>
      <c r="BU155" s="125"/>
      <c r="BV155" s="125"/>
      <c r="BW155" s="125"/>
      <c r="BX155" s="125"/>
    </row>
    <row r="156" spans="1:79" s="8" customFormat="1" ht="15.6" customHeight="1" x14ac:dyDescent="0.25">
      <c r="A156" s="62">
        <v>2</v>
      </c>
      <c r="B156" s="63"/>
      <c r="C156" s="63"/>
      <c r="D156" s="126" t="s">
        <v>162</v>
      </c>
      <c r="E156" s="93"/>
      <c r="F156" s="93"/>
      <c r="G156" s="93"/>
      <c r="H156" s="93"/>
      <c r="I156" s="93"/>
      <c r="J156" s="93"/>
      <c r="K156" s="93"/>
      <c r="L156" s="93"/>
      <c r="M156" s="93"/>
      <c r="N156" s="93"/>
      <c r="O156" s="93"/>
      <c r="P156" s="94"/>
      <c r="Q156" s="61" t="s">
        <v>163</v>
      </c>
      <c r="R156" s="61"/>
      <c r="S156" s="61"/>
      <c r="T156" s="61"/>
      <c r="U156" s="61"/>
      <c r="V156" s="126" t="s">
        <v>569</v>
      </c>
      <c r="W156" s="93"/>
      <c r="X156" s="93"/>
      <c r="Y156" s="93"/>
      <c r="Z156" s="93"/>
      <c r="AA156" s="93"/>
      <c r="AB156" s="93"/>
      <c r="AC156" s="93"/>
      <c r="AD156" s="93"/>
      <c r="AE156" s="94"/>
      <c r="AF156" s="125">
        <v>235</v>
      </c>
      <c r="AG156" s="125"/>
      <c r="AH156" s="125"/>
      <c r="AI156" s="125"/>
      <c r="AJ156" s="125"/>
      <c r="AK156" s="125">
        <v>0</v>
      </c>
      <c r="AL156" s="125"/>
      <c r="AM156" s="125"/>
      <c r="AN156" s="125"/>
      <c r="AO156" s="125"/>
      <c r="AP156" s="125">
        <f t="shared" si="10"/>
        <v>235</v>
      </c>
      <c r="AQ156" s="125"/>
      <c r="AR156" s="125"/>
      <c r="AS156" s="125"/>
      <c r="AT156" s="125"/>
      <c r="AU156" s="125">
        <v>236</v>
      </c>
      <c r="AV156" s="125"/>
      <c r="AW156" s="125"/>
      <c r="AX156" s="125"/>
      <c r="AY156" s="125"/>
      <c r="AZ156" s="125">
        <v>0</v>
      </c>
      <c r="BA156" s="125"/>
      <c r="BB156" s="125"/>
      <c r="BC156" s="125"/>
      <c r="BD156" s="125"/>
      <c r="BE156" s="125">
        <f t="shared" si="11"/>
        <v>236</v>
      </c>
      <c r="BF156" s="125"/>
      <c r="BG156" s="125"/>
      <c r="BH156" s="125"/>
      <c r="BI156" s="125"/>
      <c r="BJ156" s="125">
        <v>236</v>
      </c>
      <c r="BK156" s="125"/>
      <c r="BL156" s="125"/>
      <c r="BM156" s="125"/>
      <c r="BN156" s="125"/>
      <c r="BO156" s="125">
        <v>0</v>
      </c>
      <c r="BP156" s="125"/>
      <c r="BQ156" s="125"/>
      <c r="BR156" s="125"/>
      <c r="BS156" s="125"/>
      <c r="BT156" s="125">
        <f t="shared" si="12"/>
        <v>236</v>
      </c>
      <c r="BU156" s="125"/>
      <c r="BV156" s="125"/>
      <c r="BW156" s="125"/>
      <c r="BX156" s="125"/>
    </row>
    <row r="157" spans="1:79" s="8" customFormat="1" ht="16.2" customHeight="1" x14ac:dyDescent="0.25">
      <c r="A157" s="62">
        <v>3</v>
      </c>
      <c r="B157" s="63"/>
      <c r="C157" s="63"/>
      <c r="D157" s="126" t="s">
        <v>290</v>
      </c>
      <c r="E157" s="93"/>
      <c r="F157" s="93"/>
      <c r="G157" s="93"/>
      <c r="H157" s="93"/>
      <c r="I157" s="93"/>
      <c r="J157" s="93"/>
      <c r="K157" s="93"/>
      <c r="L157" s="93"/>
      <c r="M157" s="93"/>
      <c r="N157" s="93"/>
      <c r="O157" s="93"/>
      <c r="P157" s="94"/>
      <c r="Q157" s="61" t="s">
        <v>163</v>
      </c>
      <c r="R157" s="61"/>
      <c r="S157" s="61"/>
      <c r="T157" s="61"/>
      <c r="U157" s="61"/>
      <c r="V157" s="126" t="s">
        <v>569</v>
      </c>
      <c r="W157" s="93"/>
      <c r="X157" s="93"/>
      <c r="Y157" s="93"/>
      <c r="Z157" s="93"/>
      <c r="AA157" s="93"/>
      <c r="AB157" s="93"/>
      <c r="AC157" s="93"/>
      <c r="AD157" s="93"/>
      <c r="AE157" s="94"/>
      <c r="AF157" s="125">
        <v>84</v>
      </c>
      <c r="AG157" s="125"/>
      <c r="AH157" s="125"/>
      <c r="AI157" s="125"/>
      <c r="AJ157" s="125"/>
      <c r="AK157" s="125">
        <v>0</v>
      </c>
      <c r="AL157" s="125"/>
      <c r="AM157" s="125"/>
      <c r="AN157" s="125"/>
      <c r="AO157" s="125"/>
      <c r="AP157" s="125">
        <f t="shared" si="10"/>
        <v>84</v>
      </c>
      <c r="AQ157" s="125"/>
      <c r="AR157" s="125"/>
      <c r="AS157" s="125"/>
      <c r="AT157" s="125"/>
      <c r="AU157" s="125">
        <v>85</v>
      </c>
      <c r="AV157" s="125"/>
      <c r="AW157" s="125"/>
      <c r="AX157" s="125"/>
      <c r="AY157" s="125"/>
      <c r="AZ157" s="125">
        <v>0</v>
      </c>
      <c r="BA157" s="125"/>
      <c r="BB157" s="125"/>
      <c r="BC157" s="125"/>
      <c r="BD157" s="125"/>
      <c r="BE157" s="125">
        <f t="shared" si="11"/>
        <v>85</v>
      </c>
      <c r="BF157" s="125"/>
      <c r="BG157" s="125"/>
      <c r="BH157" s="125"/>
      <c r="BI157" s="125"/>
      <c r="BJ157" s="125">
        <v>85</v>
      </c>
      <c r="BK157" s="125"/>
      <c r="BL157" s="125"/>
      <c r="BM157" s="125"/>
      <c r="BN157" s="125"/>
      <c r="BO157" s="125">
        <v>0</v>
      </c>
      <c r="BP157" s="125"/>
      <c r="BQ157" s="125"/>
      <c r="BR157" s="125"/>
      <c r="BS157" s="125"/>
      <c r="BT157" s="125">
        <f t="shared" si="12"/>
        <v>85</v>
      </c>
      <c r="BU157" s="125"/>
      <c r="BV157" s="125"/>
      <c r="BW157" s="125"/>
      <c r="BX157" s="125"/>
    </row>
    <row r="158" spans="1:79" s="8" customFormat="1" ht="31.95" customHeight="1" x14ac:dyDescent="0.25">
      <c r="A158" s="62">
        <v>4</v>
      </c>
      <c r="B158" s="63"/>
      <c r="C158" s="63"/>
      <c r="D158" s="126" t="s">
        <v>571</v>
      </c>
      <c r="E158" s="93"/>
      <c r="F158" s="93"/>
      <c r="G158" s="93"/>
      <c r="H158" s="93"/>
      <c r="I158" s="93"/>
      <c r="J158" s="93"/>
      <c r="K158" s="93"/>
      <c r="L158" s="93"/>
      <c r="M158" s="93"/>
      <c r="N158" s="93"/>
      <c r="O158" s="93"/>
      <c r="P158" s="94"/>
      <c r="Q158" s="61" t="s">
        <v>343</v>
      </c>
      <c r="R158" s="61"/>
      <c r="S158" s="61"/>
      <c r="T158" s="61"/>
      <c r="U158" s="61"/>
      <c r="V158" s="126" t="s">
        <v>570</v>
      </c>
      <c r="W158" s="93"/>
      <c r="X158" s="93"/>
      <c r="Y158" s="93"/>
      <c r="Z158" s="93"/>
      <c r="AA158" s="93"/>
      <c r="AB158" s="93"/>
      <c r="AC158" s="93"/>
      <c r="AD158" s="93"/>
      <c r="AE158" s="94"/>
      <c r="AF158" s="87">
        <f>X68+X69+X70+X71</f>
        <v>1032842</v>
      </c>
      <c r="AG158" s="125"/>
      <c r="AH158" s="125"/>
      <c r="AI158" s="125"/>
      <c r="AJ158" s="125"/>
      <c r="AK158" s="125">
        <v>0</v>
      </c>
      <c r="AL158" s="125"/>
      <c r="AM158" s="125"/>
      <c r="AN158" s="125"/>
      <c r="AO158" s="125"/>
      <c r="AP158" s="125">
        <f t="shared" ref="AP158" si="13">IF(ISNUMBER(AF158),AF158,0)+IF(ISNUMBER(AK158),AK158,0)</f>
        <v>1032842</v>
      </c>
      <c r="AQ158" s="125"/>
      <c r="AR158" s="125"/>
      <c r="AS158" s="125"/>
      <c r="AT158" s="125"/>
      <c r="AU158" s="87">
        <f>AP68+AP69+AP70+AP71</f>
        <v>692512</v>
      </c>
      <c r="AV158" s="125"/>
      <c r="AW158" s="125"/>
      <c r="AX158" s="125"/>
      <c r="AY158" s="125"/>
      <c r="AZ158" s="125">
        <v>0</v>
      </c>
      <c r="BA158" s="125"/>
      <c r="BB158" s="125"/>
      <c r="BC158" s="125"/>
      <c r="BD158" s="125"/>
      <c r="BE158" s="125">
        <f t="shared" ref="BE158" si="14">IF(ISNUMBER(AU158),AU158,0)+IF(ISNUMBER(AZ158),AZ158,0)</f>
        <v>692512</v>
      </c>
      <c r="BF158" s="125"/>
      <c r="BG158" s="125"/>
      <c r="BH158" s="125"/>
      <c r="BI158" s="125"/>
      <c r="BJ158" s="87">
        <f>BH68+BH69+BH70</f>
        <v>1058300</v>
      </c>
      <c r="BK158" s="125"/>
      <c r="BL158" s="125"/>
      <c r="BM158" s="125"/>
      <c r="BN158" s="125"/>
      <c r="BO158" s="125">
        <v>0</v>
      </c>
      <c r="BP158" s="125"/>
      <c r="BQ158" s="125"/>
      <c r="BR158" s="125"/>
      <c r="BS158" s="125"/>
      <c r="BT158" s="125">
        <f t="shared" ref="BT158" si="15">IF(ISNUMBER(BJ158),BJ158,0)+IF(ISNUMBER(BO158),BO158,0)</f>
        <v>1058300</v>
      </c>
      <c r="BU158" s="125"/>
      <c r="BV158" s="125"/>
      <c r="BW158" s="125"/>
      <c r="BX158" s="125"/>
    </row>
    <row r="159" spans="1:79" s="9" customFormat="1" ht="15" customHeight="1" x14ac:dyDescent="0.25">
      <c r="A159" s="98">
        <v>0</v>
      </c>
      <c r="B159" s="99"/>
      <c r="C159" s="99"/>
      <c r="D159" s="155" t="s">
        <v>165</v>
      </c>
      <c r="E159" s="156"/>
      <c r="F159" s="156"/>
      <c r="G159" s="156"/>
      <c r="H159" s="156"/>
      <c r="I159" s="156"/>
      <c r="J159" s="156"/>
      <c r="K159" s="156"/>
      <c r="L159" s="156"/>
      <c r="M159" s="156"/>
      <c r="N159" s="156"/>
      <c r="O159" s="156"/>
      <c r="P159" s="157"/>
      <c r="Q159" s="123"/>
      <c r="R159" s="123"/>
      <c r="S159" s="123"/>
      <c r="T159" s="123"/>
      <c r="U159" s="123"/>
      <c r="V159" s="155"/>
      <c r="W159" s="156"/>
      <c r="X159" s="156"/>
      <c r="Y159" s="156"/>
      <c r="Z159" s="156"/>
      <c r="AA159" s="156"/>
      <c r="AB159" s="156"/>
      <c r="AC159" s="156"/>
      <c r="AD159" s="156"/>
      <c r="AE159" s="157"/>
      <c r="AF159" s="128"/>
      <c r="AG159" s="128"/>
      <c r="AH159" s="128"/>
      <c r="AI159" s="128"/>
      <c r="AJ159" s="128"/>
      <c r="AK159" s="128"/>
      <c r="AL159" s="128"/>
      <c r="AM159" s="128"/>
      <c r="AN159" s="128"/>
      <c r="AO159" s="128"/>
      <c r="AP159" s="128">
        <f t="shared" si="10"/>
        <v>0</v>
      </c>
      <c r="AQ159" s="128"/>
      <c r="AR159" s="128"/>
      <c r="AS159" s="128"/>
      <c r="AT159" s="128"/>
      <c r="AU159" s="128"/>
      <c r="AV159" s="128"/>
      <c r="AW159" s="128"/>
      <c r="AX159" s="128"/>
      <c r="AY159" s="128"/>
      <c r="AZ159" s="128"/>
      <c r="BA159" s="128"/>
      <c r="BB159" s="128"/>
      <c r="BC159" s="128"/>
      <c r="BD159" s="128"/>
      <c r="BE159" s="128">
        <f t="shared" si="11"/>
        <v>0</v>
      </c>
      <c r="BF159" s="128"/>
      <c r="BG159" s="128"/>
      <c r="BH159" s="128"/>
      <c r="BI159" s="128"/>
      <c r="BJ159" s="128"/>
      <c r="BK159" s="128"/>
      <c r="BL159" s="128"/>
      <c r="BM159" s="128"/>
      <c r="BN159" s="128"/>
      <c r="BO159" s="128"/>
      <c r="BP159" s="128"/>
      <c r="BQ159" s="128"/>
      <c r="BR159" s="128"/>
      <c r="BS159" s="128"/>
      <c r="BT159" s="128">
        <f t="shared" si="12"/>
        <v>0</v>
      </c>
      <c r="BU159" s="128"/>
      <c r="BV159" s="128"/>
      <c r="BW159" s="128"/>
      <c r="BX159" s="128"/>
    </row>
    <row r="160" spans="1:79" s="8" customFormat="1" ht="20.399999999999999" customHeight="1" x14ac:dyDescent="0.25">
      <c r="A160" s="62">
        <v>1</v>
      </c>
      <c r="B160" s="63"/>
      <c r="C160" s="63"/>
      <c r="D160" s="126" t="s">
        <v>321</v>
      </c>
      <c r="E160" s="93"/>
      <c r="F160" s="93"/>
      <c r="G160" s="93"/>
      <c r="H160" s="93"/>
      <c r="I160" s="93"/>
      <c r="J160" s="93"/>
      <c r="K160" s="93"/>
      <c r="L160" s="93"/>
      <c r="M160" s="93"/>
      <c r="N160" s="93"/>
      <c r="O160" s="93"/>
      <c r="P160" s="94"/>
      <c r="Q160" s="61" t="s">
        <v>163</v>
      </c>
      <c r="R160" s="61"/>
      <c r="S160" s="61"/>
      <c r="T160" s="61"/>
      <c r="U160" s="61"/>
      <c r="V160" s="126" t="s">
        <v>252</v>
      </c>
      <c r="W160" s="93"/>
      <c r="X160" s="93"/>
      <c r="Y160" s="93"/>
      <c r="Z160" s="93"/>
      <c r="AA160" s="93"/>
      <c r="AB160" s="93"/>
      <c r="AC160" s="93"/>
      <c r="AD160" s="93"/>
      <c r="AE160" s="94"/>
      <c r="AF160" s="125">
        <v>253218</v>
      </c>
      <c r="AG160" s="125"/>
      <c r="AH160" s="125"/>
      <c r="AI160" s="125"/>
      <c r="AJ160" s="125"/>
      <c r="AK160" s="125">
        <v>0</v>
      </c>
      <c r="AL160" s="125"/>
      <c r="AM160" s="125"/>
      <c r="AN160" s="125"/>
      <c r="AO160" s="125"/>
      <c r="AP160" s="125">
        <f t="shared" si="10"/>
        <v>253218</v>
      </c>
      <c r="AQ160" s="125"/>
      <c r="AR160" s="125"/>
      <c r="AS160" s="125"/>
      <c r="AT160" s="125"/>
      <c r="AU160" s="125">
        <v>234863</v>
      </c>
      <c r="AV160" s="125"/>
      <c r="AW160" s="125"/>
      <c r="AX160" s="125"/>
      <c r="AY160" s="125"/>
      <c r="AZ160" s="125">
        <v>0</v>
      </c>
      <c r="BA160" s="125"/>
      <c r="BB160" s="125"/>
      <c r="BC160" s="125"/>
      <c r="BD160" s="125"/>
      <c r="BE160" s="125">
        <f t="shared" si="11"/>
        <v>234863</v>
      </c>
      <c r="BF160" s="125"/>
      <c r="BG160" s="125"/>
      <c r="BH160" s="125"/>
      <c r="BI160" s="125"/>
      <c r="BJ160" s="125">
        <f>105500+66839+70204</f>
        <v>242543</v>
      </c>
      <c r="BK160" s="125"/>
      <c r="BL160" s="125"/>
      <c r="BM160" s="125"/>
      <c r="BN160" s="125"/>
      <c r="BO160" s="125">
        <v>0</v>
      </c>
      <c r="BP160" s="125"/>
      <c r="BQ160" s="125"/>
      <c r="BR160" s="125"/>
      <c r="BS160" s="125"/>
      <c r="BT160" s="125">
        <f t="shared" si="12"/>
        <v>242543</v>
      </c>
      <c r="BU160" s="125"/>
      <c r="BV160" s="125"/>
      <c r="BW160" s="125"/>
      <c r="BX160" s="125"/>
    </row>
    <row r="161" spans="1:76" s="8" customFormat="1" ht="31.2" customHeight="1" x14ac:dyDescent="0.25">
      <c r="A161" s="62">
        <v>2</v>
      </c>
      <c r="B161" s="63"/>
      <c r="C161" s="63"/>
      <c r="D161" s="126" t="s">
        <v>333</v>
      </c>
      <c r="E161" s="93"/>
      <c r="F161" s="93"/>
      <c r="G161" s="93"/>
      <c r="H161" s="93"/>
      <c r="I161" s="93"/>
      <c r="J161" s="93"/>
      <c r="K161" s="93"/>
      <c r="L161" s="93"/>
      <c r="M161" s="93"/>
      <c r="N161" s="93"/>
      <c r="O161" s="93"/>
      <c r="P161" s="94"/>
      <c r="Q161" s="61" t="s">
        <v>251</v>
      </c>
      <c r="R161" s="61"/>
      <c r="S161" s="61"/>
      <c r="T161" s="61"/>
      <c r="U161" s="61"/>
      <c r="V161" s="126" t="s">
        <v>252</v>
      </c>
      <c r="W161" s="93"/>
      <c r="X161" s="93"/>
      <c r="Y161" s="93"/>
      <c r="Z161" s="93"/>
      <c r="AA161" s="93"/>
      <c r="AB161" s="93"/>
      <c r="AC161" s="93"/>
      <c r="AD161" s="93"/>
      <c r="AE161" s="94"/>
      <c r="AF161" s="125">
        <v>59072</v>
      </c>
      <c r="AG161" s="125"/>
      <c r="AH161" s="125"/>
      <c r="AI161" s="125"/>
      <c r="AJ161" s="125"/>
      <c r="AK161" s="125">
        <v>0</v>
      </c>
      <c r="AL161" s="125"/>
      <c r="AM161" s="125"/>
      <c r="AN161" s="125"/>
      <c r="AO161" s="125"/>
      <c r="AP161" s="125">
        <f t="shared" si="10"/>
        <v>59072</v>
      </c>
      <c r="AQ161" s="125"/>
      <c r="AR161" s="125"/>
      <c r="AS161" s="125"/>
      <c r="AT161" s="125"/>
      <c r="AU161" s="125">
        <v>57385</v>
      </c>
      <c r="AV161" s="125"/>
      <c r="AW161" s="125"/>
      <c r="AX161" s="125"/>
      <c r="AY161" s="125"/>
      <c r="AZ161" s="125">
        <v>0</v>
      </c>
      <c r="BA161" s="125"/>
      <c r="BB161" s="125"/>
      <c r="BC161" s="125"/>
      <c r="BD161" s="125"/>
      <c r="BE161" s="125">
        <f t="shared" si="11"/>
        <v>57385</v>
      </c>
      <c r="BF161" s="125"/>
      <c r="BG161" s="125"/>
      <c r="BH161" s="125"/>
      <c r="BI161" s="125"/>
      <c r="BJ161" s="158">
        <f>57385</f>
        <v>57385</v>
      </c>
      <c r="BK161" s="158"/>
      <c r="BL161" s="158"/>
      <c r="BM161" s="158"/>
      <c r="BN161" s="158"/>
      <c r="BO161" s="125">
        <v>0</v>
      </c>
      <c r="BP161" s="125"/>
      <c r="BQ161" s="125"/>
      <c r="BR161" s="125"/>
      <c r="BS161" s="125"/>
      <c r="BT161" s="125">
        <f t="shared" si="12"/>
        <v>57385</v>
      </c>
      <c r="BU161" s="125"/>
      <c r="BV161" s="125"/>
      <c r="BW161" s="125"/>
      <c r="BX161" s="125"/>
    </row>
    <row r="162" spans="1:76" s="8" customFormat="1" ht="31.95" customHeight="1" x14ac:dyDescent="0.25">
      <c r="A162" s="62">
        <v>3</v>
      </c>
      <c r="B162" s="63"/>
      <c r="C162" s="63"/>
      <c r="D162" s="126" t="s">
        <v>334</v>
      </c>
      <c r="E162" s="93"/>
      <c r="F162" s="93"/>
      <c r="G162" s="93"/>
      <c r="H162" s="93"/>
      <c r="I162" s="93"/>
      <c r="J162" s="93"/>
      <c r="K162" s="93"/>
      <c r="L162" s="93"/>
      <c r="M162" s="93"/>
      <c r="N162" s="93"/>
      <c r="O162" s="93"/>
      <c r="P162" s="94"/>
      <c r="Q162" s="61" t="s">
        <v>251</v>
      </c>
      <c r="R162" s="61"/>
      <c r="S162" s="61"/>
      <c r="T162" s="61"/>
      <c r="U162" s="61"/>
      <c r="V162" s="126" t="s">
        <v>252</v>
      </c>
      <c r="W162" s="93"/>
      <c r="X162" s="93"/>
      <c r="Y162" s="93"/>
      <c r="Z162" s="93"/>
      <c r="AA162" s="93"/>
      <c r="AB162" s="93"/>
      <c r="AC162" s="93"/>
      <c r="AD162" s="93"/>
      <c r="AE162" s="94"/>
      <c r="AF162" s="125">
        <v>3885</v>
      </c>
      <c r="AG162" s="125"/>
      <c r="AH162" s="125"/>
      <c r="AI162" s="125"/>
      <c r="AJ162" s="125"/>
      <c r="AK162" s="125">
        <v>0</v>
      </c>
      <c r="AL162" s="125"/>
      <c r="AM162" s="125"/>
      <c r="AN162" s="125"/>
      <c r="AO162" s="125"/>
      <c r="AP162" s="125">
        <f t="shared" si="10"/>
        <v>3885</v>
      </c>
      <c r="AQ162" s="125"/>
      <c r="AR162" s="125"/>
      <c r="AS162" s="125"/>
      <c r="AT162" s="125"/>
      <c r="AU162" s="125">
        <v>3160</v>
      </c>
      <c r="AV162" s="125"/>
      <c r="AW162" s="125"/>
      <c r="AX162" s="125"/>
      <c r="AY162" s="125"/>
      <c r="AZ162" s="125">
        <v>0</v>
      </c>
      <c r="BA162" s="125"/>
      <c r="BB162" s="125"/>
      <c r="BC162" s="125"/>
      <c r="BD162" s="125"/>
      <c r="BE162" s="125">
        <f t="shared" si="11"/>
        <v>3160</v>
      </c>
      <c r="BF162" s="125"/>
      <c r="BG162" s="125"/>
      <c r="BH162" s="125"/>
      <c r="BI162" s="125"/>
      <c r="BJ162" s="125">
        <f>3160</f>
        <v>3160</v>
      </c>
      <c r="BK162" s="125"/>
      <c r="BL162" s="125"/>
      <c r="BM162" s="125"/>
      <c r="BN162" s="125"/>
      <c r="BO162" s="125">
        <v>0</v>
      </c>
      <c r="BP162" s="125"/>
      <c r="BQ162" s="125"/>
      <c r="BR162" s="125"/>
      <c r="BS162" s="125"/>
      <c r="BT162" s="125">
        <f t="shared" si="12"/>
        <v>3160</v>
      </c>
      <c r="BU162" s="125"/>
      <c r="BV162" s="125"/>
      <c r="BW162" s="125"/>
      <c r="BX162" s="125"/>
    </row>
    <row r="163" spans="1:76" s="8" customFormat="1" ht="29.4" customHeight="1" x14ac:dyDescent="0.25">
      <c r="A163" s="62">
        <v>4</v>
      </c>
      <c r="B163" s="63"/>
      <c r="C163" s="63"/>
      <c r="D163" s="126" t="s">
        <v>635</v>
      </c>
      <c r="E163" s="93"/>
      <c r="F163" s="93"/>
      <c r="G163" s="93"/>
      <c r="H163" s="93"/>
      <c r="I163" s="93"/>
      <c r="J163" s="93"/>
      <c r="K163" s="93"/>
      <c r="L163" s="93"/>
      <c r="M163" s="93"/>
      <c r="N163" s="93"/>
      <c r="O163" s="93"/>
      <c r="P163" s="94"/>
      <c r="Q163" s="61" t="s">
        <v>251</v>
      </c>
      <c r="R163" s="61"/>
      <c r="S163" s="61"/>
      <c r="T163" s="61"/>
      <c r="U163" s="61"/>
      <c r="V163" s="126" t="s">
        <v>252</v>
      </c>
      <c r="W163" s="93"/>
      <c r="X163" s="93"/>
      <c r="Y163" s="93"/>
      <c r="Z163" s="93"/>
      <c r="AA163" s="93"/>
      <c r="AB163" s="93"/>
      <c r="AC163" s="93"/>
      <c r="AD163" s="93"/>
      <c r="AE163" s="94"/>
      <c r="AF163" s="125">
        <v>2929</v>
      </c>
      <c r="AG163" s="125"/>
      <c r="AH163" s="125"/>
      <c r="AI163" s="125"/>
      <c r="AJ163" s="125"/>
      <c r="AK163" s="125">
        <v>0</v>
      </c>
      <c r="AL163" s="125"/>
      <c r="AM163" s="125"/>
      <c r="AN163" s="125"/>
      <c r="AO163" s="125"/>
      <c r="AP163" s="125">
        <f t="shared" ref="AP163" si="16">IF(ISNUMBER(AF163),AF163,0)+IF(ISNUMBER(AK163),AK163,0)</f>
        <v>2929</v>
      </c>
      <c r="AQ163" s="125"/>
      <c r="AR163" s="125"/>
      <c r="AS163" s="125"/>
      <c r="AT163" s="125"/>
      <c r="AU163" s="125">
        <v>2800</v>
      </c>
      <c r="AV163" s="125"/>
      <c r="AW163" s="125"/>
      <c r="AX163" s="125"/>
      <c r="AY163" s="125"/>
      <c r="AZ163" s="125">
        <v>0</v>
      </c>
      <c r="BA163" s="125"/>
      <c r="BB163" s="125"/>
      <c r="BC163" s="125"/>
      <c r="BD163" s="125"/>
      <c r="BE163" s="125">
        <f t="shared" ref="BE163" si="17">IF(ISNUMBER(AU163),AU163,0)+IF(ISNUMBER(AZ163),AZ163,0)</f>
        <v>2800</v>
      </c>
      <c r="BF163" s="125"/>
      <c r="BG163" s="125"/>
      <c r="BH163" s="125"/>
      <c r="BI163" s="125"/>
      <c r="BJ163" s="125">
        <v>2800</v>
      </c>
      <c r="BK163" s="125"/>
      <c r="BL163" s="125"/>
      <c r="BM163" s="125"/>
      <c r="BN163" s="125"/>
      <c r="BO163" s="125">
        <v>0</v>
      </c>
      <c r="BP163" s="125"/>
      <c r="BQ163" s="125"/>
      <c r="BR163" s="125"/>
      <c r="BS163" s="125"/>
      <c r="BT163" s="125">
        <f t="shared" ref="BT163" si="18">IF(ISNUMBER(BJ163),BJ163,0)+IF(ISNUMBER(BO163),BO163,0)</f>
        <v>2800</v>
      </c>
      <c r="BU163" s="125"/>
      <c r="BV163" s="125"/>
      <c r="BW163" s="125"/>
      <c r="BX163" s="125"/>
    </row>
    <row r="164" spans="1:76" s="9" customFormat="1" ht="15" customHeight="1" x14ac:dyDescent="0.25">
      <c r="A164" s="98">
        <v>0</v>
      </c>
      <c r="B164" s="99"/>
      <c r="C164" s="99"/>
      <c r="D164" s="155" t="s">
        <v>170</v>
      </c>
      <c r="E164" s="156"/>
      <c r="F164" s="156"/>
      <c r="G164" s="156"/>
      <c r="H164" s="156"/>
      <c r="I164" s="156"/>
      <c r="J164" s="156"/>
      <c r="K164" s="156"/>
      <c r="L164" s="156"/>
      <c r="M164" s="156"/>
      <c r="N164" s="156"/>
      <c r="O164" s="156"/>
      <c r="P164" s="157"/>
      <c r="Q164" s="123"/>
      <c r="R164" s="123"/>
      <c r="S164" s="123"/>
      <c r="T164" s="123"/>
      <c r="U164" s="123"/>
      <c r="V164" s="155"/>
      <c r="W164" s="156"/>
      <c r="X164" s="156"/>
      <c r="Y164" s="156"/>
      <c r="Z164" s="156"/>
      <c r="AA164" s="156"/>
      <c r="AB164" s="156"/>
      <c r="AC164" s="156"/>
      <c r="AD164" s="156"/>
      <c r="AE164" s="157"/>
      <c r="AF164" s="128"/>
      <c r="AG164" s="128"/>
      <c r="AH164" s="128"/>
      <c r="AI164" s="128"/>
      <c r="AJ164" s="128"/>
      <c r="AK164" s="128"/>
      <c r="AL164" s="128"/>
      <c r="AM164" s="128"/>
      <c r="AN164" s="128"/>
      <c r="AO164" s="128"/>
      <c r="AP164" s="128">
        <f t="shared" si="10"/>
        <v>0</v>
      </c>
      <c r="AQ164" s="128"/>
      <c r="AR164" s="128"/>
      <c r="AS164" s="128"/>
      <c r="AT164" s="128"/>
      <c r="AU164" s="128"/>
      <c r="AV164" s="128"/>
      <c r="AW164" s="128"/>
      <c r="AX164" s="128"/>
      <c r="AY164" s="128"/>
      <c r="AZ164" s="128"/>
      <c r="BA164" s="128"/>
      <c r="BB164" s="128"/>
      <c r="BC164" s="128"/>
      <c r="BD164" s="128"/>
      <c r="BE164" s="128">
        <f t="shared" si="11"/>
        <v>0</v>
      </c>
      <c r="BF164" s="128"/>
      <c r="BG164" s="128"/>
      <c r="BH164" s="128"/>
      <c r="BI164" s="128"/>
      <c r="BJ164" s="128"/>
      <c r="BK164" s="128"/>
      <c r="BL164" s="128"/>
      <c r="BM164" s="128"/>
      <c r="BN164" s="128"/>
      <c r="BO164" s="128"/>
      <c r="BP164" s="128"/>
      <c r="BQ164" s="128"/>
      <c r="BR164" s="128"/>
      <c r="BS164" s="128"/>
      <c r="BT164" s="128">
        <f t="shared" si="12"/>
        <v>0</v>
      </c>
      <c r="BU164" s="128"/>
      <c r="BV164" s="128"/>
      <c r="BW164" s="128"/>
      <c r="BX164" s="128"/>
    </row>
    <row r="165" spans="1:76" s="8" customFormat="1" ht="31.2" customHeight="1" x14ac:dyDescent="0.25">
      <c r="A165" s="62">
        <v>1</v>
      </c>
      <c r="B165" s="63"/>
      <c r="C165" s="63"/>
      <c r="D165" s="126" t="s">
        <v>335</v>
      </c>
      <c r="E165" s="93"/>
      <c r="F165" s="93"/>
      <c r="G165" s="93"/>
      <c r="H165" s="93"/>
      <c r="I165" s="93"/>
      <c r="J165" s="93"/>
      <c r="K165" s="93"/>
      <c r="L165" s="93"/>
      <c r="M165" s="93"/>
      <c r="N165" s="93"/>
      <c r="O165" s="93"/>
      <c r="P165" s="94"/>
      <c r="Q165" s="61" t="s">
        <v>251</v>
      </c>
      <c r="R165" s="61"/>
      <c r="S165" s="61"/>
      <c r="T165" s="61"/>
      <c r="U165" s="61"/>
      <c r="V165" s="126" t="s">
        <v>172</v>
      </c>
      <c r="W165" s="93"/>
      <c r="X165" s="93"/>
      <c r="Y165" s="93"/>
      <c r="Z165" s="93"/>
      <c r="AA165" s="93"/>
      <c r="AB165" s="93"/>
      <c r="AC165" s="93"/>
      <c r="AD165" s="93"/>
      <c r="AE165" s="94"/>
      <c r="AF165" s="125">
        <v>3015</v>
      </c>
      <c r="AG165" s="125"/>
      <c r="AH165" s="125"/>
      <c r="AI165" s="125"/>
      <c r="AJ165" s="125"/>
      <c r="AK165" s="125">
        <v>0</v>
      </c>
      <c r="AL165" s="125"/>
      <c r="AM165" s="125"/>
      <c r="AN165" s="125"/>
      <c r="AO165" s="125"/>
      <c r="AP165" s="125">
        <f t="shared" si="10"/>
        <v>3015</v>
      </c>
      <c r="AQ165" s="125"/>
      <c r="AR165" s="125"/>
      <c r="AS165" s="125"/>
      <c r="AT165" s="125"/>
      <c r="AU165" s="125">
        <v>2763</v>
      </c>
      <c r="AV165" s="125"/>
      <c r="AW165" s="125"/>
      <c r="AX165" s="125"/>
      <c r="AY165" s="125"/>
      <c r="AZ165" s="125">
        <v>0</v>
      </c>
      <c r="BA165" s="125"/>
      <c r="BB165" s="125"/>
      <c r="BC165" s="125"/>
      <c r="BD165" s="125"/>
      <c r="BE165" s="125">
        <f t="shared" si="11"/>
        <v>2763</v>
      </c>
      <c r="BF165" s="125"/>
      <c r="BG165" s="125"/>
      <c r="BH165" s="125"/>
      <c r="BI165" s="125"/>
      <c r="BJ165" s="125">
        <f>ROUND(BJ160/BJ157,0)</f>
        <v>2853</v>
      </c>
      <c r="BK165" s="125"/>
      <c r="BL165" s="125"/>
      <c r="BM165" s="125"/>
      <c r="BN165" s="125"/>
      <c r="BO165" s="125">
        <v>0</v>
      </c>
      <c r="BP165" s="125"/>
      <c r="BQ165" s="125"/>
      <c r="BR165" s="125"/>
      <c r="BS165" s="125"/>
      <c r="BT165" s="125">
        <f t="shared" si="12"/>
        <v>2853</v>
      </c>
      <c r="BU165" s="125"/>
      <c r="BV165" s="125"/>
      <c r="BW165" s="125"/>
      <c r="BX165" s="125"/>
    </row>
    <row r="166" spans="1:76" s="8" customFormat="1" ht="30.6" customHeight="1" x14ac:dyDescent="0.25">
      <c r="A166" s="62">
        <v>2</v>
      </c>
      <c r="B166" s="63"/>
      <c r="C166" s="63"/>
      <c r="D166" s="126" t="s">
        <v>336</v>
      </c>
      <c r="E166" s="93"/>
      <c r="F166" s="93"/>
      <c r="G166" s="93"/>
      <c r="H166" s="93"/>
      <c r="I166" s="93"/>
      <c r="J166" s="93"/>
      <c r="K166" s="93"/>
      <c r="L166" s="93"/>
      <c r="M166" s="93"/>
      <c r="N166" s="93"/>
      <c r="O166" s="93"/>
      <c r="P166" s="94"/>
      <c r="Q166" s="61" t="s">
        <v>251</v>
      </c>
      <c r="R166" s="61"/>
      <c r="S166" s="61"/>
      <c r="T166" s="61"/>
      <c r="U166" s="61"/>
      <c r="V166" s="126" t="s">
        <v>172</v>
      </c>
      <c r="W166" s="93"/>
      <c r="X166" s="93"/>
      <c r="Y166" s="93"/>
      <c r="Z166" s="93"/>
      <c r="AA166" s="93"/>
      <c r="AB166" s="93"/>
      <c r="AC166" s="93"/>
      <c r="AD166" s="93"/>
      <c r="AE166" s="94"/>
      <c r="AF166" s="125">
        <v>703</v>
      </c>
      <c r="AG166" s="125"/>
      <c r="AH166" s="125"/>
      <c r="AI166" s="125"/>
      <c r="AJ166" s="125"/>
      <c r="AK166" s="125">
        <v>0</v>
      </c>
      <c r="AL166" s="125"/>
      <c r="AM166" s="125"/>
      <c r="AN166" s="125"/>
      <c r="AO166" s="125"/>
      <c r="AP166" s="125">
        <f t="shared" si="10"/>
        <v>703</v>
      </c>
      <c r="AQ166" s="125"/>
      <c r="AR166" s="125"/>
      <c r="AS166" s="125"/>
      <c r="AT166" s="125"/>
      <c r="AU166" s="125">
        <v>663</v>
      </c>
      <c r="AV166" s="125"/>
      <c r="AW166" s="125"/>
      <c r="AX166" s="125"/>
      <c r="AY166" s="125"/>
      <c r="AZ166" s="125">
        <v>0</v>
      </c>
      <c r="BA166" s="125"/>
      <c r="BB166" s="125"/>
      <c r="BC166" s="125"/>
      <c r="BD166" s="125"/>
      <c r="BE166" s="125">
        <f t="shared" si="11"/>
        <v>663</v>
      </c>
      <c r="BF166" s="125"/>
      <c r="BG166" s="125"/>
      <c r="BH166" s="125"/>
      <c r="BI166" s="125"/>
      <c r="BJ166" s="125">
        <f>ROUND(BJ161/BJ157,0)</f>
        <v>675</v>
      </c>
      <c r="BK166" s="125"/>
      <c r="BL166" s="125"/>
      <c r="BM166" s="125"/>
      <c r="BN166" s="125"/>
      <c r="BO166" s="125">
        <v>0</v>
      </c>
      <c r="BP166" s="125"/>
      <c r="BQ166" s="125"/>
      <c r="BR166" s="125"/>
      <c r="BS166" s="125"/>
      <c r="BT166" s="125">
        <f t="shared" si="12"/>
        <v>675</v>
      </c>
      <c r="BU166" s="125"/>
      <c r="BV166" s="125"/>
      <c r="BW166" s="125"/>
      <c r="BX166" s="125"/>
    </row>
    <row r="167" spans="1:76" s="8" customFormat="1" ht="36.6" customHeight="1" x14ac:dyDescent="0.25">
      <c r="A167" s="62">
        <v>3</v>
      </c>
      <c r="B167" s="63"/>
      <c r="C167" s="63"/>
      <c r="D167" s="126" t="s">
        <v>572</v>
      </c>
      <c r="E167" s="93"/>
      <c r="F167" s="93"/>
      <c r="G167" s="93"/>
      <c r="H167" s="93"/>
      <c r="I167" s="93"/>
      <c r="J167" s="93"/>
      <c r="K167" s="93"/>
      <c r="L167" s="93"/>
      <c r="M167" s="93"/>
      <c r="N167" s="93"/>
      <c r="O167" s="93"/>
      <c r="P167" s="94"/>
      <c r="Q167" s="61" t="s">
        <v>343</v>
      </c>
      <c r="R167" s="61"/>
      <c r="S167" s="61"/>
      <c r="T167" s="61"/>
      <c r="U167" s="61"/>
      <c r="V167" s="126" t="s">
        <v>172</v>
      </c>
      <c r="W167" s="93"/>
      <c r="X167" s="93"/>
      <c r="Y167" s="93"/>
      <c r="Z167" s="93"/>
      <c r="AA167" s="93"/>
      <c r="AB167" s="93"/>
      <c r="AC167" s="93"/>
      <c r="AD167" s="93"/>
      <c r="AE167" s="94"/>
      <c r="AF167" s="158">
        <f>AF158/AF160</f>
        <v>4.0788648516298212</v>
      </c>
      <c r="AG167" s="158"/>
      <c r="AH167" s="158"/>
      <c r="AI167" s="158"/>
      <c r="AJ167" s="158"/>
      <c r="AK167" s="125">
        <v>0</v>
      </c>
      <c r="AL167" s="125"/>
      <c r="AM167" s="125"/>
      <c r="AN167" s="125"/>
      <c r="AO167" s="125"/>
      <c r="AP167" s="158">
        <f t="shared" ref="AP167" si="19">IF(ISNUMBER(AF167),AF167,0)+IF(ISNUMBER(AK167),AK167,0)</f>
        <v>4.0788648516298212</v>
      </c>
      <c r="AQ167" s="158"/>
      <c r="AR167" s="158"/>
      <c r="AS167" s="158"/>
      <c r="AT167" s="158"/>
      <c r="AU167" s="158">
        <f>AU158/AU160</f>
        <v>2.9485785330171206</v>
      </c>
      <c r="AV167" s="158"/>
      <c r="AW167" s="158"/>
      <c r="AX167" s="158"/>
      <c r="AY167" s="158"/>
      <c r="AZ167" s="125">
        <v>0</v>
      </c>
      <c r="BA167" s="125"/>
      <c r="BB167" s="125"/>
      <c r="BC167" s="125"/>
      <c r="BD167" s="125"/>
      <c r="BE167" s="158">
        <f t="shared" ref="BE167" si="20">IF(ISNUMBER(AU167),AU167,0)+IF(ISNUMBER(AZ167),AZ167,0)</f>
        <v>2.9485785330171206</v>
      </c>
      <c r="BF167" s="158"/>
      <c r="BG167" s="158"/>
      <c r="BH167" s="158"/>
      <c r="BI167" s="158"/>
      <c r="BJ167" s="158">
        <f>BJ158/BJ160</f>
        <v>4.3633500039168309</v>
      </c>
      <c r="BK167" s="158"/>
      <c r="BL167" s="158"/>
      <c r="BM167" s="158"/>
      <c r="BN167" s="158"/>
      <c r="BO167" s="158">
        <v>0</v>
      </c>
      <c r="BP167" s="158"/>
      <c r="BQ167" s="158"/>
      <c r="BR167" s="158"/>
      <c r="BS167" s="158"/>
      <c r="BT167" s="158">
        <f t="shared" ref="BT167" si="21">IF(ISNUMBER(BJ167),BJ167,0)+IF(ISNUMBER(BO167),BO167,0)</f>
        <v>4.3633500039168309</v>
      </c>
      <c r="BU167" s="158"/>
      <c r="BV167" s="158"/>
      <c r="BW167" s="158"/>
      <c r="BX167" s="158"/>
    </row>
    <row r="168" spans="1:76" s="9" customFormat="1" ht="15" customHeight="1" x14ac:dyDescent="0.25">
      <c r="A168" s="98">
        <v>0</v>
      </c>
      <c r="B168" s="99"/>
      <c r="C168" s="99"/>
      <c r="D168" s="155" t="s">
        <v>260</v>
      </c>
      <c r="E168" s="156"/>
      <c r="F168" s="156"/>
      <c r="G168" s="156"/>
      <c r="H168" s="156"/>
      <c r="I168" s="156"/>
      <c r="J168" s="156"/>
      <c r="K168" s="156"/>
      <c r="L168" s="156"/>
      <c r="M168" s="156"/>
      <c r="N168" s="156"/>
      <c r="O168" s="156"/>
      <c r="P168" s="157"/>
      <c r="Q168" s="123"/>
      <c r="R168" s="123"/>
      <c r="S168" s="123"/>
      <c r="T168" s="123"/>
      <c r="U168" s="123"/>
      <c r="V168" s="155"/>
      <c r="W168" s="156"/>
      <c r="X168" s="156"/>
      <c r="Y168" s="156"/>
      <c r="Z168" s="156"/>
      <c r="AA168" s="156"/>
      <c r="AB168" s="156"/>
      <c r="AC168" s="156"/>
      <c r="AD168" s="156"/>
      <c r="AE168" s="157"/>
      <c r="AF168" s="128"/>
      <c r="AG168" s="128"/>
      <c r="AH168" s="128"/>
      <c r="AI168" s="128"/>
      <c r="AJ168" s="128"/>
      <c r="AK168" s="128"/>
      <c r="AL168" s="128"/>
      <c r="AM168" s="128"/>
      <c r="AN168" s="128"/>
      <c r="AO168" s="128"/>
      <c r="AP168" s="128">
        <f t="shared" si="10"/>
        <v>0</v>
      </c>
      <c r="AQ168" s="128"/>
      <c r="AR168" s="128"/>
      <c r="AS168" s="128"/>
      <c r="AT168" s="128"/>
      <c r="AU168" s="128"/>
      <c r="AV168" s="128"/>
      <c r="AW168" s="128"/>
      <c r="AX168" s="128"/>
      <c r="AY168" s="128"/>
      <c r="AZ168" s="128"/>
      <c r="BA168" s="128"/>
      <c r="BB168" s="128"/>
      <c r="BC168" s="128"/>
      <c r="BD168" s="128"/>
      <c r="BE168" s="128">
        <f t="shared" si="11"/>
        <v>0</v>
      </c>
      <c r="BF168" s="128"/>
      <c r="BG168" s="128"/>
      <c r="BH168" s="128"/>
      <c r="BI168" s="128"/>
      <c r="BJ168" s="128"/>
      <c r="BK168" s="128"/>
      <c r="BL168" s="128"/>
      <c r="BM168" s="128"/>
      <c r="BN168" s="128"/>
      <c r="BO168" s="128"/>
      <c r="BP168" s="128"/>
      <c r="BQ168" s="128"/>
      <c r="BR168" s="128"/>
      <c r="BS168" s="128"/>
      <c r="BT168" s="128">
        <f t="shared" si="12"/>
        <v>0</v>
      </c>
      <c r="BU168" s="128"/>
      <c r="BV168" s="128"/>
      <c r="BW168" s="128"/>
      <c r="BX168" s="128"/>
    </row>
    <row r="169" spans="1:76" s="8" customFormat="1" ht="45" customHeight="1" x14ac:dyDescent="0.25">
      <c r="A169" s="62">
        <v>1</v>
      </c>
      <c r="B169" s="63"/>
      <c r="C169" s="63"/>
      <c r="D169" s="126" t="s">
        <v>337</v>
      </c>
      <c r="E169" s="93"/>
      <c r="F169" s="93"/>
      <c r="G169" s="93"/>
      <c r="H169" s="93"/>
      <c r="I169" s="93"/>
      <c r="J169" s="93"/>
      <c r="K169" s="93"/>
      <c r="L169" s="93"/>
      <c r="M169" s="93"/>
      <c r="N169" s="93"/>
      <c r="O169" s="93"/>
      <c r="P169" s="94"/>
      <c r="Q169" s="61" t="s">
        <v>262</v>
      </c>
      <c r="R169" s="61"/>
      <c r="S169" s="61"/>
      <c r="T169" s="61"/>
      <c r="U169" s="61"/>
      <c r="V169" s="126" t="s">
        <v>172</v>
      </c>
      <c r="W169" s="93"/>
      <c r="X169" s="93"/>
      <c r="Y169" s="93"/>
      <c r="Z169" s="93"/>
      <c r="AA169" s="93"/>
      <c r="AB169" s="93"/>
      <c r="AC169" s="93"/>
      <c r="AD169" s="93"/>
      <c r="AE169" s="94"/>
      <c r="AF169" s="125">
        <v>85</v>
      </c>
      <c r="AG169" s="125"/>
      <c r="AH169" s="125"/>
      <c r="AI169" s="125"/>
      <c r="AJ169" s="125"/>
      <c r="AK169" s="125">
        <v>0</v>
      </c>
      <c r="AL169" s="125"/>
      <c r="AM169" s="125"/>
      <c r="AN169" s="125"/>
      <c r="AO169" s="125"/>
      <c r="AP169" s="125">
        <f t="shared" si="10"/>
        <v>85</v>
      </c>
      <c r="AQ169" s="125"/>
      <c r="AR169" s="125"/>
      <c r="AS169" s="125"/>
      <c r="AT169" s="125"/>
      <c r="AU169" s="125">
        <v>80</v>
      </c>
      <c r="AV169" s="125"/>
      <c r="AW169" s="125"/>
      <c r="AX169" s="125"/>
      <c r="AY169" s="125"/>
      <c r="AZ169" s="125">
        <v>0</v>
      </c>
      <c r="BA169" s="125"/>
      <c r="BB169" s="125"/>
      <c r="BC169" s="125"/>
      <c r="BD169" s="125"/>
      <c r="BE169" s="125">
        <f t="shared" si="11"/>
        <v>80</v>
      </c>
      <c r="BF169" s="125"/>
      <c r="BG169" s="125"/>
      <c r="BH169" s="125"/>
      <c r="BI169" s="125"/>
      <c r="BJ169" s="125">
        <v>80</v>
      </c>
      <c r="BK169" s="125"/>
      <c r="BL169" s="125"/>
      <c r="BM169" s="125"/>
      <c r="BN169" s="125"/>
      <c r="BO169" s="125">
        <v>0</v>
      </c>
      <c r="BP169" s="125"/>
      <c r="BQ169" s="125"/>
      <c r="BR169" s="125"/>
      <c r="BS169" s="125"/>
      <c r="BT169" s="125">
        <f t="shared" si="12"/>
        <v>80</v>
      </c>
      <c r="BU169" s="125"/>
      <c r="BV169" s="125"/>
      <c r="BW169" s="125"/>
      <c r="BX169" s="125"/>
    </row>
    <row r="170" spans="1:76" s="8" customFormat="1" ht="62.4" customHeight="1" x14ac:dyDescent="0.25">
      <c r="A170" s="62">
        <v>2</v>
      </c>
      <c r="B170" s="63"/>
      <c r="C170" s="63"/>
      <c r="D170" s="126" t="s">
        <v>636</v>
      </c>
      <c r="E170" s="93"/>
      <c r="F170" s="93"/>
      <c r="G170" s="93"/>
      <c r="H170" s="93"/>
      <c r="I170" s="93"/>
      <c r="J170" s="93"/>
      <c r="K170" s="93"/>
      <c r="L170" s="93"/>
      <c r="M170" s="93"/>
      <c r="N170" s="93"/>
      <c r="O170" s="93"/>
      <c r="P170" s="94"/>
      <c r="Q170" s="61" t="s">
        <v>262</v>
      </c>
      <c r="R170" s="61"/>
      <c r="S170" s="61"/>
      <c r="T170" s="61"/>
      <c r="U170" s="61"/>
      <c r="V170" s="126" t="s">
        <v>172</v>
      </c>
      <c r="W170" s="93"/>
      <c r="X170" s="93"/>
      <c r="Y170" s="93"/>
      <c r="Z170" s="93"/>
      <c r="AA170" s="93"/>
      <c r="AB170" s="93"/>
      <c r="AC170" s="93"/>
      <c r="AD170" s="93"/>
      <c r="AE170" s="94"/>
      <c r="AF170" s="125"/>
      <c r="AG170" s="125"/>
      <c r="AH170" s="125"/>
      <c r="AI170" s="125"/>
      <c r="AJ170" s="125"/>
      <c r="AK170" s="125"/>
      <c r="AL170" s="125"/>
      <c r="AM170" s="125"/>
      <c r="AN170" s="125"/>
      <c r="AO170" s="125"/>
      <c r="AP170" s="125">
        <f t="shared" ref="AP170" si="22">IF(ISNUMBER(AF170),AF170,0)+IF(ISNUMBER(AK170),AK170,0)</f>
        <v>0</v>
      </c>
      <c r="AQ170" s="125"/>
      <c r="AR170" s="125"/>
      <c r="AS170" s="125"/>
      <c r="AT170" s="125"/>
      <c r="AU170" s="125">
        <v>70</v>
      </c>
      <c r="AV170" s="125"/>
      <c r="AW170" s="125"/>
      <c r="AX170" s="125"/>
      <c r="AY170" s="125"/>
      <c r="AZ170" s="125">
        <v>0</v>
      </c>
      <c r="BA170" s="125"/>
      <c r="BB170" s="125"/>
      <c r="BC170" s="125"/>
      <c r="BD170" s="125"/>
      <c r="BE170" s="125">
        <f t="shared" ref="BE170" si="23">IF(ISNUMBER(AU170),AU170,0)+IF(ISNUMBER(AZ170),AZ170,0)</f>
        <v>70</v>
      </c>
      <c r="BF170" s="125"/>
      <c r="BG170" s="125"/>
      <c r="BH170" s="125"/>
      <c r="BI170" s="125"/>
      <c r="BJ170" s="125">
        <v>70</v>
      </c>
      <c r="BK170" s="125"/>
      <c r="BL170" s="125"/>
      <c r="BM170" s="125"/>
      <c r="BN170" s="125"/>
      <c r="BO170" s="125">
        <v>0</v>
      </c>
      <c r="BP170" s="125"/>
      <c r="BQ170" s="125"/>
      <c r="BR170" s="125"/>
      <c r="BS170" s="125"/>
      <c r="BT170" s="125">
        <f t="shared" ref="BT170" si="24">IF(ISNUMBER(BJ170),BJ170,0)+IF(ISNUMBER(BO170),BO170,0)</f>
        <v>70</v>
      </c>
      <c r="BU170" s="125"/>
      <c r="BV170" s="125"/>
      <c r="BW170" s="125"/>
      <c r="BX170" s="125"/>
    </row>
    <row r="171" spans="1:76" ht="9" customHeight="1" x14ac:dyDescent="0.25"/>
    <row r="172" spans="1:76" ht="14.25" customHeight="1" x14ac:dyDescent="0.25">
      <c r="A172" s="51" t="s">
        <v>417</v>
      </c>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row>
    <row r="173" spans="1:76" ht="7.2" customHeight="1" x14ac:dyDescent="0.25"/>
    <row r="174" spans="1:76" ht="12.6" customHeight="1" x14ac:dyDescent="0.25">
      <c r="A174" s="81" t="s">
        <v>6</v>
      </c>
      <c r="B174" s="82"/>
      <c r="C174" s="82"/>
      <c r="D174" s="61" t="s">
        <v>9</v>
      </c>
      <c r="E174" s="61"/>
      <c r="F174" s="61"/>
      <c r="G174" s="61"/>
      <c r="H174" s="61"/>
      <c r="I174" s="61"/>
      <c r="J174" s="61"/>
      <c r="K174" s="61"/>
      <c r="L174" s="61"/>
      <c r="M174" s="61"/>
      <c r="N174" s="61"/>
      <c r="O174" s="61"/>
      <c r="P174" s="61"/>
      <c r="Q174" s="61" t="s">
        <v>8</v>
      </c>
      <c r="R174" s="61"/>
      <c r="S174" s="61"/>
      <c r="T174" s="61"/>
      <c r="U174" s="61"/>
      <c r="V174" s="61" t="s">
        <v>7</v>
      </c>
      <c r="W174" s="61"/>
      <c r="X174" s="61"/>
      <c r="Y174" s="61"/>
      <c r="Z174" s="61"/>
      <c r="AA174" s="61"/>
      <c r="AB174" s="61"/>
      <c r="AC174" s="61"/>
      <c r="AD174" s="61"/>
      <c r="AE174" s="61"/>
      <c r="AF174" s="77" t="s">
        <v>204</v>
      </c>
      <c r="AG174" s="78"/>
      <c r="AH174" s="78"/>
      <c r="AI174" s="78"/>
      <c r="AJ174" s="78"/>
      <c r="AK174" s="78"/>
      <c r="AL174" s="78"/>
      <c r="AM174" s="78"/>
      <c r="AN174" s="78"/>
      <c r="AO174" s="78"/>
      <c r="AP174" s="78"/>
      <c r="AQ174" s="78"/>
      <c r="AR174" s="78"/>
      <c r="AS174" s="78"/>
      <c r="AT174" s="79"/>
      <c r="AU174" s="77" t="s">
        <v>208</v>
      </c>
      <c r="AV174" s="78"/>
      <c r="AW174" s="78"/>
      <c r="AX174" s="78"/>
      <c r="AY174" s="78"/>
      <c r="AZ174" s="78"/>
      <c r="BA174" s="78"/>
      <c r="BB174" s="78"/>
      <c r="BC174" s="78"/>
      <c r="BD174" s="78"/>
      <c r="BE174" s="78"/>
      <c r="BF174" s="78"/>
      <c r="BG174" s="78"/>
      <c r="BH174" s="78"/>
      <c r="BI174" s="79"/>
    </row>
    <row r="175" spans="1:76" ht="28.5" customHeight="1" x14ac:dyDescent="0.25">
      <c r="A175" s="84"/>
      <c r="B175" s="85"/>
      <c r="C175" s="85"/>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t="s">
        <v>4</v>
      </c>
      <c r="AG175" s="61"/>
      <c r="AH175" s="61"/>
      <c r="AI175" s="61"/>
      <c r="AJ175" s="61"/>
      <c r="AK175" s="61" t="s">
        <v>3</v>
      </c>
      <c r="AL175" s="61"/>
      <c r="AM175" s="61"/>
      <c r="AN175" s="61"/>
      <c r="AO175" s="61"/>
      <c r="AP175" s="61" t="s">
        <v>121</v>
      </c>
      <c r="AQ175" s="61"/>
      <c r="AR175" s="61"/>
      <c r="AS175" s="61"/>
      <c r="AT175" s="61"/>
      <c r="AU175" s="61" t="s">
        <v>4</v>
      </c>
      <c r="AV175" s="61"/>
      <c r="AW175" s="61"/>
      <c r="AX175" s="61"/>
      <c r="AY175" s="61"/>
      <c r="AZ175" s="61" t="s">
        <v>3</v>
      </c>
      <c r="BA175" s="61"/>
      <c r="BB175" s="61"/>
      <c r="BC175" s="61"/>
      <c r="BD175" s="61"/>
      <c r="BE175" s="61" t="s">
        <v>90</v>
      </c>
      <c r="BF175" s="61"/>
      <c r="BG175" s="61"/>
      <c r="BH175" s="61"/>
      <c r="BI175" s="61"/>
    </row>
    <row r="176" spans="1:76" ht="15" customHeight="1" x14ac:dyDescent="0.25">
      <c r="A176" s="77">
        <v>1</v>
      </c>
      <c r="B176" s="78"/>
      <c r="C176" s="78"/>
      <c r="D176" s="61">
        <v>2</v>
      </c>
      <c r="E176" s="61"/>
      <c r="F176" s="61"/>
      <c r="G176" s="61"/>
      <c r="H176" s="61"/>
      <c r="I176" s="61"/>
      <c r="J176" s="61"/>
      <c r="K176" s="61"/>
      <c r="L176" s="61"/>
      <c r="M176" s="61"/>
      <c r="N176" s="61"/>
      <c r="O176" s="61"/>
      <c r="P176" s="61"/>
      <c r="Q176" s="61">
        <v>3</v>
      </c>
      <c r="R176" s="61"/>
      <c r="S176" s="61"/>
      <c r="T176" s="61"/>
      <c r="U176" s="61"/>
      <c r="V176" s="61">
        <v>4</v>
      </c>
      <c r="W176" s="61"/>
      <c r="X176" s="61"/>
      <c r="Y176" s="61"/>
      <c r="Z176" s="61"/>
      <c r="AA176" s="61"/>
      <c r="AB176" s="61"/>
      <c r="AC176" s="61"/>
      <c r="AD176" s="61"/>
      <c r="AE176" s="61"/>
      <c r="AF176" s="61">
        <v>5</v>
      </c>
      <c r="AG176" s="61"/>
      <c r="AH176" s="61"/>
      <c r="AI176" s="61"/>
      <c r="AJ176" s="61"/>
      <c r="AK176" s="61">
        <v>6</v>
      </c>
      <c r="AL176" s="61"/>
      <c r="AM176" s="61"/>
      <c r="AN176" s="61"/>
      <c r="AO176" s="61"/>
      <c r="AP176" s="61">
        <v>7</v>
      </c>
      <c r="AQ176" s="61"/>
      <c r="AR176" s="61"/>
      <c r="AS176" s="61"/>
      <c r="AT176" s="61"/>
      <c r="AU176" s="61">
        <v>8</v>
      </c>
      <c r="AV176" s="61"/>
      <c r="AW176" s="61"/>
      <c r="AX176" s="61"/>
      <c r="AY176" s="61"/>
      <c r="AZ176" s="61">
        <v>9</v>
      </c>
      <c r="BA176" s="61"/>
      <c r="BB176" s="61"/>
      <c r="BC176" s="61"/>
      <c r="BD176" s="61"/>
      <c r="BE176" s="61">
        <v>10</v>
      </c>
      <c r="BF176" s="61"/>
      <c r="BG176" s="61"/>
      <c r="BH176" s="61"/>
      <c r="BI176" s="61"/>
    </row>
    <row r="177" spans="1:79" ht="15.75" hidden="1" customHeight="1" x14ac:dyDescent="0.25">
      <c r="A177" s="62" t="s">
        <v>149</v>
      </c>
      <c r="B177" s="63"/>
      <c r="C177" s="63"/>
      <c r="D177" s="61" t="s">
        <v>57</v>
      </c>
      <c r="E177" s="61"/>
      <c r="F177" s="61"/>
      <c r="G177" s="61"/>
      <c r="H177" s="61"/>
      <c r="I177" s="61"/>
      <c r="J177" s="61"/>
      <c r="K177" s="61"/>
      <c r="L177" s="61"/>
      <c r="M177" s="61"/>
      <c r="N177" s="61"/>
      <c r="O177" s="61"/>
      <c r="P177" s="61"/>
      <c r="Q177" s="61" t="s">
        <v>70</v>
      </c>
      <c r="R177" s="61"/>
      <c r="S177" s="61"/>
      <c r="T177" s="61"/>
      <c r="U177" s="61"/>
      <c r="V177" s="61" t="s">
        <v>71</v>
      </c>
      <c r="W177" s="61"/>
      <c r="X177" s="61"/>
      <c r="Y177" s="61"/>
      <c r="Z177" s="61"/>
      <c r="AA177" s="61"/>
      <c r="AB177" s="61"/>
      <c r="AC177" s="61"/>
      <c r="AD177" s="61"/>
      <c r="AE177" s="61"/>
      <c r="AF177" s="80" t="s">
        <v>108</v>
      </c>
      <c r="AG177" s="80"/>
      <c r="AH177" s="80"/>
      <c r="AI177" s="80"/>
      <c r="AJ177" s="80"/>
      <c r="AK177" s="122" t="s">
        <v>109</v>
      </c>
      <c r="AL177" s="122"/>
      <c r="AM177" s="122"/>
      <c r="AN177" s="122"/>
      <c r="AO177" s="122"/>
      <c r="AP177" s="91" t="s">
        <v>120</v>
      </c>
      <c r="AQ177" s="91"/>
      <c r="AR177" s="91"/>
      <c r="AS177" s="91"/>
      <c r="AT177" s="91"/>
      <c r="AU177" s="80" t="s">
        <v>110</v>
      </c>
      <c r="AV177" s="80"/>
      <c r="AW177" s="80"/>
      <c r="AX177" s="80"/>
      <c r="AY177" s="80"/>
      <c r="AZ177" s="122" t="s">
        <v>111</v>
      </c>
      <c r="BA177" s="122"/>
      <c r="BB177" s="122"/>
      <c r="BC177" s="122"/>
      <c r="BD177" s="122"/>
      <c r="BE177" s="91" t="s">
        <v>120</v>
      </c>
      <c r="BF177" s="91"/>
      <c r="BG177" s="91"/>
      <c r="BH177" s="91"/>
      <c r="BI177" s="91"/>
      <c r="CA177" s="1" t="s">
        <v>39</v>
      </c>
    </row>
    <row r="178" spans="1:79" s="9" customFormat="1" ht="13.8" x14ac:dyDescent="0.25">
      <c r="A178" s="98">
        <v>0</v>
      </c>
      <c r="B178" s="99"/>
      <c r="C178" s="99"/>
      <c r="D178" s="124" t="s">
        <v>161</v>
      </c>
      <c r="E178" s="124"/>
      <c r="F178" s="124"/>
      <c r="G178" s="124"/>
      <c r="H178" s="124"/>
      <c r="I178" s="124"/>
      <c r="J178" s="124"/>
      <c r="K178" s="124"/>
      <c r="L178" s="124"/>
      <c r="M178" s="124"/>
      <c r="N178" s="124"/>
      <c r="O178" s="124"/>
      <c r="P178" s="124"/>
      <c r="Q178" s="123"/>
      <c r="R178" s="123"/>
      <c r="S178" s="123"/>
      <c r="T178" s="123"/>
      <c r="U178" s="123"/>
      <c r="V178" s="123"/>
      <c r="W178" s="123"/>
      <c r="X178" s="123"/>
      <c r="Y178" s="123"/>
      <c r="Z178" s="123"/>
      <c r="AA178" s="123"/>
      <c r="AB178" s="123"/>
      <c r="AC178" s="123"/>
      <c r="AD178" s="123"/>
      <c r="AE178" s="123"/>
      <c r="AF178" s="121"/>
      <c r="AG178" s="121"/>
      <c r="AH178" s="121"/>
      <c r="AI178" s="121"/>
      <c r="AJ178" s="121"/>
      <c r="AK178" s="121"/>
      <c r="AL178" s="121"/>
      <c r="AM178" s="121"/>
      <c r="AN178" s="121"/>
      <c r="AO178" s="121"/>
      <c r="AP178" s="121">
        <f t="shared" ref="AP178:AP194" si="25">IF(ISNUMBER(AF178),AF178,0)+IF(ISNUMBER(AK178),AK178,0)</f>
        <v>0</v>
      </c>
      <c r="AQ178" s="121"/>
      <c r="AR178" s="121"/>
      <c r="AS178" s="121"/>
      <c r="AT178" s="121"/>
      <c r="AU178" s="121"/>
      <c r="AV178" s="121"/>
      <c r="AW178" s="121"/>
      <c r="AX178" s="121"/>
      <c r="AY178" s="121"/>
      <c r="AZ178" s="121"/>
      <c r="BA178" s="121"/>
      <c r="BB178" s="121"/>
      <c r="BC178" s="121"/>
      <c r="BD178" s="121"/>
      <c r="BE178" s="121">
        <f t="shared" ref="BE178:BE194" si="26">IF(ISNUMBER(AU178),AU178,0)+IF(ISNUMBER(AZ178),AZ178,0)</f>
        <v>0</v>
      </c>
      <c r="BF178" s="121"/>
      <c r="BG178" s="121"/>
      <c r="BH178" s="121"/>
      <c r="BI178" s="121"/>
      <c r="CA178" s="9" t="s">
        <v>40</v>
      </c>
    </row>
    <row r="179" spans="1:79" s="8" customFormat="1" ht="18" customHeight="1" x14ac:dyDescent="0.25">
      <c r="A179" s="62">
        <v>1</v>
      </c>
      <c r="B179" s="63"/>
      <c r="C179" s="63"/>
      <c r="D179" s="126" t="s">
        <v>320</v>
      </c>
      <c r="E179" s="93"/>
      <c r="F179" s="93"/>
      <c r="G179" s="93"/>
      <c r="H179" s="93"/>
      <c r="I179" s="93"/>
      <c r="J179" s="93"/>
      <c r="K179" s="93"/>
      <c r="L179" s="93"/>
      <c r="M179" s="93"/>
      <c r="N179" s="93"/>
      <c r="O179" s="93"/>
      <c r="P179" s="94"/>
      <c r="Q179" s="61" t="s">
        <v>163</v>
      </c>
      <c r="R179" s="61"/>
      <c r="S179" s="61"/>
      <c r="T179" s="61"/>
      <c r="U179" s="61"/>
      <c r="V179" s="126" t="s">
        <v>578</v>
      </c>
      <c r="W179" s="93"/>
      <c r="X179" s="93"/>
      <c r="Y179" s="93"/>
      <c r="Z179" s="93"/>
      <c r="AA179" s="93"/>
      <c r="AB179" s="93"/>
      <c r="AC179" s="93"/>
      <c r="AD179" s="93"/>
      <c r="AE179" s="94"/>
      <c r="AF179" s="125">
        <v>3</v>
      </c>
      <c r="AG179" s="125"/>
      <c r="AH179" s="125"/>
      <c r="AI179" s="125"/>
      <c r="AJ179" s="125"/>
      <c r="AK179" s="125">
        <v>0</v>
      </c>
      <c r="AL179" s="125"/>
      <c r="AM179" s="125"/>
      <c r="AN179" s="125"/>
      <c r="AO179" s="125"/>
      <c r="AP179" s="125">
        <f t="shared" si="25"/>
        <v>3</v>
      </c>
      <c r="AQ179" s="125"/>
      <c r="AR179" s="125"/>
      <c r="AS179" s="125"/>
      <c r="AT179" s="125"/>
      <c r="AU179" s="125">
        <v>3</v>
      </c>
      <c r="AV179" s="125"/>
      <c r="AW179" s="125"/>
      <c r="AX179" s="125"/>
      <c r="AY179" s="125"/>
      <c r="AZ179" s="125">
        <v>0</v>
      </c>
      <c r="BA179" s="125"/>
      <c r="BB179" s="125"/>
      <c r="BC179" s="125"/>
      <c r="BD179" s="125"/>
      <c r="BE179" s="125">
        <f t="shared" si="26"/>
        <v>3</v>
      </c>
      <c r="BF179" s="125"/>
      <c r="BG179" s="125"/>
      <c r="BH179" s="125"/>
      <c r="BI179" s="125"/>
    </row>
    <row r="180" spans="1:79" s="8" customFormat="1" ht="13.95" customHeight="1" x14ac:dyDescent="0.25">
      <c r="A180" s="62">
        <v>2</v>
      </c>
      <c r="B180" s="63"/>
      <c r="C180" s="63"/>
      <c r="D180" s="126" t="s">
        <v>162</v>
      </c>
      <c r="E180" s="93"/>
      <c r="F180" s="93"/>
      <c r="G180" s="93"/>
      <c r="H180" s="93"/>
      <c r="I180" s="93"/>
      <c r="J180" s="93"/>
      <c r="K180" s="93"/>
      <c r="L180" s="93"/>
      <c r="M180" s="93"/>
      <c r="N180" s="93"/>
      <c r="O180" s="93"/>
      <c r="P180" s="94"/>
      <c r="Q180" s="61" t="s">
        <v>163</v>
      </c>
      <c r="R180" s="61"/>
      <c r="S180" s="61"/>
      <c r="T180" s="61"/>
      <c r="U180" s="61"/>
      <c r="V180" s="126" t="s">
        <v>569</v>
      </c>
      <c r="W180" s="93"/>
      <c r="X180" s="93"/>
      <c r="Y180" s="93"/>
      <c r="Z180" s="93"/>
      <c r="AA180" s="93"/>
      <c r="AB180" s="93"/>
      <c r="AC180" s="93"/>
      <c r="AD180" s="93"/>
      <c r="AE180" s="94"/>
      <c r="AF180" s="125">
        <v>236</v>
      </c>
      <c r="AG180" s="125"/>
      <c r="AH180" s="125"/>
      <c r="AI180" s="125"/>
      <c r="AJ180" s="125"/>
      <c r="AK180" s="125">
        <v>0</v>
      </c>
      <c r="AL180" s="125"/>
      <c r="AM180" s="125"/>
      <c r="AN180" s="125"/>
      <c r="AO180" s="125"/>
      <c r="AP180" s="125">
        <f t="shared" si="25"/>
        <v>236</v>
      </c>
      <c r="AQ180" s="125"/>
      <c r="AR180" s="125"/>
      <c r="AS180" s="125"/>
      <c r="AT180" s="125"/>
      <c r="AU180" s="125">
        <v>236</v>
      </c>
      <c r="AV180" s="125"/>
      <c r="AW180" s="125"/>
      <c r="AX180" s="125"/>
      <c r="AY180" s="125"/>
      <c r="AZ180" s="125">
        <v>0</v>
      </c>
      <c r="BA180" s="125"/>
      <c r="BB180" s="125"/>
      <c r="BC180" s="125"/>
      <c r="BD180" s="125"/>
      <c r="BE180" s="125">
        <f t="shared" si="26"/>
        <v>236</v>
      </c>
      <c r="BF180" s="125"/>
      <c r="BG180" s="125"/>
      <c r="BH180" s="125"/>
      <c r="BI180" s="125"/>
    </row>
    <row r="181" spans="1:79" s="8" customFormat="1" ht="13.8" x14ac:dyDescent="0.25">
      <c r="A181" s="62">
        <v>3</v>
      </c>
      <c r="B181" s="63"/>
      <c r="C181" s="63"/>
      <c r="D181" s="126" t="s">
        <v>290</v>
      </c>
      <c r="E181" s="93"/>
      <c r="F181" s="93"/>
      <c r="G181" s="93"/>
      <c r="H181" s="93"/>
      <c r="I181" s="93"/>
      <c r="J181" s="93"/>
      <c r="K181" s="93"/>
      <c r="L181" s="93"/>
      <c r="M181" s="93"/>
      <c r="N181" s="93"/>
      <c r="O181" s="93"/>
      <c r="P181" s="94"/>
      <c r="Q181" s="61" t="s">
        <v>163</v>
      </c>
      <c r="R181" s="61"/>
      <c r="S181" s="61"/>
      <c r="T181" s="61"/>
      <c r="U181" s="61"/>
      <c r="V181" s="126" t="s">
        <v>569</v>
      </c>
      <c r="W181" s="93"/>
      <c r="X181" s="93"/>
      <c r="Y181" s="93"/>
      <c r="Z181" s="93"/>
      <c r="AA181" s="93"/>
      <c r="AB181" s="93"/>
      <c r="AC181" s="93"/>
      <c r="AD181" s="93"/>
      <c r="AE181" s="94"/>
      <c r="AF181" s="125">
        <v>85</v>
      </c>
      <c r="AG181" s="125"/>
      <c r="AH181" s="125"/>
      <c r="AI181" s="125"/>
      <c r="AJ181" s="125"/>
      <c r="AK181" s="125">
        <v>0</v>
      </c>
      <c r="AL181" s="125"/>
      <c r="AM181" s="125"/>
      <c r="AN181" s="125"/>
      <c r="AO181" s="125"/>
      <c r="AP181" s="125">
        <f t="shared" si="25"/>
        <v>85</v>
      </c>
      <c r="AQ181" s="125"/>
      <c r="AR181" s="125"/>
      <c r="AS181" s="125"/>
      <c r="AT181" s="125"/>
      <c r="AU181" s="125">
        <v>85</v>
      </c>
      <c r="AV181" s="125"/>
      <c r="AW181" s="125"/>
      <c r="AX181" s="125"/>
      <c r="AY181" s="125"/>
      <c r="AZ181" s="125">
        <v>0</v>
      </c>
      <c r="BA181" s="125"/>
      <c r="BB181" s="125"/>
      <c r="BC181" s="125"/>
      <c r="BD181" s="125"/>
      <c r="BE181" s="125">
        <f t="shared" si="26"/>
        <v>85</v>
      </c>
      <c r="BF181" s="125"/>
      <c r="BG181" s="125"/>
      <c r="BH181" s="125"/>
      <c r="BI181" s="125"/>
    </row>
    <row r="182" spans="1:79" s="8" customFormat="1" ht="33.6" customHeight="1" x14ac:dyDescent="0.25">
      <c r="A182" s="62">
        <v>4</v>
      </c>
      <c r="B182" s="63"/>
      <c r="C182" s="63"/>
      <c r="D182" s="126" t="s">
        <v>571</v>
      </c>
      <c r="E182" s="93"/>
      <c r="F182" s="93"/>
      <c r="G182" s="93"/>
      <c r="H182" s="93"/>
      <c r="I182" s="93"/>
      <c r="J182" s="93"/>
      <c r="K182" s="93"/>
      <c r="L182" s="93"/>
      <c r="M182" s="93"/>
      <c r="N182" s="93"/>
      <c r="O182" s="93"/>
      <c r="P182" s="94"/>
      <c r="Q182" s="61" t="s">
        <v>343</v>
      </c>
      <c r="R182" s="61"/>
      <c r="S182" s="61"/>
      <c r="T182" s="61"/>
      <c r="U182" s="61"/>
      <c r="V182" s="126" t="s">
        <v>570</v>
      </c>
      <c r="W182" s="93"/>
      <c r="X182" s="93"/>
      <c r="Y182" s="93"/>
      <c r="Z182" s="93"/>
      <c r="AA182" s="93"/>
      <c r="AB182" s="93"/>
      <c r="AC182" s="93"/>
      <c r="AD182" s="93"/>
      <c r="AE182" s="94"/>
      <c r="AF182" s="87">
        <f>X102+X103+X104</f>
        <v>1118623</v>
      </c>
      <c r="AG182" s="125"/>
      <c r="AH182" s="125"/>
      <c r="AI182" s="125"/>
      <c r="AJ182" s="125"/>
      <c r="AK182" s="125">
        <v>0</v>
      </c>
      <c r="AL182" s="125"/>
      <c r="AM182" s="125"/>
      <c r="AN182" s="125"/>
      <c r="AO182" s="125"/>
      <c r="AP182" s="125">
        <f t="shared" ref="AP182" si="27">IF(ISNUMBER(AF182),AF182,0)+IF(ISNUMBER(AK182),AK182,0)</f>
        <v>1118623</v>
      </c>
      <c r="AQ182" s="125"/>
      <c r="AR182" s="125"/>
      <c r="AS182" s="125"/>
      <c r="AT182" s="125"/>
      <c r="AU182" s="87">
        <f>AP102+AP103+AP104</f>
        <v>1177911</v>
      </c>
      <c r="AV182" s="125"/>
      <c r="AW182" s="125"/>
      <c r="AX182" s="125"/>
      <c r="AY182" s="125"/>
      <c r="AZ182" s="125">
        <v>0</v>
      </c>
      <c r="BA182" s="125"/>
      <c r="BB182" s="125"/>
      <c r="BC182" s="125"/>
      <c r="BD182" s="125"/>
      <c r="BE182" s="125">
        <f t="shared" ref="BE182" si="28">IF(ISNUMBER(AU182),AU182,0)+IF(ISNUMBER(AZ182),AZ182,0)</f>
        <v>1177911</v>
      </c>
      <c r="BF182" s="125"/>
      <c r="BG182" s="125"/>
      <c r="BH182" s="125"/>
      <c r="BI182" s="125"/>
    </row>
    <row r="183" spans="1:79" s="9" customFormat="1" ht="13.8" x14ac:dyDescent="0.25">
      <c r="A183" s="98">
        <v>0</v>
      </c>
      <c r="B183" s="99"/>
      <c r="C183" s="99"/>
      <c r="D183" s="155" t="s">
        <v>165</v>
      </c>
      <c r="E183" s="156"/>
      <c r="F183" s="156"/>
      <c r="G183" s="156"/>
      <c r="H183" s="156"/>
      <c r="I183" s="156"/>
      <c r="J183" s="156"/>
      <c r="K183" s="156"/>
      <c r="L183" s="156"/>
      <c r="M183" s="156"/>
      <c r="N183" s="156"/>
      <c r="O183" s="156"/>
      <c r="P183" s="157"/>
      <c r="Q183" s="123"/>
      <c r="R183" s="123"/>
      <c r="S183" s="123"/>
      <c r="T183" s="123"/>
      <c r="U183" s="123"/>
      <c r="V183" s="155"/>
      <c r="W183" s="156"/>
      <c r="X183" s="156"/>
      <c r="Y183" s="156"/>
      <c r="Z183" s="156"/>
      <c r="AA183" s="156"/>
      <c r="AB183" s="156"/>
      <c r="AC183" s="156"/>
      <c r="AD183" s="156"/>
      <c r="AE183" s="157"/>
      <c r="AF183" s="128"/>
      <c r="AG183" s="128"/>
      <c r="AH183" s="128"/>
      <c r="AI183" s="128"/>
      <c r="AJ183" s="128"/>
      <c r="AK183" s="128"/>
      <c r="AL183" s="128"/>
      <c r="AM183" s="128"/>
      <c r="AN183" s="128"/>
      <c r="AO183" s="128"/>
      <c r="AP183" s="128">
        <f t="shared" si="25"/>
        <v>0</v>
      </c>
      <c r="AQ183" s="128"/>
      <c r="AR183" s="128"/>
      <c r="AS183" s="128"/>
      <c r="AT183" s="128"/>
      <c r="AU183" s="128"/>
      <c r="AV183" s="128"/>
      <c r="AW183" s="128"/>
      <c r="AX183" s="128"/>
      <c r="AY183" s="128"/>
      <c r="AZ183" s="128"/>
      <c r="BA183" s="128"/>
      <c r="BB183" s="128"/>
      <c r="BC183" s="128"/>
      <c r="BD183" s="128"/>
      <c r="BE183" s="128">
        <f t="shared" si="26"/>
        <v>0</v>
      </c>
      <c r="BF183" s="128"/>
      <c r="BG183" s="128"/>
      <c r="BH183" s="128"/>
      <c r="BI183" s="128"/>
    </row>
    <row r="184" spans="1:79" s="8" customFormat="1" ht="19.2" customHeight="1" x14ac:dyDescent="0.25">
      <c r="A184" s="62">
        <v>1</v>
      </c>
      <c r="B184" s="63"/>
      <c r="C184" s="63"/>
      <c r="D184" s="126" t="s">
        <v>321</v>
      </c>
      <c r="E184" s="93"/>
      <c r="F184" s="93"/>
      <c r="G184" s="93"/>
      <c r="H184" s="93"/>
      <c r="I184" s="93"/>
      <c r="J184" s="93"/>
      <c r="K184" s="93"/>
      <c r="L184" s="93"/>
      <c r="M184" s="93"/>
      <c r="N184" s="93"/>
      <c r="O184" s="93"/>
      <c r="P184" s="94"/>
      <c r="Q184" s="61" t="s">
        <v>163</v>
      </c>
      <c r="R184" s="61"/>
      <c r="S184" s="61"/>
      <c r="T184" s="61"/>
      <c r="U184" s="61"/>
      <c r="V184" s="126" t="s">
        <v>252</v>
      </c>
      <c r="W184" s="93"/>
      <c r="X184" s="93"/>
      <c r="Y184" s="93"/>
      <c r="Z184" s="93"/>
      <c r="AA184" s="93"/>
      <c r="AB184" s="93"/>
      <c r="AC184" s="93"/>
      <c r="AD184" s="93"/>
      <c r="AE184" s="94"/>
      <c r="AF184" s="125">
        <f>BJ160</f>
        <v>242543</v>
      </c>
      <c r="AG184" s="125"/>
      <c r="AH184" s="125"/>
      <c r="AI184" s="125"/>
      <c r="AJ184" s="125"/>
      <c r="AK184" s="125">
        <v>0</v>
      </c>
      <c r="AL184" s="125"/>
      <c r="AM184" s="125"/>
      <c r="AN184" s="125"/>
      <c r="AO184" s="125"/>
      <c r="AP184" s="125">
        <f t="shared" si="25"/>
        <v>242543</v>
      </c>
      <c r="AQ184" s="125"/>
      <c r="AR184" s="125"/>
      <c r="AS184" s="125"/>
      <c r="AT184" s="125"/>
      <c r="AU184" s="125">
        <f>AF184</f>
        <v>242543</v>
      </c>
      <c r="AV184" s="125"/>
      <c r="AW184" s="125"/>
      <c r="AX184" s="125"/>
      <c r="AY184" s="125"/>
      <c r="AZ184" s="125">
        <v>0</v>
      </c>
      <c r="BA184" s="125"/>
      <c r="BB184" s="125"/>
      <c r="BC184" s="125"/>
      <c r="BD184" s="125"/>
      <c r="BE184" s="125">
        <f t="shared" si="26"/>
        <v>242543</v>
      </c>
      <c r="BF184" s="125"/>
      <c r="BG184" s="125"/>
      <c r="BH184" s="125"/>
      <c r="BI184" s="125"/>
    </row>
    <row r="185" spans="1:79" s="8" customFormat="1" ht="32.4" customHeight="1" x14ac:dyDescent="0.25">
      <c r="A185" s="62">
        <v>2</v>
      </c>
      <c r="B185" s="63"/>
      <c r="C185" s="63"/>
      <c r="D185" s="126" t="s">
        <v>333</v>
      </c>
      <c r="E185" s="93"/>
      <c r="F185" s="93"/>
      <c r="G185" s="93"/>
      <c r="H185" s="93"/>
      <c r="I185" s="93"/>
      <c r="J185" s="93"/>
      <c r="K185" s="93"/>
      <c r="L185" s="93"/>
      <c r="M185" s="93"/>
      <c r="N185" s="93"/>
      <c r="O185" s="93"/>
      <c r="P185" s="94"/>
      <c r="Q185" s="61" t="s">
        <v>251</v>
      </c>
      <c r="R185" s="61"/>
      <c r="S185" s="61"/>
      <c r="T185" s="61"/>
      <c r="U185" s="61"/>
      <c r="V185" s="126" t="s">
        <v>252</v>
      </c>
      <c r="W185" s="93"/>
      <c r="X185" s="93"/>
      <c r="Y185" s="93"/>
      <c r="Z185" s="93"/>
      <c r="AA185" s="93"/>
      <c r="AB185" s="93"/>
      <c r="AC185" s="93"/>
      <c r="AD185" s="93"/>
      <c r="AE185" s="94"/>
      <c r="AF185" s="125">
        <v>57385</v>
      </c>
      <c r="AG185" s="125"/>
      <c r="AH185" s="125"/>
      <c r="AI185" s="125"/>
      <c r="AJ185" s="125"/>
      <c r="AK185" s="125">
        <v>0</v>
      </c>
      <c r="AL185" s="125"/>
      <c r="AM185" s="125"/>
      <c r="AN185" s="125"/>
      <c r="AO185" s="125"/>
      <c r="AP185" s="125">
        <f t="shared" si="25"/>
        <v>57385</v>
      </c>
      <c r="AQ185" s="125"/>
      <c r="AR185" s="125"/>
      <c r="AS185" s="125"/>
      <c r="AT185" s="125"/>
      <c r="AU185" s="125">
        <v>57385</v>
      </c>
      <c r="AV185" s="125"/>
      <c r="AW185" s="125"/>
      <c r="AX185" s="125"/>
      <c r="AY185" s="125"/>
      <c r="AZ185" s="125">
        <v>0</v>
      </c>
      <c r="BA185" s="125"/>
      <c r="BB185" s="125"/>
      <c r="BC185" s="125"/>
      <c r="BD185" s="125"/>
      <c r="BE185" s="125">
        <f t="shared" si="26"/>
        <v>57385</v>
      </c>
      <c r="BF185" s="125"/>
      <c r="BG185" s="125"/>
      <c r="BH185" s="125"/>
      <c r="BI185" s="125"/>
    </row>
    <row r="186" spans="1:79" s="8" customFormat="1" ht="21" customHeight="1" x14ac:dyDescent="0.25">
      <c r="A186" s="62">
        <v>3</v>
      </c>
      <c r="B186" s="63"/>
      <c r="C186" s="63"/>
      <c r="D186" s="126" t="s">
        <v>334</v>
      </c>
      <c r="E186" s="93"/>
      <c r="F186" s="93"/>
      <c r="G186" s="93"/>
      <c r="H186" s="93"/>
      <c r="I186" s="93"/>
      <c r="J186" s="93"/>
      <c r="K186" s="93"/>
      <c r="L186" s="93"/>
      <c r="M186" s="93"/>
      <c r="N186" s="93"/>
      <c r="O186" s="93"/>
      <c r="P186" s="94"/>
      <c r="Q186" s="61" t="s">
        <v>251</v>
      </c>
      <c r="R186" s="61"/>
      <c r="S186" s="61"/>
      <c r="T186" s="61"/>
      <c r="U186" s="61"/>
      <c r="V186" s="126" t="s">
        <v>252</v>
      </c>
      <c r="W186" s="93"/>
      <c r="X186" s="93"/>
      <c r="Y186" s="93"/>
      <c r="Z186" s="93"/>
      <c r="AA186" s="93"/>
      <c r="AB186" s="93"/>
      <c r="AC186" s="93"/>
      <c r="AD186" s="93"/>
      <c r="AE186" s="94"/>
      <c r="AF186" s="125">
        <v>3160</v>
      </c>
      <c r="AG186" s="125"/>
      <c r="AH186" s="125"/>
      <c r="AI186" s="125"/>
      <c r="AJ186" s="125"/>
      <c r="AK186" s="125">
        <v>0</v>
      </c>
      <c r="AL186" s="125"/>
      <c r="AM186" s="125"/>
      <c r="AN186" s="125"/>
      <c r="AO186" s="125"/>
      <c r="AP186" s="125">
        <f t="shared" si="25"/>
        <v>3160</v>
      </c>
      <c r="AQ186" s="125"/>
      <c r="AR186" s="125"/>
      <c r="AS186" s="125"/>
      <c r="AT186" s="125"/>
      <c r="AU186" s="125">
        <v>3160</v>
      </c>
      <c r="AV186" s="125"/>
      <c r="AW186" s="125"/>
      <c r="AX186" s="125"/>
      <c r="AY186" s="125"/>
      <c r="AZ186" s="125">
        <v>0</v>
      </c>
      <c r="BA186" s="125"/>
      <c r="BB186" s="125"/>
      <c r="BC186" s="125"/>
      <c r="BD186" s="125"/>
      <c r="BE186" s="125">
        <f t="shared" si="26"/>
        <v>3160</v>
      </c>
      <c r="BF186" s="125"/>
      <c r="BG186" s="125"/>
      <c r="BH186" s="125"/>
      <c r="BI186" s="125"/>
    </row>
    <row r="187" spans="1:79" s="8" customFormat="1" ht="19.95" customHeight="1" x14ac:dyDescent="0.25">
      <c r="A187" s="62">
        <v>4</v>
      </c>
      <c r="B187" s="63"/>
      <c r="C187" s="63"/>
      <c r="D187" s="126" t="s">
        <v>635</v>
      </c>
      <c r="E187" s="93"/>
      <c r="F187" s="93"/>
      <c r="G187" s="93"/>
      <c r="H187" s="93"/>
      <c r="I187" s="93"/>
      <c r="J187" s="93"/>
      <c r="K187" s="93"/>
      <c r="L187" s="93"/>
      <c r="M187" s="93"/>
      <c r="N187" s="93"/>
      <c r="O187" s="93"/>
      <c r="P187" s="94"/>
      <c r="Q187" s="61" t="s">
        <v>251</v>
      </c>
      <c r="R187" s="61"/>
      <c r="S187" s="61"/>
      <c r="T187" s="61"/>
      <c r="U187" s="61"/>
      <c r="V187" s="126" t="s">
        <v>252</v>
      </c>
      <c r="W187" s="93"/>
      <c r="X187" s="93"/>
      <c r="Y187" s="93"/>
      <c r="Z187" s="93"/>
      <c r="AA187" s="93"/>
      <c r="AB187" s="93"/>
      <c r="AC187" s="93"/>
      <c r="AD187" s="93"/>
      <c r="AE187" s="94"/>
      <c r="AF187" s="125">
        <v>2800</v>
      </c>
      <c r="AG187" s="125"/>
      <c r="AH187" s="125"/>
      <c r="AI187" s="125"/>
      <c r="AJ187" s="125"/>
      <c r="AK187" s="125">
        <v>0</v>
      </c>
      <c r="AL187" s="125"/>
      <c r="AM187" s="125"/>
      <c r="AN187" s="125"/>
      <c r="AO187" s="125"/>
      <c r="AP187" s="125">
        <f t="shared" ref="AP187" si="29">IF(ISNUMBER(AF187),AF187,0)+IF(ISNUMBER(AK187),AK187,0)</f>
        <v>2800</v>
      </c>
      <c r="AQ187" s="125"/>
      <c r="AR187" s="125"/>
      <c r="AS187" s="125"/>
      <c r="AT187" s="125"/>
      <c r="AU187" s="125">
        <v>2800</v>
      </c>
      <c r="AV187" s="125"/>
      <c r="AW187" s="125"/>
      <c r="AX187" s="125"/>
      <c r="AY187" s="125"/>
      <c r="AZ187" s="125">
        <v>0</v>
      </c>
      <c r="BA187" s="125"/>
      <c r="BB187" s="125"/>
      <c r="BC187" s="125"/>
      <c r="BD187" s="125"/>
      <c r="BE187" s="125">
        <f t="shared" ref="BE187" si="30">IF(ISNUMBER(AU187),AU187,0)+IF(ISNUMBER(AZ187),AZ187,0)</f>
        <v>2800</v>
      </c>
      <c r="BF187" s="125"/>
      <c r="BG187" s="125"/>
      <c r="BH187" s="125"/>
      <c r="BI187" s="125"/>
    </row>
    <row r="188" spans="1:79" ht="15" customHeight="1" x14ac:dyDescent="0.25">
      <c r="A188" s="77">
        <v>1</v>
      </c>
      <c r="B188" s="78"/>
      <c r="C188" s="78"/>
      <c r="D188" s="61">
        <v>2</v>
      </c>
      <c r="E188" s="61"/>
      <c r="F188" s="61"/>
      <c r="G188" s="61"/>
      <c r="H188" s="61"/>
      <c r="I188" s="61"/>
      <c r="J188" s="61"/>
      <c r="K188" s="61"/>
      <c r="L188" s="61"/>
      <c r="M188" s="61"/>
      <c r="N188" s="61"/>
      <c r="O188" s="61"/>
      <c r="P188" s="61"/>
      <c r="Q188" s="61">
        <v>3</v>
      </c>
      <c r="R188" s="61"/>
      <c r="S188" s="61"/>
      <c r="T188" s="61"/>
      <c r="U188" s="61"/>
      <c r="V188" s="61">
        <v>4</v>
      </c>
      <c r="W188" s="61"/>
      <c r="X188" s="61"/>
      <c r="Y188" s="61"/>
      <c r="Z188" s="61"/>
      <c r="AA188" s="61"/>
      <c r="AB188" s="61"/>
      <c r="AC188" s="61"/>
      <c r="AD188" s="61"/>
      <c r="AE188" s="61"/>
      <c r="AF188" s="61">
        <v>5</v>
      </c>
      <c r="AG188" s="61"/>
      <c r="AH188" s="61"/>
      <c r="AI188" s="61"/>
      <c r="AJ188" s="61"/>
      <c r="AK188" s="61">
        <v>6</v>
      </c>
      <c r="AL188" s="61"/>
      <c r="AM188" s="61"/>
      <c r="AN188" s="61"/>
      <c r="AO188" s="61"/>
      <c r="AP188" s="61">
        <v>7</v>
      </c>
      <c r="AQ188" s="61"/>
      <c r="AR188" s="61"/>
      <c r="AS188" s="61"/>
      <c r="AT188" s="61"/>
      <c r="AU188" s="61">
        <v>8</v>
      </c>
      <c r="AV188" s="61"/>
      <c r="AW188" s="61"/>
      <c r="AX188" s="61"/>
      <c r="AY188" s="61"/>
      <c r="AZ188" s="61">
        <v>9</v>
      </c>
      <c r="BA188" s="61"/>
      <c r="BB188" s="61"/>
      <c r="BC188" s="61"/>
      <c r="BD188" s="61"/>
      <c r="BE188" s="61">
        <v>10</v>
      </c>
      <c r="BF188" s="61"/>
      <c r="BG188" s="61"/>
      <c r="BH188" s="61"/>
      <c r="BI188" s="61"/>
    </row>
    <row r="189" spans="1:79" s="9" customFormat="1" ht="13.8" x14ac:dyDescent="0.25">
      <c r="A189" s="98">
        <v>0</v>
      </c>
      <c r="B189" s="99"/>
      <c r="C189" s="99"/>
      <c r="D189" s="155" t="s">
        <v>170</v>
      </c>
      <c r="E189" s="156"/>
      <c r="F189" s="156"/>
      <c r="G189" s="156"/>
      <c r="H189" s="156"/>
      <c r="I189" s="156"/>
      <c r="J189" s="156"/>
      <c r="K189" s="156"/>
      <c r="L189" s="156"/>
      <c r="M189" s="156"/>
      <c r="N189" s="156"/>
      <c r="O189" s="156"/>
      <c r="P189" s="157"/>
      <c r="Q189" s="123"/>
      <c r="R189" s="123"/>
      <c r="S189" s="123"/>
      <c r="T189" s="123"/>
      <c r="U189" s="123"/>
      <c r="V189" s="155"/>
      <c r="W189" s="156"/>
      <c r="X189" s="156"/>
      <c r="Y189" s="156"/>
      <c r="Z189" s="156"/>
      <c r="AA189" s="156"/>
      <c r="AB189" s="156"/>
      <c r="AC189" s="156"/>
      <c r="AD189" s="156"/>
      <c r="AE189" s="157"/>
      <c r="AF189" s="128"/>
      <c r="AG189" s="128"/>
      <c r="AH189" s="128"/>
      <c r="AI189" s="128"/>
      <c r="AJ189" s="128"/>
      <c r="AK189" s="128"/>
      <c r="AL189" s="128"/>
      <c r="AM189" s="128"/>
      <c r="AN189" s="128"/>
      <c r="AO189" s="128"/>
      <c r="AP189" s="128">
        <f t="shared" si="25"/>
        <v>0</v>
      </c>
      <c r="AQ189" s="128"/>
      <c r="AR189" s="128"/>
      <c r="AS189" s="128"/>
      <c r="AT189" s="128"/>
      <c r="AU189" s="128"/>
      <c r="AV189" s="128"/>
      <c r="AW189" s="128"/>
      <c r="AX189" s="128"/>
      <c r="AY189" s="128"/>
      <c r="AZ189" s="128"/>
      <c r="BA189" s="128"/>
      <c r="BB189" s="128"/>
      <c r="BC189" s="128"/>
      <c r="BD189" s="128"/>
      <c r="BE189" s="128">
        <f t="shared" si="26"/>
        <v>0</v>
      </c>
      <c r="BF189" s="128"/>
      <c r="BG189" s="128"/>
      <c r="BH189" s="128"/>
      <c r="BI189" s="128"/>
    </row>
    <row r="190" spans="1:79" s="8" customFormat="1" ht="38.4" customHeight="1" x14ac:dyDescent="0.25">
      <c r="A190" s="62">
        <v>1</v>
      </c>
      <c r="B190" s="63"/>
      <c r="C190" s="63"/>
      <c r="D190" s="126" t="s">
        <v>335</v>
      </c>
      <c r="E190" s="93"/>
      <c r="F190" s="93"/>
      <c r="G190" s="93"/>
      <c r="H190" s="93"/>
      <c r="I190" s="93"/>
      <c r="J190" s="93"/>
      <c r="K190" s="93"/>
      <c r="L190" s="93"/>
      <c r="M190" s="93"/>
      <c r="N190" s="93"/>
      <c r="O190" s="93"/>
      <c r="P190" s="94"/>
      <c r="Q190" s="61" t="s">
        <v>251</v>
      </c>
      <c r="R190" s="61"/>
      <c r="S190" s="61"/>
      <c r="T190" s="61"/>
      <c r="U190" s="61"/>
      <c r="V190" s="126" t="s">
        <v>172</v>
      </c>
      <c r="W190" s="93"/>
      <c r="X190" s="93"/>
      <c r="Y190" s="93"/>
      <c r="Z190" s="93"/>
      <c r="AA190" s="93"/>
      <c r="AB190" s="93"/>
      <c r="AC190" s="93"/>
      <c r="AD190" s="93"/>
      <c r="AE190" s="94"/>
      <c r="AF190" s="125">
        <f>ROUND(AF184/AF181,0)</f>
        <v>2853</v>
      </c>
      <c r="AG190" s="125"/>
      <c r="AH190" s="125"/>
      <c r="AI190" s="125"/>
      <c r="AJ190" s="125"/>
      <c r="AK190" s="125">
        <v>0</v>
      </c>
      <c r="AL190" s="125"/>
      <c r="AM190" s="125"/>
      <c r="AN190" s="125"/>
      <c r="AO190" s="125"/>
      <c r="AP190" s="125">
        <f t="shared" si="25"/>
        <v>2853</v>
      </c>
      <c r="AQ190" s="125"/>
      <c r="AR190" s="125"/>
      <c r="AS190" s="125"/>
      <c r="AT190" s="125"/>
      <c r="AU190" s="125">
        <f>ROUND(AU184/AU181,0)</f>
        <v>2853</v>
      </c>
      <c r="AV190" s="125"/>
      <c r="AW190" s="125"/>
      <c r="AX190" s="125"/>
      <c r="AY190" s="125"/>
      <c r="AZ190" s="125">
        <v>0</v>
      </c>
      <c r="BA190" s="125"/>
      <c r="BB190" s="125"/>
      <c r="BC190" s="125"/>
      <c r="BD190" s="125"/>
      <c r="BE190" s="125">
        <f t="shared" si="26"/>
        <v>2853</v>
      </c>
      <c r="BF190" s="125"/>
      <c r="BG190" s="125"/>
      <c r="BH190" s="125"/>
      <c r="BI190" s="125"/>
    </row>
    <row r="191" spans="1:79" s="8" customFormat="1" ht="34.950000000000003" customHeight="1" x14ac:dyDescent="0.25">
      <c r="A191" s="62">
        <v>2</v>
      </c>
      <c r="B191" s="63"/>
      <c r="C191" s="63"/>
      <c r="D191" s="126" t="s">
        <v>336</v>
      </c>
      <c r="E191" s="93"/>
      <c r="F191" s="93"/>
      <c r="G191" s="93"/>
      <c r="H191" s="93"/>
      <c r="I191" s="93"/>
      <c r="J191" s="93"/>
      <c r="K191" s="93"/>
      <c r="L191" s="93"/>
      <c r="M191" s="93"/>
      <c r="N191" s="93"/>
      <c r="O191" s="93"/>
      <c r="P191" s="94"/>
      <c r="Q191" s="61" t="s">
        <v>251</v>
      </c>
      <c r="R191" s="61"/>
      <c r="S191" s="61"/>
      <c r="T191" s="61"/>
      <c r="U191" s="61"/>
      <c r="V191" s="126" t="s">
        <v>172</v>
      </c>
      <c r="W191" s="93"/>
      <c r="X191" s="93"/>
      <c r="Y191" s="93"/>
      <c r="Z191" s="93"/>
      <c r="AA191" s="93"/>
      <c r="AB191" s="93"/>
      <c r="AC191" s="93"/>
      <c r="AD191" s="93"/>
      <c r="AE191" s="94"/>
      <c r="AF191" s="125">
        <f>ROUND(AF185/AF181,0)</f>
        <v>675</v>
      </c>
      <c r="AG191" s="125"/>
      <c r="AH191" s="125"/>
      <c r="AI191" s="125"/>
      <c r="AJ191" s="125"/>
      <c r="AK191" s="125">
        <v>0</v>
      </c>
      <c r="AL191" s="125"/>
      <c r="AM191" s="125"/>
      <c r="AN191" s="125"/>
      <c r="AO191" s="125"/>
      <c r="AP191" s="125">
        <f t="shared" si="25"/>
        <v>675</v>
      </c>
      <c r="AQ191" s="125"/>
      <c r="AR191" s="125"/>
      <c r="AS191" s="125"/>
      <c r="AT191" s="125"/>
      <c r="AU191" s="125">
        <f>ROUND(AU185/AU181,0)</f>
        <v>675</v>
      </c>
      <c r="AV191" s="125"/>
      <c r="AW191" s="125"/>
      <c r="AX191" s="125"/>
      <c r="AY191" s="125"/>
      <c r="AZ191" s="125">
        <v>0</v>
      </c>
      <c r="BA191" s="125"/>
      <c r="BB191" s="125"/>
      <c r="BC191" s="125"/>
      <c r="BD191" s="125"/>
      <c r="BE191" s="125">
        <f t="shared" si="26"/>
        <v>675</v>
      </c>
      <c r="BF191" s="125"/>
      <c r="BG191" s="125"/>
      <c r="BH191" s="125"/>
      <c r="BI191" s="125"/>
    </row>
    <row r="192" spans="1:79" s="8" customFormat="1" ht="41.4" customHeight="1" x14ac:dyDescent="0.25">
      <c r="A192" s="62">
        <v>3</v>
      </c>
      <c r="B192" s="63"/>
      <c r="C192" s="63"/>
      <c r="D192" s="126" t="s">
        <v>572</v>
      </c>
      <c r="E192" s="93"/>
      <c r="F192" s="93"/>
      <c r="G192" s="93"/>
      <c r="H192" s="93"/>
      <c r="I192" s="93"/>
      <c r="J192" s="93"/>
      <c r="K192" s="93"/>
      <c r="L192" s="93"/>
      <c r="M192" s="93"/>
      <c r="N192" s="93"/>
      <c r="O192" s="93"/>
      <c r="P192" s="94"/>
      <c r="Q192" s="61" t="s">
        <v>343</v>
      </c>
      <c r="R192" s="61"/>
      <c r="S192" s="61"/>
      <c r="T192" s="61"/>
      <c r="U192" s="61"/>
      <c r="V192" s="126" t="s">
        <v>172</v>
      </c>
      <c r="W192" s="93"/>
      <c r="X192" s="93"/>
      <c r="Y192" s="93"/>
      <c r="Z192" s="93"/>
      <c r="AA192" s="93"/>
      <c r="AB192" s="93"/>
      <c r="AC192" s="93"/>
      <c r="AD192" s="93"/>
      <c r="AE192" s="94"/>
      <c r="AF192" s="158">
        <f>AF182/AF184</f>
        <v>4.612060541842065</v>
      </c>
      <c r="AG192" s="158"/>
      <c r="AH192" s="158"/>
      <c r="AI192" s="158"/>
      <c r="AJ192" s="158"/>
      <c r="AK192" s="158">
        <v>0</v>
      </c>
      <c r="AL192" s="158"/>
      <c r="AM192" s="158"/>
      <c r="AN192" s="158"/>
      <c r="AO192" s="158"/>
      <c r="AP192" s="158">
        <f t="shared" ref="AP192" si="31">IF(ISNUMBER(AF192),AF192,0)+IF(ISNUMBER(AK192),AK192,0)</f>
        <v>4.612060541842065</v>
      </c>
      <c r="AQ192" s="158"/>
      <c r="AR192" s="158"/>
      <c r="AS192" s="158"/>
      <c r="AT192" s="158"/>
      <c r="AU192" s="158">
        <f>AU182/AU184</f>
        <v>4.8565037952033245</v>
      </c>
      <c r="AV192" s="158"/>
      <c r="AW192" s="158"/>
      <c r="AX192" s="158"/>
      <c r="AY192" s="158"/>
      <c r="AZ192" s="158">
        <v>0</v>
      </c>
      <c r="BA192" s="158"/>
      <c r="BB192" s="158"/>
      <c r="BC192" s="158"/>
      <c r="BD192" s="158"/>
      <c r="BE192" s="158">
        <f t="shared" ref="BE192" si="32">IF(ISNUMBER(AU192),AU192,0)+IF(ISNUMBER(AZ192),AZ192,0)</f>
        <v>4.8565037952033245</v>
      </c>
      <c r="BF192" s="158"/>
      <c r="BG192" s="158"/>
      <c r="BH192" s="158"/>
      <c r="BI192" s="158"/>
    </row>
    <row r="193" spans="1:79" s="9" customFormat="1" ht="13.8" x14ac:dyDescent="0.25">
      <c r="A193" s="98">
        <v>0</v>
      </c>
      <c r="B193" s="99"/>
      <c r="C193" s="99"/>
      <c r="D193" s="155" t="s">
        <v>260</v>
      </c>
      <c r="E193" s="156"/>
      <c r="F193" s="156"/>
      <c r="G193" s="156"/>
      <c r="H193" s="156"/>
      <c r="I193" s="156"/>
      <c r="J193" s="156"/>
      <c r="K193" s="156"/>
      <c r="L193" s="156"/>
      <c r="M193" s="156"/>
      <c r="N193" s="156"/>
      <c r="O193" s="156"/>
      <c r="P193" s="157"/>
      <c r="Q193" s="123"/>
      <c r="R193" s="123"/>
      <c r="S193" s="123"/>
      <c r="T193" s="123"/>
      <c r="U193" s="123"/>
      <c r="V193" s="155"/>
      <c r="W193" s="156"/>
      <c r="X193" s="156"/>
      <c r="Y193" s="156"/>
      <c r="Z193" s="156"/>
      <c r="AA193" s="156"/>
      <c r="AB193" s="156"/>
      <c r="AC193" s="156"/>
      <c r="AD193" s="156"/>
      <c r="AE193" s="157"/>
      <c r="AF193" s="128"/>
      <c r="AG193" s="128"/>
      <c r="AH193" s="128"/>
      <c r="AI193" s="128"/>
      <c r="AJ193" s="128"/>
      <c r="AK193" s="128"/>
      <c r="AL193" s="128"/>
      <c r="AM193" s="128"/>
      <c r="AN193" s="128"/>
      <c r="AO193" s="128"/>
      <c r="AP193" s="128">
        <f t="shared" si="25"/>
        <v>0</v>
      </c>
      <c r="AQ193" s="128"/>
      <c r="AR193" s="128"/>
      <c r="AS193" s="128"/>
      <c r="AT193" s="128"/>
      <c r="AU193" s="128"/>
      <c r="AV193" s="128"/>
      <c r="AW193" s="128"/>
      <c r="AX193" s="128"/>
      <c r="AY193" s="128"/>
      <c r="AZ193" s="128"/>
      <c r="BA193" s="128"/>
      <c r="BB193" s="128"/>
      <c r="BC193" s="128"/>
      <c r="BD193" s="128"/>
      <c r="BE193" s="128">
        <f t="shared" si="26"/>
        <v>0</v>
      </c>
      <c r="BF193" s="128"/>
      <c r="BG193" s="128"/>
      <c r="BH193" s="128"/>
      <c r="BI193" s="128"/>
    </row>
    <row r="194" spans="1:79" s="8" customFormat="1" ht="52.95" customHeight="1" x14ac:dyDescent="0.25">
      <c r="A194" s="62">
        <v>1</v>
      </c>
      <c r="B194" s="63"/>
      <c r="C194" s="63"/>
      <c r="D194" s="126" t="s">
        <v>337</v>
      </c>
      <c r="E194" s="93"/>
      <c r="F194" s="93"/>
      <c r="G194" s="93"/>
      <c r="H194" s="93"/>
      <c r="I194" s="93"/>
      <c r="J194" s="93"/>
      <c r="K194" s="93"/>
      <c r="L194" s="93"/>
      <c r="M194" s="93"/>
      <c r="N194" s="93"/>
      <c r="O194" s="93"/>
      <c r="P194" s="94"/>
      <c r="Q194" s="61" t="s">
        <v>262</v>
      </c>
      <c r="R194" s="61"/>
      <c r="S194" s="61"/>
      <c r="T194" s="61"/>
      <c r="U194" s="61"/>
      <c r="V194" s="126" t="s">
        <v>172</v>
      </c>
      <c r="W194" s="93"/>
      <c r="X194" s="93"/>
      <c r="Y194" s="93"/>
      <c r="Z194" s="93"/>
      <c r="AA194" s="93"/>
      <c r="AB194" s="93"/>
      <c r="AC194" s="93"/>
      <c r="AD194" s="93"/>
      <c r="AE194" s="94"/>
      <c r="AF194" s="125">
        <v>80</v>
      </c>
      <c r="AG194" s="125"/>
      <c r="AH194" s="125"/>
      <c r="AI194" s="125"/>
      <c r="AJ194" s="125"/>
      <c r="AK194" s="125">
        <v>0</v>
      </c>
      <c r="AL194" s="125"/>
      <c r="AM194" s="125"/>
      <c r="AN194" s="125"/>
      <c r="AO194" s="125"/>
      <c r="AP194" s="125">
        <f t="shared" si="25"/>
        <v>80</v>
      </c>
      <c r="AQ194" s="125"/>
      <c r="AR194" s="125"/>
      <c r="AS194" s="125"/>
      <c r="AT194" s="125"/>
      <c r="AU194" s="125">
        <v>80</v>
      </c>
      <c r="AV194" s="125"/>
      <c r="AW194" s="125"/>
      <c r="AX194" s="125"/>
      <c r="AY194" s="125"/>
      <c r="AZ194" s="125">
        <v>0</v>
      </c>
      <c r="BA194" s="125"/>
      <c r="BB194" s="125"/>
      <c r="BC194" s="125"/>
      <c r="BD194" s="125"/>
      <c r="BE194" s="125">
        <f t="shared" si="26"/>
        <v>80</v>
      </c>
      <c r="BF194" s="125"/>
      <c r="BG194" s="125"/>
      <c r="BH194" s="125"/>
      <c r="BI194" s="125"/>
    </row>
    <row r="195" spans="1:79" s="8" customFormat="1" ht="66" customHeight="1" x14ac:dyDescent="0.25">
      <c r="A195" s="62">
        <v>2</v>
      </c>
      <c r="B195" s="63"/>
      <c r="C195" s="63"/>
      <c r="D195" s="126" t="s">
        <v>636</v>
      </c>
      <c r="E195" s="93"/>
      <c r="F195" s="93"/>
      <c r="G195" s="93"/>
      <c r="H195" s="93"/>
      <c r="I195" s="93"/>
      <c r="J195" s="93"/>
      <c r="K195" s="93"/>
      <c r="L195" s="93"/>
      <c r="M195" s="93"/>
      <c r="N195" s="93"/>
      <c r="O195" s="93"/>
      <c r="P195" s="94"/>
      <c r="Q195" s="61" t="s">
        <v>262</v>
      </c>
      <c r="R195" s="61"/>
      <c r="S195" s="61"/>
      <c r="T195" s="61"/>
      <c r="U195" s="61"/>
      <c r="V195" s="126" t="s">
        <v>172</v>
      </c>
      <c r="W195" s="93"/>
      <c r="X195" s="93"/>
      <c r="Y195" s="93"/>
      <c r="Z195" s="93"/>
      <c r="AA195" s="93"/>
      <c r="AB195" s="93"/>
      <c r="AC195" s="93"/>
      <c r="AD195" s="93"/>
      <c r="AE195" s="94"/>
      <c r="AF195" s="125">
        <v>70</v>
      </c>
      <c r="AG195" s="125"/>
      <c r="AH195" s="125"/>
      <c r="AI195" s="125"/>
      <c r="AJ195" s="125"/>
      <c r="AK195" s="125">
        <v>0</v>
      </c>
      <c r="AL195" s="125"/>
      <c r="AM195" s="125"/>
      <c r="AN195" s="125"/>
      <c r="AO195" s="125"/>
      <c r="AP195" s="125">
        <f t="shared" ref="AP195" si="33">IF(ISNUMBER(AF195),AF195,0)+IF(ISNUMBER(AK195),AK195,0)</f>
        <v>70</v>
      </c>
      <c r="AQ195" s="125"/>
      <c r="AR195" s="125"/>
      <c r="AS195" s="125"/>
      <c r="AT195" s="125"/>
      <c r="AU195" s="125">
        <v>70</v>
      </c>
      <c r="AV195" s="125"/>
      <c r="AW195" s="125"/>
      <c r="AX195" s="125"/>
      <c r="AY195" s="125"/>
      <c r="AZ195" s="125">
        <v>0</v>
      </c>
      <c r="BA195" s="125"/>
      <c r="BB195" s="125"/>
      <c r="BC195" s="125"/>
      <c r="BD195" s="125"/>
      <c r="BE195" s="125">
        <f t="shared" ref="BE195" si="34">IF(ISNUMBER(AU195),AU195,0)+IF(ISNUMBER(AZ195),AZ195,0)</f>
        <v>70</v>
      </c>
      <c r="BF195" s="125"/>
      <c r="BG195" s="125"/>
      <c r="BH195" s="125"/>
      <c r="BI195" s="125"/>
    </row>
    <row r="196" spans="1:79" ht="46.2" customHeight="1" x14ac:dyDescent="0.25"/>
    <row r="197" spans="1:79" ht="14.25" customHeight="1" x14ac:dyDescent="0.25">
      <c r="A197" s="51" t="s">
        <v>418</v>
      </c>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row>
    <row r="198" spans="1:79" ht="14.25" customHeight="1" x14ac:dyDescent="0.25">
      <c r="A198" s="51" t="s">
        <v>419</v>
      </c>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row>
    <row r="199" spans="1:79" ht="15" customHeight="1" x14ac:dyDescent="0.25">
      <c r="A199" s="59" t="s">
        <v>192</v>
      </c>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row>
    <row r="200" spans="1:79" ht="7.2" customHeight="1" x14ac:dyDescent="0.25"/>
    <row r="201" spans="1:79" ht="12.9" customHeight="1" x14ac:dyDescent="0.25">
      <c r="A201" s="81" t="s">
        <v>19</v>
      </c>
      <c r="B201" s="82"/>
      <c r="C201" s="82"/>
      <c r="D201" s="82"/>
      <c r="E201" s="82"/>
      <c r="F201" s="82"/>
      <c r="G201" s="82"/>
      <c r="H201" s="82"/>
      <c r="I201" s="82"/>
      <c r="J201" s="82"/>
      <c r="K201" s="82"/>
      <c r="L201" s="82"/>
      <c r="M201" s="82"/>
      <c r="N201" s="82"/>
      <c r="O201" s="82"/>
      <c r="P201" s="82"/>
      <c r="Q201" s="82"/>
      <c r="R201" s="82"/>
      <c r="S201" s="82"/>
      <c r="T201" s="83"/>
      <c r="U201" s="61" t="s">
        <v>193</v>
      </c>
      <c r="V201" s="61"/>
      <c r="W201" s="61"/>
      <c r="X201" s="61"/>
      <c r="Y201" s="61"/>
      <c r="Z201" s="61"/>
      <c r="AA201" s="61"/>
      <c r="AB201" s="61"/>
      <c r="AC201" s="61"/>
      <c r="AD201" s="61"/>
      <c r="AE201" s="61" t="s">
        <v>195</v>
      </c>
      <c r="AF201" s="61"/>
      <c r="AG201" s="61"/>
      <c r="AH201" s="61"/>
      <c r="AI201" s="61"/>
      <c r="AJ201" s="61"/>
      <c r="AK201" s="61"/>
      <c r="AL201" s="61"/>
      <c r="AM201" s="61"/>
      <c r="AN201" s="61"/>
      <c r="AO201" s="61" t="s">
        <v>200</v>
      </c>
      <c r="AP201" s="61"/>
      <c r="AQ201" s="61"/>
      <c r="AR201" s="61"/>
      <c r="AS201" s="61"/>
      <c r="AT201" s="61"/>
      <c r="AU201" s="61"/>
      <c r="AV201" s="61"/>
      <c r="AW201" s="61"/>
      <c r="AX201" s="61"/>
      <c r="AY201" s="61" t="s">
        <v>204</v>
      </c>
      <c r="AZ201" s="61"/>
      <c r="BA201" s="61"/>
      <c r="BB201" s="61"/>
      <c r="BC201" s="61"/>
      <c r="BD201" s="61"/>
      <c r="BE201" s="61"/>
      <c r="BF201" s="61"/>
      <c r="BG201" s="61"/>
      <c r="BH201" s="61"/>
      <c r="BI201" s="61" t="s">
        <v>208</v>
      </c>
      <c r="BJ201" s="61"/>
      <c r="BK201" s="61"/>
      <c r="BL201" s="61"/>
      <c r="BM201" s="61"/>
      <c r="BN201" s="61"/>
      <c r="BO201" s="61"/>
      <c r="BP201" s="61"/>
      <c r="BQ201" s="61"/>
      <c r="BR201" s="61"/>
    </row>
    <row r="202" spans="1:79" ht="30" customHeight="1" x14ac:dyDescent="0.25">
      <c r="A202" s="84"/>
      <c r="B202" s="85"/>
      <c r="C202" s="85"/>
      <c r="D202" s="85"/>
      <c r="E202" s="85"/>
      <c r="F202" s="85"/>
      <c r="G202" s="85"/>
      <c r="H202" s="85"/>
      <c r="I202" s="85"/>
      <c r="J202" s="85"/>
      <c r="K202" s="85"/>
      <c r="L202" s="85"/>
      <c r="M202" s="85"/>
      <c r="N202" s="85"/>
      <c r="O202" s="85"/>
      <c r="P202" s="85"/>
      <c r="Q202" s="85"/>
      <c r="R202" s="85"/>
      <c r="S202" s="85"/>
      <c r="T202" s="86"/>
      <c r="U202" s="61" t="s">
        <v>4</v>
      </c>
      <c r="V202" s="61"/>
      <c r="W202" s="61"/>
      <c r="X202" s="61"/>
      <c r="Y202" s="61"/>
      <c r="Z202" s="61" t="s">
        <v>3</v>
      </c>
      <c r="AA202" s="61"/>
      <c r="AB202" s="61"/>
      <c r="AC202" s="61"/>
      <c r="AD202" s="61"/>
      <c r="AE202" s="61" t="s">
        <v>4</v>
      </c>
      <c r="AF202" s="61"/>
      <c r="AG202" s="61"/>
      <c r="AH202" s="61"/>
      <c r="AI202" s="61"/>
      <c r="AJ202" s="61" t="s">
        <v>3</v>
      </c>
      <c r="AK202" s="61"/>
      <c r="AL202" s="61"/>
      <c r="AM202" s="61"/>
      <c r="AN202" s="61"/>
      <c r="AO202" s="61" t="s">
        <v>4</v>
      </c>
      <c r="AP202" s="61"/>
      <c r="AQ202" s="61"/>
      <c r="AR202" s="61"/>
      <c r="AS202" s="61"/>
      <c r="AT202" s="61" t="s">
        <v>3</v>
      </c>
      <c r="AU202" s="61"/>
      <c r="AV202" s="61"/>
      <c r="AW202" s="61"/>
      <c r="AX202" s="61"/>
      <c r="AY202" s="61" t="s">
        <v>4</v>
      </c>
      <c r="AZ202" s="61"/>
      <c r="BA202" s="61"/>
      <c r="BB202" s="61"/>
      <c r="BC202" s="61"/>
      <c r="BD202" s="61" t="s">
        <v>3</v>
      </c>
      <c r="BE202" s="61"/>
      <c r="BF202" s="61"/>
      <c r="BG202" s="61"/>
      <c r="BH202" s="61"/>
      <c r="BI202" s="61" t="s">
        <v>4</v>
      </c>
      <c r="BJ202" s="61"/>
      <c r="BK202" s="61"/>
      <c r="BL202" s="61"/>
      <c r="BM202" s="61"/>
      <c r="BN202" s="61" t="s">
        <v>3</v>
      </c>
      <c r="BO202" s="61"/>
      <c r="BP202" s="61"/>
      <c r="BQ202" s="61"/>
      <c r="BR202" s="61"/>
    </row>
    <row r="203" spans="1:79" ht="15" customHeight="1" x14ac:dyDescent="0.25">
      <c r="A203" s="77">
        <v>1</v>
      </c>
      <c r="B203" s="78"/>
      <c r="C203" s="78"/>
      <c r="D203" s="78"/>
      <c r="E203" s="78"/>
      <c r="F203" s="78"/>
      <c r="G203" s="78"/>
      <c r="H203" s="78"/>
      <c r="I203" s="78"/>
      <c r="J203" s="78"/>
      <c r="K203" s="78"/>
      <c r="L203" s="78"/>
      <c r="M203" s="78"/>
      <c r="N203" s="78"/>
      <c r="O203" s="78"/>
      <c r="P203" s="78"/>
      <c r="Q203" s="78"/>
      <c r="R203" s="78"/>
      <c r="S203" s="78"/>
      <c r="T203" s="79"/>
      <c r="U203" s="61">
        <v>2</v>
      </c>
      <c r="V203" s="61"/>
      <c r="W203" s="61"/>
      <c r="X203" s="61"/>
      <c r="Y203" s="61"/>
      <c r="Z203" s="61">
        <v>3</v>
      </c>
      <c r="AA203" s="61"/>
      <c r="AB203" s="61"/>
      <c r="AC203" s="61"/>
      <c r="AD203" s="61"/>
      <c r="AE203" s="61">
        <v>4</v>
      </c>
      <c r="AF203" s="61"/>
      <c r="AG203" s="61"/>
      <c r="AH203" s="61"/>
      <c r="AI203" s="61"/>
      <c r="AJ203" s="61">
        <v>5</v>
      </c>
      <c r="AK203" s="61"/>
      <c r="AL203" s="61"/>
      <c r="AM203" s="61"/>
      <c r="AN203" s="61"/>
      <c r="AO203" s="61">
        <v>6</v>
      </c>
      <c r="AP203" s="61"/>
      <c r="AQ203" s="61"/>
      <c r="AR203" s="61"/>
      <c r="AS203" s="61"/>
      <c r="AT203" s="61">
        <v>7</v>
      </c>
      <c r="AU203" s="61"/>
      <c r="AV203" s="61"/>
      <c r="AW203" s="61"/>
      <c r="AX203" s="61"/>
      <c r="AY203" s="61">
        <v>8</v>
      </c>
      <c r="AZ203" s="61"/>
      <c r="BA203" s="61"/>
      <c r="BB203" s="61"/>
      <c r="BC203" s="61"/>
      <c r="BD203" s="61">
        <v>9</v>
      </c>
      <c r="BE203" s="61"/>
      <c r="BF203" s="61"/>
      <c r="BG203" s="61"/>
      <c r="BH203" s="61"/>
      <c r="BI203" s="61">
        <v>10</v>
      </c>
      <c r="BJ203" s="61"/>
      <c r="BK203" s="61"/>
      <c r="BL203" s="61"/>
      <c r="BM203" s="61"/>
      <c r="BN203" s="61">
        <v>11</v>
      </c>
      <c r="BO203" s="61"/>
      <c r="BP203" s="61"/>
      <c r="BQ203" s="61"/>
      <c r="BR203" s="61"/>
    </row>
    <row r="204" spans="1:79" ht="15.75" hidden="1" customHeight="1" x14ac:dyDescent="0.25">
      <c r="A204" s="62" t="s">
        <v>57</v>
      </c>
      <c r="B204" s="63"/>
      <c r="C204" s="63"/>
      <c r="D204" s="63"/>
      <c r="E204" s="63"/>
      <c r="F204" s="63"/>
      <c r="G204" s="63"/>
      <c r="H204" s="63"/>
      <c r="I204" s="63"/>
      <c r="J204" s="63"/>
      <c r="K204" s="63"/>
      <c r="L204" s="63"/>
      <c r="M204" s="63"/>
      <c r="N204" s="63"/>
      <c r="O204" s="63"/>
      <c r="P204" s="63"/>
      <c r="Q204" s="63"/>
      <c r="R204" s="63"/>
      <c r="S204" s="63"/>
      <c r="T204" s="64"/>
      <c r="U204" s="80" t="s">
        <v>65</v>
      </c>
      <c r="V204" s="80"/>
      <c r="W204" s="80"/>
      <c r="X204" s="80"/>
      <c r="Y204" s="80"/>
      <c r="Z204" s="122" t="s">
        <v>66</v>
      </c>
      <c r="AA204" s="122"/>
      <c r="AB204" s="122"/>
      <c r="AC204" s="122"/>
      <c r="AD204" s="122"/>
      <c r="AE204" s="80" t="s">
        <v>67</v>
      </c>
      <c r="AF204" s="80"/>
      <c r="AG204" s="80"/>
      <c r="AH204" s="80"/>
      <c r="AI204" s="80"/>
      <c r="AJ204" s="122" t="s">
        <v>68</v>
      </c>
      <c r="AK204" s="122"/>
      <c r="AL204" s="122"/>
      <c r="AM204" s="122"/>
      <c r="AN204" s="122"/>
      <c r="AO204" s="80" t="s">
        <v>58</v>
      </c>
      <c r="AP204" s="80"/>
      <c r="AQ204" s="80"/>
      <c r="AR204" s="80"/>
      <c r="AS204" s="80"/>
      <c r="AT204" s="122" t="s">
        <v>59</v>
      </c>
      <c r="AU204" s="122"/>
      <c r="AV204" s="122"/>
      <c r="AW204" s="122"/>
      <c r="AX204" s="122"/>
      <c r="AY204" s="80" t="s">
        <v>60</v>
      </c>
      <c r="AZ204" s="80"/>
      <c r="BA204" s="80"/>
      <c r="BB204" s="80"/>
      <c r="BC204" s="80"/>
      <c r="BD204" s="122" t="s">
        <v>61</v>
      </c>
      <c r="BE204" s="122"/>
      <c r="BF204" s="122"/>
      <c r="BG204" s="122"/>
      <c r="BH204" s="122"/>
      <c r="BI204" s="80" t="s">
        <v>62</v>
      </c>
      <c r="BJ204" s="80"/>
      <c r="BK204" s="80"/>
      <c r="BL204" s="80"/>
      <c r="BM204" s="80"/>
      <c r="BN204" s="122" t="s">
        <v>63</v>
      </c>
      <c r="BO204" s="122"/>
      <c r="BP204" s="122"/>
      <c r="BQ204" s="122"/>
      <c r="BR204" s="122"/>
      <c r="CA204" s="1" t="s">
        <v>41</v>
      </c>
    </row>
    <row r="205" spans="1:79" s="8" customFormat="1" ht="13.2" customHeight="1" x14ac:dyDescent="0.25">
      <c r="A205" s="92" t="s">
        <v>176</v>
      </c>
      <c r="B205" s="93"/>
      <c r="C205" s="93"/>
      <c r="D205" s="93"/>
      <c r="E205" s="93"/>
      <c r="F205" s="93"/>
      <c r="G205" s="93"/>
      <c r="H205" s="93"/>
      <c r="I205" s="93"/>
      <c r="J205" s="93"/>
      <c r="K205" s="93"/>
      <c r="L205" s="93"/>
      <c r="M205" s="93"/>
      <c r="N205" s="93"/>
      <c r="O205" s="93"/>
      <c r="P205" s="93"/>
      <c r="Q205" s="93"/>
      <c r="R205" s="93"/>
      <c r="S205" s="93"/>
      <c r="T205" s="94"/>
      <c r="U205" s="87">
        <v>10458600</v>
      </c>
      <c r="V205" s="87"/>
      <c r="W205" s="87"/>
      <c r="X205" s="87"/>
      <c r="Y205" s="87"/>
      <c r="Z205" s="87">
        <v>0</v>
      </c>
      <c r="AA205" s="87"/>
      <c r="AB205" s="87"/>
      <c r="AC205" s="87"/>
      <c r="AD205" s="87"/>
      <c r="AE205" s="87">
        <v>10018800</v>
      </c>
      <c r="AF205" s="87"/>
      <c r="AG205" s="87"/>
      <c r="AH205" s="87"/>
      <c r="AI205" s="87"/>
      <c r="AJ205" s="87">
        <v>0</v>
      </c>
      <c r="AK205" s="87"/>
      <c r="AL205" s="87"/>
      <c r="AM205" s="87"/>
      <c r="AN205" s="87"/>
      <c r="AO205" s="87">
        <v>2696100</v>
      </c>
      <c r="AP205" s="87"/>
      <c r="AQ205" s="87"/>
      <c r="AR205" s="87"/>
      <c r="AS205" s="87"/>
      <c r="AT205" s="87">
        <v>0</v>
      </c>
      <c r="AU205" s="87"/>
      <c r="AV205" s="87"/>
      <c r="AW205" s="87"/>
      <c r="AX205" s="87"/>
      <c r="AY205" s="87">
        <v>2849800</v>
      </c>
      <c r="AZ205" s="87"/>
      <c r="BA205" s="87"/>
      <c r="BB205" s="87"/>
      <c r="BC205" s="87"/>
      <c r="BD205" s="87">
        <v>0</v>
      </c>
      <c r="BE205" s="87"/>
      <c r="BF205" s="87"/>
      <c r="BG205" s="87"/>
      <c r="BH205" s="87"/>
      <c r="BI205" s="87">
        <v>3000800</v>
      </c>
      <c r="BJ205" s="87"/>
      <c r="BK205" s="87"/>
      <c r="BL205" s="87"/>
      <c r="BM205" s="87"/>
      <c r="BN205" s="87">
        <v>0</v>
      </c>
      <c r="BO205" s="87"/>
      <c r="BP205" s="87"/>
      <c r="BQ205" s="87"/>
      <c r="BR205" s="87"/>
      <c r="CA205" s="8" t="s">
        <v>42</v>
      </c>
    </row>
    <row r="206" spans="1:79" s="8" customFormat="1" ht="13.2" customHeight="1" x14ac:dyDescent="0.25">
      <c r="A206" s="92" t="s">
        <v>177</v>
      </c>
      <c r="B206" s="93"/>
      <c r="C206" s="93"/>
      <c r="D206" s="93"/>
      <c r="E206" s="93"/>
      <c r="F206" s="93"/>
      <c r="G206" s="93"/>
      <c r="H206" s="93"/>
      <c r="I206" s="93"/>
      <c r="J206" s="93"/>
      <c r="K206" s="93"/>
      <c r="L206" s="93"/>
      <c r="M206" s="93"/>
      <c r="N206" s="93"/>
      <c r="O206" s="93"/>
      <c r="P206" s="93"/>
      <c r="Q206" s="93"/>
      <c r="R206" s="93"/>
      <c r="S206" s="93"/>
      <c r="T206" s="94"/>
      <c r="U206" s="87">
        <v>8932400</v>
      </c>
      <c r="V206" s="87"/>
      <c r="W206" s="87"/>
      <c r="X206" s="87"/>
      <c r="Y206" s="87"/>
      <c r="Z206" s="87">
        <v>0</v>
      </c>
      <c r="AA206" s="87"/>
      <c r="AB206" s="87"/>
      <c r="AC206" s="87"/>
      <c r="AD206" s="87"/>
      <c r="AE206" s="87">
        <v>8481100</v>
      </c>
      <c r="AF206" s="87"/>
      <c r="AG206" s="87"/>
      <c r="AH206" s="87"/>
      <c r="AI206" s="87"/>
      <c r="AJ206" s="87">
        <v>0</v>
      </c>
      <c r="AK206" s="87"/>
      <c r="AL206" s="87"/>
      <c r="AM206" s="87"/>
      <c r="AN206" s="87"/>
      <c r="AO206" s="87">
        <v>2555700</v>
      </c>
      <c r="AP206" s="87"/>
      <c r="AQ206" s="87"/>
      <c r="AR206" s="87"/>
      <c r="AS206" s="87"/>
      <c r="AT206" s="87">
        <v>0</v>
      </c>
      <c r="AU206" s="87"/>
      <c r="AV206" s="87"/>
      <c r="AW206" s="87"/>
      <c r="AX206" s="87"/>
      <c r="AY206" s="87">
        <v>2701400</v>
      </c>
      <c r="AZ206" s="87"/>
      <c r="BA206" s="87"/>
      <c r="BB206" s="87"/>
      <c r="BC206" s="87"/>
      <c r="BD206" s="87">
        <v>0</v>
      </c>
      <c r="BE206" s="87"/>
      <c r="BF206" s="87"/>
      <c r="BG206" s="87"/>
      <c r="BH206" s="87"/>
      <c r="BI206" s="87">
        <v>2844500</v>
      </c>
      <c r="BJ206" s="87"/>
      <c r="BK206" s="87"/>
      <c r="BL206" s="87"/>
      <c r="BM206" s="87"/>
      <c r="BN206" s="87">
        <v>0</v>
      </c>
      <c r="BO206" s="87"/>
      <c r="BP206" s="87"/>
      <c r="BQ206" s="87"/>
      <c r="BR206" s="87"/>
    </row>
    <row r="207" spans="1:79" s="8" customFormat="1" ht="13.2" customHeight="1" x14ac:dyDescent="0.25">
      <c r="A207" s="92" t="s">
        <v>178</v>
      </c>
      <c r="B207" s="93"/>
      <c r="C207" s="93"/>
      <c r="D207" s="93"/>
      <c r="E207" s="93"/>
      <c r="F207" s="93"/>
      <c r="G207" s="93"/>
      <c r="H207" s="93"/>
      <c r="I207" s="93"/>
      <c r="J207" s="93"/>
      <c r="K207" s="93"/>
      <c r="L207" s="93"/>
      <c r="M207" s="93"/>
      <c r="N207" s="93"/>
      <c r="O207" s="93"/>
      <c r="P207" s="93"/>
      <c r="Q207" s="93"/>
      <c r="R207" s="93"/>
      <c r="S207" s="93"/>
      <c r="T207" s="94"/>
      <c r="U207" s="87">
        <v>218300</v>
      </c>
      <c r="V207" s="87"/>
      <c r="W207" s="87"/>
      <c r="X207" s="87"/>
      <c r="Y207" s="87"/>
      <c r="Z207" s="87">
        <v>0</v>
      </c>
      <c r="AA207" s="87"/>
      <c r="AB207" s="87"/>
      <c r="AC207" s="87"/>
      <c r="AD207" s="87"/>
      <c r="AE207" s="87">
        <v>141300</v>
      </c>
      <c r="AF207" s="87"/>
      <c r="AG207" s="87"/>
      <c r="AH207" s="87"/>
      <c r="AI207" s="87"/>
      <c r="AJ207" s="87">
        <v>0</v>
      </c>
      <c r="AK207" s="87"/>
      <c r="AL207" s="87"/>
      <c r="AM207" s="87"/>
      <c r="AN207" s="87"/>
      <c r="AO207" s="87">
        <v>0</v>
      </c>
      <c r="AP207" s="87"/>
      <c r="AQ207" s="87"/>
      <c r="AR207" s="87"/>
      <c r="AS207" s="87"/>
      <c r="AT207" s="87">
        <v>0</v>
      </c>
      <c r="AU207" s="87"/>
      <c r="AV207" s="87"/>
      <c r="AW207" s="87"/>
      <c r="AX207" s="87"/>
      <c r="AY207" s="87">
        <v>0</v>
      </c>
      <c r="AZ207" s="87"/>
      <c r="BA207" s="87"/>
      <c r="BB207" s="87"/>
      <c r="BC207" s="87"/>
      <c r="BD207" s="87">
        <v>0</v>
      </c>
      <c r="BE207" s="87"/>
      <c r="BF207" s="87"/>
      <c r="BG207" s="87"/>
      <c r="BH207" s="87"/>
      <c r="BI207" s="87">
        <v>0</v>
      </c>
      <c r="BJ207" s="87"/>
      <c r="BK207" s="87"/>
      <c r="BL207" s="87"/>
      <c r="BM207" s="87"/>
      <c r="BN207" s="87">
        <v>0</v>
      </c>
      <c r="BO207" s="87"/>
      <c r="BP207" s="87"/>
      <c r="BQ207" s="87"/>
      <c r="BR207" s="87"/>
    </row>
    <row r="208" spans="1:79" s="8" customFormat="1" ht="13.2" customHeight="1" x14ac:dyDescent="0.25">
      <c r="A208" s="92" t="s">
        <v>180</v>
      </c>
      <c r="B208" s="93"/>
      <c r="C208" s="93"/>
      <c r="D208" s="93"/>
      <c r="E208" s="93"/>
      <c r="F208" s="93"/>
      <c r="G208" s="93"/>
      <c r="H208" s="93"/>
      <c r="I208" s="93"/>
      <c r="J208" s="93"/>
      <c r="K208" s="93"/>
      <c r="L208" s="93"/>
      <c r="M208" s="93"/>
      <c r="N208" s="93"/>
      <c r="O208" s="93"/>
      <c r="P208" s="93"/>
      <c r="Q208" s="93"/>
      <c r="R208" s="93"/>
      <c r="S208" s="93"/>
      <c r="T208" s="94"/>
      <c r="U208" s="87">
        <v>425700</v>
      </c>
      <c r="V208" s="87"/>
      <c r="W208" s="87"/>
      <c r="X208" s="87"/>
      <c r="Y208" s="87"/>
      <c r="Z208" s="87">
        <v>0</v>
      </c>
      <c r="AA208" s="87"/>
      <c r="AB208" s="87"/>
      <c r="AC208" s="87"/>
      <c r="AD208" s="87"/>
      <c r="AE208" s="87">
        <v>413000</v>
      </c>
      <c r="AF208" s="87"/>
      <c r="AG208" s="87"/>
      <c r="AH208" s="87"/>
      <c r="AI208" s="87"/>
      <c r="AJ208" s="87">
        <v>0</v>
      </c>
      <c r="AK208" s="87"/>
      <c r="AL208" s="87"/>
      <c r="AM208" s="87"/>
      <c r="AN208" s="87"/>
      <c r="AO208" s="87">
        <v>0</v>
      </c>
      <c r="AP208" s="87"/>
      <c r="AQ208" s="87"/>
      <c r="AR208" s="87"/>
      <c r="AS208" s="87"/>
      <c r="AT208" s="87">
        <v>0</v>
      </c>
      <c r="AU208" s="87"/>
      <c r="AV208" s="87"/>
      <c r="AW208" s="87"/>
      <c r="AX208" s="87"/>
      <c r="AY208" s="87">
        <v>0</v>
      </c>
      <c r="AZ208" s="87"/>
      <c r="BA208" s="87"/>
      <c r="BB208" s="87"/>
      <c r="BC208" s="87"/>
      <c r="BD208" s="87">
        <v>0</v>
      </c>
      <c r="BE208" s="87"/>
      <c r="BF208" s="87"/>
      <c r="BG208" s="87"/>
      <c r="BH208" s="87"/>
      <c r="BI208" s="87">
        <v>0</v>
      </c>
      <c r="BJ208" s="87"/>
      <c r="BK208" s="87"/>
      <c r="BL208" s="87"/>
      <c r="BM208" s="87"/>
      <c r="BN208" s="87">
        <v>0</v>
      </c>
      <c r="BO208" s="87"/>
      <c r="BP208" s="87"/>
      <c r="BQ208" s="87"/>
      <c r="BR208" s="87"/>
    </row>
    <row r="209" spans="1:70" s="8" customFormat="1" ht="13.2" customHeight="1" x14ac:dyDescent="0.25">
      <c r="A209" s="92" t="s">
        <v>184</v>
      </c>
      <c r="B209" s="93"/>
      <c r="C209" s="93"/>
      <c r="D209" s="93"/>
      <c r="E209" s="93"/>
      <c r="F209" s="93"/>
      <c r="G209" s="93"/>
      <c r="H209" s="93"/>
      <c r="I209" s="93"/>
      <c r="J209" s="93"/>
      <c r="K209" s="93"/>
      <c r="L209" s="93"/>
      <c r="M209" s="93"/>
      <c r="N209" s="93"/>
      <c r="O209" s="93"/>
      <c r="P209" s="93"/>
      <c r="Q209" s="93"/>
      <c r="R209" s="93"/>
      <c r="S209" s="93"/>
      <c r="T209" s="94"/>
      <c r="U209" s="87">
        <v>425700</v>
      </c>
      <c r="V209" s="87"/>
      <c r="W209" s="87"/>
      <c r="X209" s="87"/>
      <c r="Y209" s="87"/>
      <c r="Z209" s="87">
        <v>0</v>
      </c>
      <c r="AA209" s="87"/>
      <c r="AB209" s="87"/>
      <c r="AC209" s="87"/>
      <c r="AD209" s="87"/>
      <c r="AE209" s="87">
        <v>413000</v>
      </c>
      <c r="AF209" s="87"/>
      <c r="AG209" s="87"/>
      <c r="AH209" s="87"/>
      <c r="AI209" s="87"/>
      <c r="AJ209" s="87">
        <v>0</v>
      </c>
      <c r="AK209" s="87"/>
      <c r="AL209" s="87"/>
      <c r="AM209" s="87"/>
      <c r="AN209" s="87"/>
      <c r="AO209" s="87">
        <v>0</v>
      </c>
      <c r="AP209" s="87"/>
      <c r="AQ209" s="87"/>
      <c r="AR209" s="87"/>
      <c r="AS209" s="87"/>
      <c r="AT209" s="87">
        <v>0</v>
      </c>
      <c r="AU209" s="87"/>
      <c r="AV209" s="87"/>
      <c r="AW209" s="87"/>
      <c r="AX209" s="87"/>
      <c r="AY209" s="87">
        <v>0</v>
      </c>
      <c r="AZ209" s="87"/>
      <c r="BA209" s="87"/>
      <c r="BB209" s="87"/>
      <c r="BC209" s="87"/>
      <c r="BD209" s="87">
        <v>0</v>
      </c>
      <c r="BE209" s="87"/>
      <c r="BF209" s="87"/>
      <c r="BG209" s="87"/>
      <c r="BH209" s="87"/>
      <c r="BI209" s="87">
        <v>0</v>
      </c>
      <c r="BJ209" s="87"/>
      <c r="BK209" s="87"/>
      <c r="BL209" s="87"/>
      <c r="BM209" s="87"/>
      <c r="BN209" s="87">
        <v>0</v>
      </c>
      <c r="BO209" s="87"/>
      <c r="BP209" s="87"/>
      <c r="BQ209" s="87"/>
      <c r="BR209" s="87"/>
    </row>
    <row r="210" spans="1:70" s="9" customFormat="1" ht="12.75" customHeight="1" x14ac:dyDescent="0.25">
      <c r="A210" s="159" t="s">
        <v>145</v>
      </c>
      <c r="B210" s="156"/>
      <c r="C210" s="156"/>
      <c r="D210" s="156"/>
      <c r="E210" s="156"/>
      <c r="F210" s="156"/>
      <c r="G210" s="156"/>
      <c r="H210" s="156"/>
      <c r="I210" s="156"/>
      <c r="J210" s="156"/>
      <c r="K210" s="156"/>
      <c r="L210" s="156"/>
      <c r="M210" s="156"/>
      <c r="N210" s="156"/>
      <c r="O210" s="156"/>
      <c r="P210" s="156"/>
      <c r="Q210" s="156"/>
      <c r="R210" s="156"/>
      <c r="S210" s="156"/>
      <c r="T210" s="157"/>
      <c r="U210" s="120">
        <v>11102600</v>
      </c>
      <c r="V210" s="120"/>
      <c r="W210" s="120"/>
      <c r="X210" s="120"/>
      <c r="Y210" s="120"/>
      <c r="Z210" s="120">
        <v>0</v>
      </c>
      <c r="AA210" s="120"/>
      <c r="AB210" s="120"/>
      <c r="AC210" s="120"/>
      <c r="AD210" s="120"/>
      <c r="AE210" s="120">
        <v>10573100</v>
      </c>
      <c r="AF210" s="120"/>
      <c r="AG210" s="120"/>
      <c r="AH210" s="120"/>
      <c r="AI210" s="120"/>
      <c r="AJ210" s="120">
        <v>0</v>
      </c>
      <c r="AK210" s="120"/>
      <c r="AL210" s="120"/>
      <c r="AM210" s="120"/>
      <c r="AN210" s="120"/>
      <c r="AO210" s="120">
        <v>2696100</v>
      </c>
      <c r="AP210" s="120"/>
      <c r="AQ210" s="120"/>
      <c r="AR210" s="120"/>
      <c r="AS210" s="120"/>
      <c r="AT210" s="120">
        <v>0</v>
      </c>
      <c r="AU210" s="120"/>
      <c r="AV210" s="120"/>
      <c r="AW210" s="120"/>
      <c r="AX210" s="120"/>
      <c r="AY210" s="120">
        <v>2849800</v>
      </c>
      <c r="AZ210" s="120"/>
      <c r="BA210" s="120"/>
      <c r="BB210" s="120"/>
      <c r="BC210" s="120"/>
      <c r="BD210" s="120">
        <v>0</v>
      </c>
      <c r="BE210" s="120"/>
      <c r="BF210" s="120"/>
      <c r="BG210" s="120"/>
      <c r="BH210" s="120"/>
      <c r="BI210" s="120">
        <v>3000800</v>
      </c>
      <c r="BJ210" s="120"/>
      <c r="BK210" s="120"/>
      <c r="BL210" s="120"/>
      <c r="BM210" s="120"/>
      <c r="BN210" s="120">
        <v>0</v>
      </c>
      <c r="BO210" s="120"/>
      <c r="BP210" s="120"/>
      <c r="BQ210" s="120"/>
      <c r="BR210" s="120"/>
    </row>
    <row r="211" spans="1:70" s="8" customFormat="1" ht="26.4" customHeight="1" x14ac:dyDescent="0.25">
      <c r="A211" s="92" t="s">
        <v>185</v>
      </c>
      <c r="B211" s="93"/>
      <c r="C211" s="93"/>
      <c r="D211" s="93"/>
      <c r="E211" s="93"/>
      <c r="F211" s="93"/>
      <c r="G211" s="93"/>
      <c r="H211" s="93"/>
      <c r="I211" s="93"/>
      <c r="J211" s="93"/>
      <c r="K211" s="93"/>
      <c r="L211" s="93"/>
      <c r="M211" s="93"/>
      <c r="N211" s="93"/>
      <c r="O211" s="93"/>
      <c r="P211" s="93"/>
      <c r="Q211" s="93"/>
      <c r="R211" s="93"/>
      <c r="S211" s="93"/>
      <c r="T211" s="94"/>
      <c r="U211" s="87" t="s">
        <v>153</v>
      </c>
      <c r="V211" s="87"/>
      <c r="W211" s="87"/>
      <c r="X211" s="87"/>
      <c r="Y211" s="87"/>
      <c r="Z211" s="87"/>
      <c r="AA211" s="87"/>
      <c r="AB211" s="87"/>
      <c r="AC211" s="87"/>
      <c r="AD211" s="87"/>
      <c r="AE211" s="87" t="s">
        <v>153</v>
      </c>
      <c r="AF211" s="87"/>
      <c r="AG211" s="87"/>
      <c r="AH211" s="87"/>
      <c r="AI211" s="87"/>
      <c r="AJ211" s="87"/>
      <c r="AK211" s="87"/>
      <c r="AL211" s="87"/>
      <c r="AM211" s="87"/>
      <c r="AN211" s="87"/>
      <c r="AO211" s="87" t="s">
        <v>153</v>
      </c>
      <c r="AP211" s="87"/>
      <c r="AQ211" s="87"/>
      <c r="AR211" s="87"/>
      <c r="AS211" s="87"/>
      <c r="AT211" s="87"/>
      <c r="AU211" s="87"/>
      <c r="AV211" s="87"/>
      <c r="AW211" s="87"/>
      <c r="AX211" s="87"/>
      <c r="AY211" s="87" t="s">
        <v>153</v>
      </c>
      <c r="AZ211" s="87"/>
      <c r="BA211" s="87"/>
      <c r="BB211" s="87"/>
      <c r="BC211" s="87"/>
      <c r="BD211" s="87"/>
      <c r="BE211" s="87"/>
      <c r="BF211" s="87"/>
      <c r="BG211" s="87"/>
      <c r="BH211" s="87"/>
      <c r="BI211" s="87" t="s">
        <v>153</v>
      </c>
      <c r="BJ211" s="87"/>
      <c r="BK211" s="87"/>
      <c r="BL211" s="87"/>
      <c r="BM211" s="87"/>
      <c r="BN211" s="87"/>
      <c r="BO211" s="87"/>
      <c r="BP211" s="87"/>
      <c r="BQ211" s="87"/>
      <c r="BR211" s="87"/>
    </row>
    <row r="213" spans="1:70" ht="14.25" customHeight="1" x14ac:dyDescent="0.25">
      <c r="A213" s="51" t="s">
        <v>426</v>
      </c>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row>
    <row r="215" spans="1:70" ht="14.25" customHeight="1" x14ac:dyDescent="0.25">
      <c r="A215" s="51" t="s">
        <v>460</v>
      </c>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row>
    <row r="216" spans="1:70" s="22" customFormat="1" ht="25.95" customHeight="1" x14ac:dyDescent="0.25">
      <c r="AC216" s="58" t="s">
        <v>461</v>
      </c>
      <c r="AD216" s="58"/>
      <c r="AE216" s="58"/>
      <c r="AF216" s="58"/>
      <c r="AG216" s="58"/>
    </row>
    <row r="217" spans="1:70" s="22" customFormat="1" ht="13.95" customHeight="1" x14ac:dyDescent="0.25">
      <c r="A217" s="57" t="s">
        <v>462</v>
      </c>
      <c r="B217" s="57"/>
      <c r="C217" s="57"/>
      <c r="D217" s="57" t="s">
        <v>19</v>
      </c>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8" t="s">
        <v>463</v>
      </c>
      <c r="AD217" s="58"/>
      <c r="AE217" s="58"/>
      <c r="AF217" s="58"/>
      <c r="AG217" s="58"/>
    </row>
    <row r="218" spans="1:70" s="22" customFormat="1" ht="13.95" customHeight="1" x14ac:dyDescent="0.25">
      <c r="A218" s="57">
        <v>2210</v>
      </c>
      <c r="B218" s="57"/>
      <c r="C218" s="57"/>
      <c r="D218" s="50" t="s">
        <v>156</v>
      </c>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8">
        <v>0</v>
      </c>
      <c r="AD218" s="58"/>
      <c r="AE218" s="58"/>
      <c r="AF218" s="58"/>
      <c r="AG218" s="58"/>
    </row>
    <row r="219" spans="1:70" s="22" customFormat="1" ht="13.95" customHeight="1" x14ac:dyDescent="0.25">
      <c r="A219" s="57">
        <v>2220</v>
      </c>
      <c r="B219" s="57"/>
      <c r="C219" s="57"/>
      <c r="D219" s="50" t="s">
        <v>464</v>
      </c>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8">
        <v>0</v>
      </c>
      <c r="AD219" s="58"/>
      <c r="AE219" s="58"/>
      <c r="AF219" s="58"/>
      <c r="AG219" s="58"/>
    </row>
    <row r="220" spans="1:70" s="22" customFormat="1" ht="13.95" customHeight="1" x14ac:dyDescent="0.25">
      <c r="A220" s="57">
        <v>2230</v>
      </c>
      <c r="B220" s="57"/>
      <c r="C220" s="57"/>
      <c r="D220" s="50" t="s">
        <v>223</v>
      </c>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8">
        <v>0</v>
      </c>
      <c r="AD220" s="58"/>
      <c r="AE220" s="58"/>
      <c r="AF220" s="58"/>
      <c r="AG220" s="58"/>
    </row>
    <row r="221" spans="1:70" s="22" customFormat="1" ht="13.95" customHeight="1" x14ac:dyDescent="0.25">
      <c r="A221" s="57">
        <v>2240</v>
      </c>
      <c r="B221" s="57"/>
      <c r="C221" s="57"/>
      <c r="D221" s="50" t="s">
        <v>157</v>
      </c>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8">
        <v>0</v>
      </c>
      <c r="AD221" s="58"/>
      <c r="AE221" s="58"/>
      <c r="AF221" s="58"/>
      <c r="AG221" s="58"/>
    </row>
    <row r="222" spans="1:70" s="22" customFormat="1" ht="13.95" customHeight="1" x14ac:dyDescent="0.25">
      <c r="A222" s="57">
        <v>2250</v>
      </c>
      <c r="B222" s="57"/>
      <c r="C222" s="57"/>
      <c r="D222" s="50" t="s">
        <v>224</v>
      </c>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8">
        <v>0</v>
      </c>
      <c r="AD222" s="58"/>
      <c r="AE222" s="58"/>
      <c r="AF222" s="58"/>
      <c r="AG222" s="58"/>
    </row>
    <row r="223" spans="1:70" s="22" customFormat="1" ht="28.95" customHeight="1" x14ac:dyDescent="0.25">
      <c r="A223" s="57">
        <v>2282</v>
      </c>
      <c r="B223" s="57"/>
      <c r="C223" s="57"/>
      <c r="D223" s="50" t="s">
        <v>227</v>
      </c>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8">
        <v>0</v>
      </c>
      <c r="AD223" s="58"/>
      <c r="AE223" s="58"/>
      <c r="AF223" s="58"/>
      <c r="AG223" s="58"/>
    </row>
    <row r="224" spans="1:70" s="22" customFormat="1" ht="13.95" customHeight="1" x14ac:dyDescent="0.25">
      <c r="A224" s="57">
        <v>2800</v>
      </c>
      <c r="B224" s="57"/>
      <c r="C224" s="57"/>
      <c r="D224" s="50" t="s">
        <v>465</v>
      </c>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8">
        <v>0</v>
      </c>
      <c r="AD224" s="58"/>
      <c r="AE224" s="58"/>
      <c r="AF224" s="58"/>
      <c r="AG224" s="58"/>
    </row>
    <row r="225" spans="1:77" s="22" customFormat="1" ht="13.95" customHeight="1" x14ac:dyDescent="0.25">
      <c r="A225" s="31"/>
      <c r="B225" s="31"/>
      <c r="C225" s="31"/>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3"/>
      <c r="AD225" s="33"/>
      <c r="AE225" s="33"/>
      <c r="AF225" s="33"/>
      <c r="AG225" s="33"/>
    </row>
    <row r="226" spans="1:77" ht="14.25" customHeight="1" x14ac:dyDescent="0.25">
      <c r="A226" s="51" t="s">
        <v>466</v>
      </c>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row>
    <row r="227" spans="1:77" s="22" customFormat="1" ht="19.2" customHeight="1" x14ac:dyDescent="0.25">
      <c r="AP227" s="58" t="s">
        <v>461</v>
      </c>
      <c r="AQ227" s="58"/>
      <c r="AR227" s="58"/>
      <c r="AS227" s="58"/>
      <c r="AT227" s="58"/>
      <c r="AU227" s="58"/>
    </row>
    <row r="228" spans="1:77" s="22" customFormat="1" ht="54" customHeight="1" x14ac:dyDescent="0.25">
      <c r="A228" s="53" t="s">
        <v>467</v>
      </c>
      <c r="B228" s="53"/>
      <c r="C228" s="53" t="s">
        <v>468</v>
      </c>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t="s">
        <v>469</v>
      </c>
      <c r="AB228" s="53"/>
      <c r="AC228" s="53"/>
      <c r="AD228" s="53"/>
      <c r="AE228" s="53"/>
      <c r="AF228" s="53" t="s">
        <v>471</v>
      </c>
      <c r="AG228" s="53"/>
      <c r="AH228" s="53"/>
      <c r="AI228" s="53"/>
      <c r="AJ228" s="53"/>
      <c r="AK228" s="53"/>
      <c r="AL228" s="53" t="s">
        <v>470</v>
      </c>
      <c r="AM228" s="53"/>
      <c r="AN228" s="53"/>
      <c r="AO228" s="53"/>
      <c r="AP228" s="53"/>
      <c r="AQ228" s="53" t="s">
        <v>463</v>
      </c>
      <c r="AR228" s="53"/>
      <c r="AS228" s="53"/>
      <c r="AT228" s="53"/>
      <c r="AU228" s="53"/>
      <c r="AV228" s="53"/>
    </row>
    <row r="229" spans="1:77" s="22" customFormat="1" ht="13.8" x14ac:dyDescent="0.25">
      <c r="A229" s="56" t="s">
        <v>564</v>
      </c>
      <c r="B229" s="56"/>
      <c r="C229" s="56" t="s">
        <v>564</v>
      </c>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t="s">
        <v>564</v>
      </c>
      <c r="AB229" s="56"/>
      <c r="AC229" s="56"/>
      <c r="AD229" s="56"/>
      <c r="AE229" s="56"/>
      <c r="AF229" s="56" t="s">
        <v>564</v>
      </c>
      <c r="AG229" s="56"/>
      <c r="AH229" s="56"/>
      <c r="AI229" s="56"/>
      <c r="AJ229" s="56"/>
      <c r="AK229" s="56"/>
      <c r="AL229" s="56" t="s">
        <v>564</v>
      </c>
      <c r="AM229" s="56"/>
      <c r="AN229" s="56"/>
      <c r="AO229" s="56"/>
      <c r="AP229" s="56"/>
      <c r="AQ229" s="56" t="s">
        <v>564</v>
      </c>
      <c r="AR229" s="56"/>
      <c r="AS229" s="56"/>
      <c r="AT229" s="56"/>
      <c r="AU229" s="56"/>
      <c r="AV229" s="56"/>
    </row>
    <row r="230" spans="1:77" s="22" customFormat="1" ht="13.8" x14ac:dyDescent="0.25"/>
    <row r="231" spans="1:77" s="22" customFormat="1" ht="13.8" x14ac:dyDescent="0.25">
      <c r="A231" s="211" t="s">
        <v>472</v>
      </c>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211"/>
      <c r="BE231" s="211"/>
      <c r="BF231" s="211"/>
      <c r="BG231" s="211"/>
      <c r="BH231" s="211"/>
      <c r="BI231" s="211"/>
      <c r="BJ231" s="211"/>
      <c r="BK231" s="211"/>
      <c r="BL231" s="211"/>
      <c r="BM231" s="211"/>
      <c r="BN231" s="211"/>
      <c r="BO231" s="211"/>
      <c r="BP231" s="211"/>
      <c r="BQ231" s="211"/>
      <c r="BR231" s="211"/>
      <c r="BS231" s="211"/>
      <c r="BT231" s="211"/>
      <c r="BU231" s="211"/>
      <c r="BV231" s="211"/>
      <c r="BW231" s="211"/>
      <c r="BX231" s="211"/>
      <c r="BY231" s="211"/>
    </row>
    <row r="232" spans="1:77" s="22" customFormat="1" ht="13.8" x14ac:dyDescent="0.25">
      <c r="A232" s="211" t="s">
        <v>473</v>
      </c>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row>
    <row r="233" spans="1:77" s="22" customFormat="1" ht="13.8"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12" t="s">
        <v>461</v>
      </c>
      <c r="AK233" s="212"/>
      <c r="AL233" s="212"/>
      <c r="AM233" s="23"/>
      <c r="AN233" s="23"/>
      <c r="AO233" s="23"/>
      <c r="AP233" s="23"/>
      <c r="AQ233" s="23"/>
      <c r="AR233" s="23"/>
      <c r="AS233" s="23"/>
      <c r="AT233" s="23"/>
      <c r="AU233" s="23"/>
      <c r="AV233" s="23"/>
    </row>
    <row r="234" spans="1:77" s="22" customFormat="1" ht="37.950000000000003" customHeight="1" x14ac:dyDescent="0.25">
      <c r="A234" s="53" t="s">
        <v>474</v>
      </c>
      <c r="B234" s="53"/>
      <c r="C234" s="53"/>
      <c r="D234" s="53"/>
      <c r="E234" s="53"/>
      <c r="F234" s="53"/>
      <c r="G234" s="53"/>
      <c r="H234" s="53"/>
      <c r="I234" s="53" t="s">
        <v>475</v>
      </c>
      <c r="J234" s="53"/>
      <c r="K234" s="53"/>
      <c r="L234" s="53"/>
      <c r="M234" s="53"/>
      <c r="N234" s="53"/>
      <c r="O234" s="53"/>
      <c r="P234" s="53"/>
      <c r="Q234" s="53"/>
      <c r="R234" s="53" t="s">
        <v>476</v>
      </c>
      <c r="S234" s="53"/>
      <c r="T234" s="53"/>
      <c r="U234" s="53"/>
      <c r="V234" s="53"/>
      <c r="W234" s="53"/>
      <c r="X234" s="53"/>
      <c r="Y234" s="53"/>
      <c r="Z234" s="53" t="s">
        <v>477</v>
      </c>
      <c r="AA234" s="53"/>
      <c r="AB234" s="53"/>
      <c r="AC234" s="53"/>
      <c r="AD234" s="53"/>
      <c r="AE234" s="53"/>
      <c r="AF234" s="53" t="s">
        <v>463</v>
      </c>
      <c r="AG234" s="53"/>
      <c r="AH234" s="53"/>
      <c r="AI234" s="53"/>
      <c r="AJ234" s="53"/>
      <c r="AK234" s="53"/>
      <c r="AL234" s="53"/>
      <c r="AM234" s="23"/>
      <c r="AN234" s="23"/>
      <c r="AO234" s="23"/>
      <c r="AP234" s="23"/>
      <c r="AQ234" s="23"/>
      <c r="AR234" s="23"/>
      <c r="AS234" s="23"/>
      <c r="AT234" s="23"/>
      <c r="AU234" s="23"/>
      <c r="AV234" s="23"/>
    </row>
    <row r="235" spans="1:77" s="22" customFormat="1" ht="13.8" x14ac:dyDescent="0.25">
      <c r="A235" s="200" t="s">
        <v>564</v>
      </c>
      <c r="B235" s="201"/>
      <c r="C235" s="201"/>
      <c r="D235" s="201"/>
      <c r="E235" s="201"/>
      <c r="F235" s="201"/>
      <c r="G235" s="201"/>
      <c r="H235" s="202"/>
      <c r="I235" s="200" t="s">
        <v>564</v>
      </c>
      <c r="J235" s="201"/>
      <c r="K235" s="201"/>
      <c r="L235" s="201"/>
      <c r="M235" s="201"/>
      <c r="N235" s="201"/>
      <c r="O235" s="201"/>
      <c r="P235" s="201"/>
      <c r="Q235" s="202"/>
      <c r="R235" s="200" t="s">
        <v>564</v>
      </c>
      <c r="S235" s="201"/>
      <c r="T235" s="201"/>
      <c r="U235" s="201"/>
      <c r="V235" s="201"/>
      <c r="W235" s="201"/>
      <c r="X235" s="201"/>
      <c r="Y235" s="202"/>
      <c r="Z235" s="200" t="s">
        <v>564</v>
      </c>
      <c r="AA235" s="201"/>
      <c r="AB235" s="201"/>
      <c r="AC235" s="201"/>
      <c r="AD235" s="201"/>
      <c r="AE235" s="202"/>
      <c r="AF235" s="200" t="s">
        <v>564</v>
      </c>
      <c r="AG235" s="201"/>
      <c r="AH235" s="201"/>
      <c r="AI235" s="201"/>
      <c r="AJ235" s="201"/>
      <c r="AK235" s="201"/>
      <c r="AL235" s="202"/>
      <c r="AM235" s="23"/>
      <c r="AN235" s="23"/>
      <c r="AO235" s="23"/>
      <c r="AP235" s="23"/>
      <c r="AQ235" s="23"/>
      <c r="AR235" s="23"/>
      <c r="AS235" s="23"/>
      <c r="AT235" s="23"/>
      <c r="AU235" s="23"/>
      <c r="AV235" s="23"/>
    </row>
    <row r="236" spans="1:77" s="22" customFormat="1" ht="13.8"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row>
    <row r="237" spans="1:77" ht="14.25" customHeight="1" x14ac:dyDescent="0.25">
      <c r="A237" s="51" t="s">
        <v>478</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row>
    <row r="238" spans="1:77" s="22" customFormat="1" ht="13.8" x14ac:dyDescent="0.25"/>
    <row r="239" spans="1:77" s="22" customFormat="1" ht="21.6" customHeight="1" x14ac:dyDescent="0.25">
      <c r="A239" s="53" t="s">
        <v>479</v>
      </c>
      <c r="B239" s="53"/>
      <c r="C239" s="53"/>
      <c r="D239" s="53"/>
      <c r="E239" s="53"/>
      <c r="F239" s="53"/>
      <c r="G239" s="53"/>
      <c r="H239" s="53"/>
      <c r="I239" s="53"/>
      <c r="J239" s="53"/>
      <c r="K239" s="53"/>
      <c r="L239" s="53"/>
      <c r="M239" s="53"/>
      <c r="N239" s="53"/>
      <c r="O239" s="53"/>
      <c r="P239" s="53"/>
      <c r="Q239" s="53"/>
      <c r="R239" s="53"/>
      <c r="S239" s="53" t="s">
        <v>480</v>
      </c>
      <c r="T239" s="53"/>
      <c r="U239" s="53"/>
      <c r="V239" s="53"/>
      <c r="W239" s="53" t="s">
        <v>477</v>
      </c>
      <c r="X239" s="53"/>
      <c r="Y239" s="53"/>
      <c r="Z239" s="53"/>
      <c r="AA239" s="53" t="s">
        <v>463</v>
      </c>
      <c r="AB239" s="53"/>
      <c r="AC239" s="53"/>
      <c r="AD239" s="53"/>
      <c r="AE239" s="53"/>
      <c r="AF239" s="53" t="s">
        <v>481</v>
      </c>
      <c r="AG239" s="53"/>
      <c r="AH239" s="53"/>
      <c r="AI239" s="53"/>
      <c r="AJ239" s="53"/>
      <c r="AK239" s="53"/>
      <c r="AL239" s="53"/>
    </row>
    <row r="240" spans="1:77" s="22" customFormat="1" ht="13.8" x14ac:dyDescent="0.25">
      <c r="A240" s="56" t="s">
        <v>564</v>
      </c>
      <c r="B240" s="56"/>
      <c r="C240" s="56"/>
      <c r="D240" s="56"/>
      <c r="E240" s="56"/>
      <c r="F240" s="56"/>
      <c r="G240" s="56"/>
      <c r="H240" s="56"/>
      <c r="I240" s="56"/>
      <c r="J240" s="56"/>
      <c r="K240" s="56"/>
      <c r="L240" s="56"/>
      <c r="M240" s="56"/>
      <c r="N240" s="56"/>
      <c r="O240" s="56"/>
      <c r="P240" s="56"/>
      <c r="Q240" s="56"/>
      <c r="R240" s="56"/>
      <c r="S240" s="56" t="s">
        <v>564</v>
      </c>
      <c r="T240" s="56"/>
      <c r="U240" s="56"/>
      <c r="V240" s="56"/>
      <c r="W240" s="56" t="s">
        <v>564</v>
      </c>
      <c r="X240" s="56"/>
      <c r="Y240" s="56"/>
      <c r="Z240" s="56"/>
      <c r="AA240" s="56" t="s">
        <v>564</v>
      </c>
      <c r="AB240" s="56"/>
      <c r="AC240" s="56"/>
      <c r="AD240" s="56"/>
      <c r="AE240" s="56"/>
      <c r="AF240" s="56" t="s">
        <v>564</v>
      </c>
      <c r="AG240" s="56"/>
      <c r="AH240" s="56"/>
      <c r="AI240" s="56"/>
      <c r="AJ240" s="56"/>
      <c r="AK240" s="56"/>
      <c r="AL240" s="56"/>
    </row>
    <row r="241" spans="1:78" s="22" customFormat="1" ht="13.8"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row>
    <row r="242" spans="1:78" ht="14.25" customHeight="1" x14ac:dyDescent="0.25">
      <c r="A242" s="51" t="s">
        <v>482</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row>
    <row r="243" spans="1:78" s="22" customFormat="1" ht="13.8" x14ac:dyDescent="0.25"/>
    <row r="244" spans="1:78" s="22" customFormat="1" ht="36" customHeight="1" x14ac:dyDescent="0.25">
      <c r="A244" s="53" t="s">
        <v>483</v>
      </c>
      <c r="B244" s="53"/>
      <c r="C244" s="53"/>
      <c r="D244" s="53" t="s">
        <v>484</v>
      </c>
      <c r="E244" s="53"/>
      <c r="F244" s="53"/>
      <c r="G244" s="53"/>
      <c r="H244" s="53"/>
      <c r="I244" s="53"/>
      <c r="J244" s="53"/>
      <c r="K244" s="53"/>
      <c r="L244" s="53"/>
      <c r="M244" s="53"/>
      <c r="N244" s="53"/>
      <c r="O244" s="53"/>
      <c r="P244" s="53"/>
      <c r="Q244" s="53"/>
      <c r="R244" s="53"/>
      <c r="S244" s="53" t="s">
        <v>485</v>
      </c>
      <c r="T244" s="53"/>
      <c r="U244" s="53"/>
      <c r="V244" s="53"/>
      <c r="W244" s="53" t="s">
        <v>486</v>
      </c>
      <c r="X244" s="53"/>
      <c r="Y244" s="53"/>
      <c r="Z244" s="53"/>
      <c r="AA244" s="53"/>
      <c r="AB244" s="53" t="s">
        <v>487</v>
      </c>
      <c r="AC244" s="53"/>
      <c r="AD244" s="53"/>
      <c r="AE244" s="53"/>
      <c r="AF244" s="53"/>
      <c r="AG244" s="53" t="s">
        <v>463</v>
      </c>
      <c r="AH244" s="53"/>
      <c r="AI244" s="53"/>
      <c r="AJ244" s="53"/>
      <c r="AK244" s="53"/>
      <c r="AL244" s="53"/>
      <c r="AM244" s="53" t="s">
        <v>488</v>
      </c>
      <c r="AN244" s="53"/>
      <c r="AO244" s="53"/>
      <c r="AP244" s="53"/>
      <c r="AQ244" s="53"/>
      <c r="AR244" s="53"/>
      <c r="AS244" s="53"/>
      <c r="AT244" s="53"/>
      <c r="AU244" s="53"/>
      <c r="AV244" s="53"/>
      <c r="AW244" s="53"/>
      <c r="AX244" s="53" t="s">
        <v>489</v>
      </c>
      <c r="AY244" s="53"/>
      <c r="AZ244" s="53"/>
      <c r="BA244" s="53"/>
      <c r="BB244" s="53"/>
      <c r="BC244" s="53"/>
    </row>
    <row r="245" spans="1:78" s="22" customFormat="1" ht="13.8" x14ac:dyDescent="0.25">
      <c r="A245" s="56" t="s">
        <v>564</v>
      </c>
      <c r="B245" s="56"/>
      <c r="C245" s="56"/>
      <c r="D245" s="56" t="s">
        <v>564</v>
      </c>
      <c r="E245" s="56"/>
      <c r="F245" s="56"/>
      <c r="G245" s="56"/>
      <c r="H245" s="56"/>
      <c r="I245" s="56"/>
      <c r="J245" s="56"/>
      <c r="K245" s="56"/>
      <c r="L245" s="56"/>
      <c r="M245" s="56"/>
      <c r="N245" s="56"/>
      <c r="O245" s="56"/>
      <c r="P245" s="56"/>
      <c r="Q245" s="56"/>
      <c r="R245" s="56"/>
      <c r="S245" s="56" t="s">
        <v>564</v>
      </c>
      <c r="T245" s="56"/>
      <c r="U245" s="56"/>
      <c r="V245" s="56"/>
      <c r="W245" s="56" t="s">
        <v>564</v>
      </c>
      <c r="X245" s="56"/>
      <c r="Y245" s="56"/>
      <c r="Z245" s="56"/>
      <c r="AA245" s="56"/>
      <c r="AB245" s="56" t="s">
        <v>564</v>
      </c>
      <c r="AC245" s="56"/>
      <c r="AD245" s="56"/>
      <c r="AE245" s="56"/>
      <c r="AF245" s="56"/>
      <c r="AG245" s="56" t="s">
        <v>564</v>
      </c>
      <c r="AH245" s="56"/>
      <c r="AI245" s="56"/>
      <c r="AJ245" s="56"/>
      <c r="AK245" s="56"/>
      <c r="AL245" s="56"/>
      <c r="AM245" s="56" t="s">
        <v>564</v>
      </c>
      <c r="AN245" s="56"/>
      <c r="AO245" s="56"/>
      <c r="AP245" s="56"/>
      <c r="AQ245" s="56"/>
      <c r="AR245" s="56"/>
      <c r="AS245" s="56"/>
      <c r="AT245" s="56"/>
      <c r="AU245" s="56"/>
      <c r="AV245" s="56"/>
      <c r="AW245" s="56"/>
      <c r="AX245" s="56" t="s">
        <v>564</v>
      </c>
      <c r="AY245" s="56"/>
      <c r="AZ245" s="56"/>
      <c r="BA245" s="56"/>
      <c r="BB245" s="56"/>
      <c r="BC245" s="56"/>
    </row>
    <row r="246" spans="1:78" s="22" customFormat="1" ht="13.8"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row>
    <row r="247" spans="1:78" ht="14.25" customHeight="1" x14ac:dyDescent="0.25">
      <c r="A247" s="51" t="s">
        <v>490</v>
      </c>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row>
    <row r="248" spans="1:78" s="22" customFormat="1" ht="13.8" x14ac:dyDescent="0.25"/>
    <row r="249" spans="1:78" s="24" customFormat="1" ht="13.95" customHeight="1" x14ac:dyDescent="0.25">
      <c r="A249" s="209" t="s">
        <v>491</v>
      </c>
      <c r="B249" s="209"/>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c r="BI249" s="209"/>
      <c r="BJ249" s="209"/>
      <c r="BK249" s="209"/>
      <c r="BL249" s="209"/>
      <c r="BM249" s="209"/>
      <c r="BN249" s="209"/>
      <c r="BO249" s="209"/>
      <c r="BP249" s="209"/>
      <c r="BQ249" s="209"/>
      <c r="BR249" s="209"/>
      <c r="BS249" s="209"/>
      <c r="BT249" s="209"/>
      <c r="BU249" s="209"/>
      <c r="BV249" s="209"/>
      <c r="BW249" s="209"/>
      <c r="BX249" s="209"/>
      <c r="BY249" s="209"/>
      <c r="BZ249" s="209"/>
    </row>
    <row r="250" spans="1:78" s="22" customFormat="1" ht="18" customHeight="1" x14ac:dyDescent="0.25">
      <c r="AJ250" s="58" t="s">
        <v>461</v>
      </c>
      <c r="AK250" s="58"/>
      <c r="AL250" s="58"/>
    </row>
    <row r="251" spans="1:78" s="22" customFormat="1" ht="57" customHeight="1" x14ac:dyDescent="0.25">
      <c r="A251" s="53" t="s">
        <v>467</v>
      </c>
      <c r="B251" s="53"/>
      <c r="C251" s="53"/>
      <c r="D251" s="53"/>
      <c r="E251" s="53" t="s">
        <v>492</v>
      </c>
      <c r="F251" s="53"/>
      <c r="G251" s="53"/>
      <c r="H251" s="53"/>
      <c r="I251" s="53"/>
      <c r="J251" s="53"/>
      <c r="K251" s="53"/>
      <c r="L251" s="53"/>
      <c r="M251" s="53"/>
      <c r="N251" s="53"/>
      <c r="O251" s="53"/>
      <c r="P251" s="53"/>
      <c r="Q251" s="53"/>
      <c r="R251" s="53"/>
      <c r="S251" s="53"/>
      <c r="T251" s="53"/>
      <c r="U251" s="53" t="s">
        <v>493</v>
      </c>
      <c r="V251" s="53"/>
      <c r="W251" s="53"/>
      <c r="X251" s="53"/>
      <c r="Y251" s="53" t="s">
        <v>494</v>
      </c>
      <c r="Z251" s="53"/>
      <c r="AA251" s="53"/>
      <c r="AB251" s="53"/>
      <c r="AC251" s="53"/>
      <c r="AD251" s="53" t="s">
        <v>495</v>
      </c>
      <c r="AE251" s="53"/>
      <c r="AF251" s="53"/>
      <c r="AG251" s="53"/>
      <c r="AH251" s="53"/>
      <c r="AI251" s="53"/>
      <c r="AJ251" s="53" t="s">
        <v>496</v>
      </c>
      <c r="AK251" s="53"/>
      <c r="AL251" s="53"/>
      <c r="AM251" s="53"/>
      <c r="AN251" s="53"/>
      <c r="AO251" s="53"/>
      <c r="AP251" s="53"/>
      <c r="AQ251" s="53"/>
      <c r="AR251" s="53"/>
    </row>
    <row r="252" spans="1:78" s="22" customFormat="1" ht="28.2" customHeight="1" x14ac:dyDescent="0.25">
      <c r="A252" s="56" t="s">
        <v>497</v>
      </c>
      <c r="B252" s="56"/>
      <c r="C252" s="56"/>
      <c r="D252" s="56"/>
      <c r="E252" s="53" t="s">
        <v>564</v>
      </c>
      <c r="F252" s="53"/>
      <c r="G252" s="53"/>
      <c r="H252" s="53"/>
      <c r="I252" s="53"/>
      <c r="J252" s="53"/>
      <c r="K252" s="53"/>
      <c r="L252" s="53"/>
      <c r="M252" s="53"/>
      <c r="N252" s="53"/>
      <c r="O252" s="53"/>
      <c r="P252" s="53"/>
      <c r="Q252" s="53"/>
      <c r="R252" s="53"/>
      <c r="S252" s="53"/>
      <c r="T252" s="53"/>
      <c r="U252" s="53" t="s">
        <v>564</v>
      </c>
      <c r="V252" s="53"/>
      <c r="W252" s="53"/>
      <c r="X252" s="53"/>
      <c r="Y252" s="53" t="s">
        <v>564</v>
      </c>
      <c r="Z252" s="53"/>
      <c r="AA252" s="53"/>
      <c r="AB252" s="53"/>
      <c r="AC252" s="53"/>
      <c r="AD252" s="53" t="s">
        <v>564</v>
      </c>
      <c r="AE252" s="53"/>
      <c r="AF252" s="53"/>
      <c r="AG252" s="53"/>
      <c r="AH252" s="53"/>
      <c r="AI252" s="53"/>
      <c r="AJ252" s="53" t="s">
        <v>564</v>
      </c>
      <c r="AK252" s="53"/>
      <c r="AL252" s="53"/>
      <c r="AM252" s="53"/>
      <c r="AN252" s="53"/>
      <c r="AO252" s="53"/>
      <c r="AP252" s="53"/>
      <c r="AQ252" s="53"/>
      <c r="AR252" s="53"/>
    </row>
    <row r="253" spans="1:78" s="22" customFormat="1" ht="13.8" x14ac:dyDescent="0.25">
      <c r="A253" s="56" t="s">
        <v>498</v>
      </c>
      <c r="B253" s="56"/>
      <c r="C253" s="56"/>
      <c r="D253" s="56"/>
      <c r="E253" s="53" t="s">
        <v>564</v>
      </c>
      <c r="F253" s="53"/>
      <c r="G253" s="53"/>
      <c r="H253" s="53"/>
      <c r="I253" s="53"/>
      <c r="J253" s="53"/>
      <c r="K253" s="53"/>
      <c r="L253" s="53"/>
      <c r="M253" s="53"/>
      <c r="N253" s="53"/>
      <c r="O253" s="53"/>
      <c r="P253" s="53"/>
      <c r="Q253" s="53"/>
      <c r="R253" s="53"/>
      <c r="S253" s="53"/>
      <c r="T253" s="53"/>
      <c r="U253" s="53" t="s">
        <v>564</v>
      </c>
      <c r="V253" s="53"/>
      <c r="W253" s="53"/>
      <c r="X253" s="53"/>
      <c r="Y253" s="53" t="s">
        <v>564</v>
      </c>
      <c r="Z253" s="53"/>
      <c r="AA253" s="53"/>
      <c r="AB253" s="53"/>
      <c r="AC253" s="53"/>
      <c r="AD253" s="53" t="s">
        <v>564</v>
      </c>
      <c r="AE253" s="53"/>
      <c r="AF253" s="53"/>
      <c r="AG253" s="53"/>
      <c r="AH253" s="53"/>
      <c r="AI253" s="53"/>
      <c r="AJ253" s="53" t="s">
        <v>564</v>
      </c>
      <c r="AK253" s="53"/>
      <c r="AL253" s="53"/>
      <c r="AM253" s="53"/>
      <c r="AN253" s="53"/>
      <c r="AO253" s="53"/>
      <c r="AP253" s="53"/>
      <c r="AQ253" s="53"/>
      <c r="AR253" s="53"/>
    </row>
    <row r="254" spans="1:78" s="22" customFormat="1" ht="17.399999999999999" customHeight="1" x14ac:dyDescent="0.25">
      <c r="A254" s="56" t="s">
        <v>449</v>
      </c>
      <c r="B254" s="56"/>
      <c r="C254" s="56"/>
      <c r="D254" s="56"/>
      <c r="E254" s="53" t="s">
        <v>564</v>
      </c>
      <c r="F254" s="53"/>
      <c r="G254" s="53"/>
      <c r="H254" s="53"/>
      <c r="I254" s="53"/>
      <c r="J254" s="53"/>
      <c r="K254" s="53"/>
      <c r="L254" s="53"/>
      <c r="M254" s="53"/>
      <c r="N254" s="53"/>
      <c r="O254" s="53"/>
      <c r="P254" s="53"/>
      <c r="Q254" s="53"/>
      <c r="R254" s="53"/>
      <c r="S254" s="53"/>
      <c r="T254" s="53"/>
      <c r="U254" s="53" t="s">
        <v>564</v>
      </c>
      <c r="V254" s="53"/>
      <c r="W254" s="53"/>
      <c r="X254" s="53"/>
      <c r="Y254" s="53" t="s">
        <v>564</v>
      </c>
      <c r="Z254" s="53"/>
      <c r="AA254" s="53"/>
      <c r="AB254" s="53"/>
      <c r="AC254" s="53"/>
      <c r="AD254" s="53" t="s">
        <v>564</v>
      </c>
      <c r="AE254" s="53"/>
      <c r="AF254" s="53"/>
      <c r="AG254" s="53"/>
      <c r="AH254" s="53"/>
      <c r="AI254" s="53"/>
      <c r="AJ254" s="53" t="s">
        <v>564</v>
      </c>
      <c r="AK254" s="53"/>
      <c r="AL254" s="53"/>
      <c r="AM254" s="53"/>
      <c r="AN254" s="53"/>
      <c r="AO254" s="53"/>
      <c r="AP254" s="53"/>
      <c r="AQ254" s="53"/>
      <c r="AR254" s="53"/>
    </row>
    <row r="255" spans="1:78" s="22" customFormat="1" ht="13.8" x14ac:dyDescent="0.25"/>
    <row r="256" spans="1:78" s="24" customFormat="1" ht="13.95" customHeight="1" x14ac:dyDescent="0.25">
      <c r="A256" s="209" t="s">
        <v>499</v>
      </c>
      <c r="B256" s="209"/>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c r="BI256" s="209"/>
      <c r="BJ256" s="209"/>
      <c r="BK256" s="209"/>
      <c r="BL256" s="209"/>
      <c r="BM256" s="209"/>
      <c r="BN256" s="209"/>
      <c r="BO256" s="209"/>
      <c r="BP256" s="209"/>
      <c r="BQ256" s="209"/>
      <c r="BR256" s="209"/>
      <c r="BS256" s="209"/>
      <c r="BT256" s="209"/>
      <c r="BU256" s="209"/>
      <c r="BV256" s="209"/>
      <c r="BW256" s="209"/>
      <c r="BX256" s="209"/>
      <c r="BY256" s="209"/>
      <c r="BZ256" s="209"/>
    </row>
    <row r="257" spans="1:78" s="24" customFormat="1" ht="30.6" customHeight="1" x14ac:dyDescent="0.25">
      <c r="A257" s="50" t="s">
        <v>500</v>
      </c>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row>
    <row r="258" spans="1:78" s="22" customFormat="1" ht="13.8" x14ac:dyDescent="0.25"/>
    <row r="259" spans="1:78" s="24" customFormat="1" ht="13.95" customHeight="1" x14ac:dyDescent="0.25">
      <c r="A259" s="209" t="s">
        <v>501</v>
      </c>
      <c r="B259" s="209"/>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c r="BI259" s="209"/>
      <c r="BJ259" s="209"/>
      <c r="BK259" s="209"/>
      <c r="BL259" s="209"/>
      <c r="BM259" s="209"/>
      <c r="BN259" s="209"/>
      <c r="BO259" s="209"/>
      <c r="BP259" s="209"/>
      <c r="BQ259" s="209"/>
      <c r="BR259" s="209"/>
      <c r="BS259" s="209"/>
      <c r="BT259" s="209"/>
      <c r="BU259" s="209"/>
      <c r="BV259" s="209"/>
      <c r="BW259" s="209"/>
      <c r="BX259" s="209"/>
      <c r="BY259" s="209"/>
      <c r="BZ259" s="209"/>
    </row>
    <row r="260" spans="1:78" s="22" customFormat="1" ht="19.2" customHeight="1" x14ac:dyDescent="0.25">
      <c r="AG260" s="58" t="s">
        <v>461</v>
      </c>
      <c r="AH260" s="58"/>
      <c r="AI260" s="58"/>
      <c r="AJ260" s="58"/>
      <c r="AK260" s="58"/>
      <c r="AL260" s="58"/>
    </row>
    <row r="261" spans="1:78" s="22" customFormat="1" ht="43.2" customHeight="1" x14ac:dyDescent="0.25">
      <c r="A261" s="53" t="s">
        <v>502</v>
      </c>
      <c r="B261" s="53"/>
      <c r="C261" s="53"/>
      <c r="D261" s="53"/>
      <c r="E261" s="53"/>
      <c r="F261" s="53"/>
      <c r="G261" s="53"/>
      <c r="H261" s="53"/>
      <c r="I261" s="53"/>
      <c r="J261" s="53"/>
      <c r="K261" s="53"/>
      <c r="L261" s="53" t="s">
        <v>503</v>
      </c>
      <c r="M261" s="53"/>
      <c r="N261" s="53"/>
      <c r="O261" s="53"/>
      <c r="P261" s="53"/>
      <c r="Q261" s="53"/>
      <c r="R261" s="53"/>
      <c r="S261" s="53"/>
      <c r="T261" s="53"/>
      <c r="U261" s="53"/>
      <c r="V261" s="53"/>
      <c r="W261" s="53"/>
      <c r="X261" s="53" t="s">
        <v>504</v>
      </c>
      <c r="Y261" s="53"/>
      <c r="Z261" s="53"/>
      <c r="AA261" s="53"/>
      <c r="AB261" s="53"/>
      <c r="AC261" s="53" t="s">
        <v>505</v>
      </c>
      <c r="AD261" s="53"/>
      <c r="AE261" s="53"/>
      <c r="AF261" s="53"/>
      <c r="AG261" s="53" t="s">
        <v>506</v>
      </c>
      <c r="AH261" s="53"/>
      <c r="AI261" s="53"/>
      <c r="AJ261" s="53"/>
      <c r="AK261" s="53"/>
      <c r="AL261" s="53"/>
    </row>
    <row r="262" spans="1:78" s="22" customFormat="1" ht="13.8" x14ac:dyDescent="0.25">
      <c r="A262" s="56" t="s">
        <v>564</v>
      </c>
      <c r="B262" s="56"/>
      <c r="C262" s="56"/>
      <c r="D262" s="56"/>
      <c r="E262" s="56"/>
      <c r="F262" s="56"/>
      <c r="G262" s="56"/>
      <c r="H262" s="56"/>
      <c r="I262" s="56"/>
      <c r="J262" s="56"/>
      <c r="K262" s="56"/>
      <c r="L262" s="56" t="s">
        <v>564</v>
      </c>
      <c r="M262" s="56"/>
      <c r="N262" s="56"/>
      <c r="O262" s="56"/>
      <c r="P262" s="56"/>
      <c r="Q262" s="56"/>
      <c r="R262" s="56"/>
      <c r="S262" s="56"/>
      <c r="T262" s="56"/>
      <c r="U262" s="56"/>
      <c r="V262" s="56"/>
      <c r="W262" s="56"/>
      <c r="X262" s="56" t="s">
        <v>564</v>
      </c>
      <c r="Y262" s="56"/>
      <c r="Z262" s="56"/>
      <c r="AA262" s="56"/>
      <c r="AB262" s="56"/>
      <c r="AC262" s="56" t="s">
        <v>564</v>
      </c>
      <c r="AD262" s="56"/>
      <c r="AE262" s="56"/>
      <c r="AF262" s="56"/>
      <c r="AG262" s="56" t="s">
        <v>564</v>
      </c>
      <c r="AH262" s="56"/>
      <c r="AI262" s="56"/>
      <c r="AJ262" s="56"/>
      <c r="AK262" s="56"/>
      <c r="AL262" s="56"/>
    </row>
    <row r="263" spans="1:78" s="22" customFormat="1" ht="13.8" x14ac:dyDescent="0.25"/>
    <row r="264" spans="1:78" s="24" customFormat="1" ht="13.95" customHeight="1" x14ac:dyDescent="0.25">
      <c r="A264" s="209" t="s">
        <v>507</v>
      </c>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c r="BI264" s="209"/>
      <c r="BJ264" s="209"/>
      <c r="BK264" s="209"/>
      <c r="BL264" s="209"/>
      <c r="BM264" s="209"/>
      <c r="BN264" s="209"/>
      <c r="BO264" s="209"/>
      <c r="BP264" s="209"/>
      <c r="BQ264" s="209"/>
      <c r="BR264" s="209"/>
      <c r="BS264" s="209"/>
      <c r="BT264" s="209"/>
      <c r="BU264" s="209"/>
      <c r="BV264" s="209"/>
      <c r="BW264" s="209"/>
      <c r="BX264" s="209"/>
      <c r="BY264" s="209"/>
      <c r="BZ264" s="209"/>
    </row>
    <row r="265" spans="1:78" s="24" customFormat="1" ht="13.9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row>
    <row r="266" spans="1:78" s="22" customFormat="1" ht="51" customHeight="1" x14ac:dyDescent="0.25">
      <c r="A266" s="53" t="s">
        <v>508</v>
      </c>
      <c r="B266" s="53"/>
      <c r="C266" s="53"/>
      <c r="D266" s="53"/>
      <c r="E266" s="53"/>
      <c r="F266" s="53"/>
      <c r="G266" s="53"/>
      <c r="H266" s="53"/>
      <c r="I266" s="53"/>
      <c r="J266" s="53"/>
      <c r="K266" s="53"/>
      <c r="L266" s="53"/>
      <c r="M266" s="53"/>
      <c r="N266" s="53"/>
      <c r="O266" s="53"/>
      <c r="P266" s="53"/>
      <c r="Q266" s="53"/>
      <c r="R266" s="53"/>
      <c r="S266" s="53"/>
      <c r="T266" s="53"/>
      <c r="U266" s="53"/>
      <c r="V266" s="53" t="s">
        <v>509</v>
      </c>
      <c r="W266" s="53"/>
      <c r="X266" s="53"/>
      <c r="Y266" s="53"/>
      <c r="Z266" s="53"/>
      <c r="AA266" s="53" t="s">
        <v>510</v>
      </c>
      <c r="AB266" s="53"/>
      <c r="AC266" s="53"/>
      <c r="AD266" s="53"/>
      <c r="AE266" s="53"/>
      <c r="AF266" s="53"/>
      <c r="AG266" s="53" t="s">
        <v>511</v>
      </c>
      <c r="AH266" s="53"/>
      <c r="AI266" s="53"/>
      <c r="AJ266" s="53"/>
      <c r="AK266" s="53"/>
      <c r="AL266" s="53"/>
    </row>
    <row r="267" spans="1:78" s="22" customFormat="1" ht="13.8" x14ac:dyDescent="0.25">
      <c r="A267" s="210" t="s">
        <v>512</v>
      </c>
      <c r="B267" s="210"/>
      <c r="C267" s="210"/>
      <c r="D267" s="210"/>
      <c r="E267" s="210"/>
      <c r="F267" s="210"/>
      <c r="G267" s="210"/>
      <c r="H267" s="210"/>
      <c r="I267" s="210"/>
      <c r="J267" s="210"/>
      <c r="K267" s="210"/>
      <c r="L267" s="210"/>
      <c r="M267" s="210"/>
      <c r="N267" s="210"/>
      <c r="O267" s="210"/>
      <c r="P267" s="210"/>
      <c r="Q267" s="210"/>
      <c r="R267" s="210"/>
      <c r="S267" s="210"/>
      <c r="T267" s="210"/>
      <c r="U267" s="210"/>
      <c r="V267" s="56" t="s">
        <v>564</v>
      </c>
      <c r="W267" s="56"/>
      <c r="X267" s="56"/>
      <c r="Y267" s="56"/>
      <c r="Z267" s="56"/>
      <c r="AA267" s="56" t="s">
        <v>564</v>
      </c>
      <c r="AB267" s="56"/>
      <c r="AC267" s="56"/>
      <c r="AD267" s="56"/>
      <c r="AE267" s="56"/>
      <c r="AF267" s="56"/>
      <c r="AG267" s="56" t="s">
        <v>564</v>
      </c>
      <c r="AH267" s="56"/>
      <c r="AI267" s="56"/>
      <c r="AJ267" s="56"/>
      <c r="AK267" s="56"/>
      <c r="AL267" s="56"/>
    </row>
    <row r="268" spans="1:78" s="22" customFormat="1" ht="13.8" x14ac:dyDescent="0.25">
      <c r="A268" s="210" t="s">
        <v>513</v>
      </c>
      <c r="B268" s="210"/>
      <c r="C268" s="210"/>
      <c r="D268" s="210"/>
      <c r="E268" s="210"/>
      <c r="F268" s="210"/>
      <c r="G268" s="210"/>
      <c r="H268" s="210"/>
      <c r="I268" s="210"/>
      <c r="J268" s="210"/>
      <c r="K268" s="210"/>
      <c r="L268" s="210"/>
      <c r="M268" s="210"/>
      <c r="N268" s="210"/>
      <c r="O268" s="210"/>
      <c r="P268" s="210"/>
      <c r="Q268" s="210"/>
      <c r="R268" s="210"/>
      <c r="S268" s="210"/>
      <c r="T268" s="210"/>
      <c r="U268" s="210"/>
      <c r="V268" s="56" t="s">
        <v>564</v>
      </c>
      <c r="W268" s="56"/>
      <c r="X268" s="56"/>
      <c r="Y268" s="56"/>
      <c r="Z268" s="56"/>
      <c r="AA268" s="56" t="s">
        <v>564</v>
      </c>
      <c r="AB268" s="56"/>
      <c r="AC268" s="56"/>
      <c r="AD268" s="56"/>
      <c r="AE268" s="56"/>
      <c r="AF268" s="56"/>
      <c r="AG268" s="56" t="s">
        <v>564</v>
      </c>
      <c r="AH268" s="56"/>
      <c r="AI268" s="56"/>
      <c r="AJ268" s="56"/>
      <c r="AK268" s="56"/>
      <c r="AL268" s="56"/>
    </row>
    <row r="269" spans="1:78" s="22" customFormat="1" ht="13.8" x14ac:dyDescent="0.25">
      <c r="A269" s="210" t="s">
        <v>514</v>
      </c>
      <c r="B269" s="210"/>
      <c r="C269" s="210"/>
      <c r="D269" s="210"/>
      <c r="E269" s="210"/>
      <c r="F269" s="210"/>
      <c r="G269" s="210"/>
      <c r="H269" s="210"/>
      <c r="I269" s="210"/>
      <c r="J269" s="210"/>
      <c r="K269" s="210"/>
      <c r="L269" s="210"/>
      <c r="M269" s="210"/>
      <c r="N269" s="210"/>
      <c r="O269" s="210"/>
      <c r="P269" s="210"/>
      <c r="Q269" s="210"/>
      <c r="R269" s="210"/>
      <c r="S269" s="210"/>
      <c r="T269" s="210"/>
      <c r="U269" s="210"/>
      <c r="V269" s="56" t="s">
        <v>564</v>
      </c>
      <c r="W269" s="56"/>
      <c r="X269" s="56"/>
      <c r="Y269" s="56"/>
      <c r="Z269" s="56"/>
      <c r="AA269" s="56" t="s">
        <v>564</v>
      </c>
      <c r="AB269" s="56"/>
      <c r="AC269" s="56"/>
      <c r="AD269" s="56"/>
      <c r="AE269" s="56"/>
      <c r="AF269" s="56"/>
      <c r="AG269" s="56" t="s">
        <v>564</v>
      </c>
      <c r="AH269" s="56"/>
      <c r="AI269" s="56"/>
      <c r="AJ269" s="56"/>
      <c r="AK269" s="56"/>
      <c r="AL269" s="56"/>
    </row>
    <row r="270" spans="1:78" s="22" customFormat="1" ht="13.2" customHeight="1" x14ac:dyDescent="0.25">
      <c r="A270" s="210" t="s">
        <v>515</v>
      </c>
      <c r="B270" s="210"/>
      <c r="C270" s="210"/>
      <c r="D270" s="210"/>
      <c r="E270" s="210"/>
      <c r="F270" s="210"/>
      <c r="G270" s="210"/>
      <c r="H270" s="210"/>
      <c r="I270" s="210"/>
      <c r="J270" s="210"/>
      <c r="K270" s="210"/>
      <c r="L270" s="210"/>
      <c r="M270" s="210"/>
      <c r="N270" s="210"/>
      <c r="O270" s="210"/>
      <c r="P270" s="210"/>
      <c r="Q270" s="210"/>
      <c r="R270" s="210"/>
      <c r="S270" s="210"/>
      <c r="T270" s="210"/>
      <c r="U270" s="210"/>
      <c r="V270" s="56" t="s">
        <v>564</v>
      </c>
      <c r="W270" s="56"/>
      <c r="X270" s="56"/>
      <c r="Y270" s="56"/>
      <c r="Z270" s="56"/>
      <c r="AA270" s="56" t="s">
        <v>564</v>
      </c>
      <c r="AB270" s="56"/>
      <c r="AC270" s="56"/>
      <c r="AD270" s="56"/>
      <c r="AE270" s="56"/>
      <c r="AF270" s="56"/>
      <c r="AG270" s="56" t="s">
        <v>564</v>
      </c>
      <c r="AH270" s="56"/>
      <c r="AI270" s="56"/>
      <c r="AJ270" s="56"/>
      <c r="AK270" s="56"/>
      <c r="AL270" s="56"/>
    </row>
    <row r="271" spans="1:78" s="22" customFormat="1" ht="16.2" customHeight="1" x14ac:dyDescent="0.25">
      <c r="A271" s="210" t="s">
        <v>516</v>
      </c>
      <c r="B271" s="210"/>
      <c r="C271" s="210"/>
      <c r="D271" s="210"/>
      <c r="E271" s="210"/>
      <c r="F271" s="210"/>
      <c r="G271" s="210"/>
      <c r="H271" s="210"/>
      <c r="I271" s="210"/>
      <c r="J271" s="210"/>
      <c r="K271" s="210"/>
      <c r="L271" s="210"/>
      <c r="M271" s="210"/>
      <c r="N271" s="210"/>
      <c r="O271" s="210"/>
      <c r="P271" s="210"/>
      <c r="Q271" s="210"/>
      <c r="R271" s="210"/>
      <c r="S271" s="210"/>
      <c r="T271" s="210"/>
      <c r="U271" s="210"/>
      <c r="V271" s="56" t="s">
        <v>564</v>
      </c>
      <c r="W271" s="56"/>
      <c r="X271" s="56"/>
      <c r="Y271" s="56"/>
      <c r="Z271" s="56"/>
      <c r="AA271" s="56" t="s">
        <v>564</v>
      </c>
      <c r="AB271" s="56"/>
      <c r="AC271" s="56"/>
      <c r="AD271" s="56"/>
      <c r="AE271" s="56"/>
      <c r="AF271" s="56"/>
      <c r="AG271" s="56" t="s">
        <v>564</v>
      </c>
      <c r="AH271" s="56"/>
      <c r="AI271" s="56"/>
      <c r="AJ271" s="56"/>
      <c r="AK271" s="56"/>
      <c r="AL271" s="56"/>
    </row>
    <row r="272" spans="1:78" s="22" customFormat="1" ht="13.8" x14ac:dyDescent="0.25"/>
    <row r="273" spans="1:79" s="24" customFormat="1" ht="13.95" customHeight="1" x14ac:dyDescent="0.25">
      <c r="A273" s="209" t="s">
        <v>517</v>
      </c>
      <c r="B273" s="209"/>
      <c r="C273" s="209"/>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s="209"/>
      <c r="AP273" s="209"/>
      <c r="AQ273" s="209"/>
      <c r="AR273" s="209"/>
      <c r="AS273" s="209"/>
      <c r="AT273" s="209"/>
      <c r="AU273" s="209"/>
      <c r="AV273" s="209"/>
      <c r="AW273" s="209"/>
      <c r="AX273" s="209"/>
      <c r="AY273" s="209"/>
      <c r="AZ273" s="209"/>
      <c r="BA273" s="209"/>
      <c r="BB273" s="209"/>
      <c r="BC273" s="209"/>
      <c r="BD273" s="209"/>
      <c r="BE273" s="209"/>
      <c r="BF273" s="209"/>
      <c r="BG273" s="209"/>
      <c r="BH273" s="209"/>
      <c r="BI273" s="209"/>
      <c r="BJ273" s="209"/>
      <c r="BK273" s="209"/>
      <c r="BL273" s="209"/>
      <c r="BM273" s="209"/>
      <c r="BN273" s="209"/>
      <c r="BO273" s="209"/>
      <c r="BP273" s="209"/>
      <c r="BQ273" s="209"/>
      <c r="BR273" s="209"/>
      <c r="BS273" s="209"/>
      <c r="BT273" s="209"/>
      <c r="BU273" s="209"/>
      <c r="BV273" s="209"/>
      <c r="BW273" s="209"/>
      <c r="BX273" s="209"/>
      <c r="BY273" s="209"/>
      <c r="BZ273" s="209"/>
    </row>
    <row r="274" spans="1:79" s="24" customFormat="1" ht="30.6" customHeight="1" x14ac:dyDescent="0.25">
      <c r="A274" s="50" t="s">
        <v>518</v>
      </c>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row>
    <row r="275" spans="1:79" s="22" customFormat="1" ht="13.8" x14ac:dyDescent="0.25"/>
    <row r="276" spans="1:79" ht="14.25" customHeight="1" x14ac:dyDescent="0.25">
      <c r="A276" s="51" t="s">
        <v>519</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row>
    <row r="277" spans="1:79" s="22" customFormat="1" ht="13.8" x14ac:dyDescent="0.25"/>
    <row r="278" spans="1:79" s="22" customFormat="1" ht="13.95" customHeight="1" x14ac:dyDescent="0.25">
      <c r="A278" s="50" t="s">
        <v>520</v>
      </c>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row>
    <row r="279" spans="1:79" s="22" customFormat="1" ht="13.8" x14ac:dyDescent="0.25"/>
    <row r="280" spans="1:79" ht="24.6" customHeight="1" x14ac:dyDescent="0.25">
      <c r="A280" s="51" t="s">
        <v>521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row>
    <row r="281" spans="1:79" ht="14.25" customHeight="1" x14ac:dyDescent="0.25">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row>
    <row r="282" spans="1:79" ht="14.25" customHeight="1" x14ac:dyDescent="0.25">
      <c r="A282" s="51" t="s">
        <v>541</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row>
    <row r="283" spans="1:79" s="26" customFormat="1" ht="46.95" customHeight="1" x14ac:dyDescent="0.25">
      <c r="A283" s="199" t="s">
        <v>542</v>
      </c>
      <c r="B283" s="199"/>
      <c r="C283" s="199"/>
      <c r="D283" s="199"/>
      <c r="E283" s="199"/>
      <c r="F283" s="199"/>
      <c r="G283" s="199"/>
      <c r="H283" s="199"/>
      <c r="I283" s="199"/>
      <c r="J283" s="199"/>
      <c r="K283" s="199"/>
      <c r="L283" s="199"/>
      <c r="M283" s="199"/>
      <c r="N283" s="199"/>
      <c r="O283" s="199"/>
      <c r="P283" s="200" t="s">
        <v>543</v>
      </c>
      <c r="Q283" s="201"/>
      <c r="R283" s="201"/>
      <c r="S283" s="201"/>
      <c r="T283" s="201"/>
      <c r="U283" s="201"/>
      <c r="V283" s="201"/>
      <c r="W283" s="201"/>
      <c r="X283" s="201"/>
      <c r="Y283" s="202"/>
      <c r="Z283" s="199" t="s">
        <v>544</v>
      </c>
      <c r="AA283" s="199"/>
      <c r="AB283" s="199"/>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spans="1:79" s="26" customFormat="1" ht="55.2" customHeight="1" x14ac:dyDescent="0.25">
      <c r="A284" s="199"/>
      <c r="B284" s="199"/>
      <c r="C284" s="199"/>
      <c r="D284" s="199"/>
      <c r="E284" s="199"/>
      <c r="F284" s="199"/>
      <c r="G284" s="199"/>
      <c r="H284" s="199"/>
      <c r="I284" s="199"/>
      <c r="J284" s="199"/>
      <c r="K284" s="199"/>
      <c r="L284" s="199"/>
      <c r="M284" s="199"/>
      <c r="N284" s="199"/>
      <c r="O284" s="199"/>
      <c r="P284" s="203" t="s">
        <v>545</v>
      </c>
      <c r="Q284" s="204"/>
      <c r="R284" s="204"/>
      <c r="S284" s="204"/>
      <c r="T284" s="205"/>
      <c r="U284" s="203" t="s">
        <v>546</v>
      </c>
      <c r="V284" s="204"/>
      <c r="W284" s="204"/>
      <c r="X284" s="204"/>
      <c r="Y284" s="205"/>
      <c r="Z284" s="53" t="s">
        <v>547</v>
      </c>
      <c r="AA284" s="53"/>
      <c r="AB284" s="53"/>
      <c r="AC284" s="53"/>
      <c r="AD284" s="53" t="s">
        <v>557</v>
      </c>
      <c r="AE284" s="53"/>
      <c r="AF284" s="53"/>
      <c r="AG284" s="53"/>
      <c r="AH284" s="53" t="s">
        <v>548</v>
      </c>
      <c r="AI284" s="53"/>
      <c r="AJ284" s="53"/>
      <c r="AK284" s="53"/>
      <c r="AL284" s="53"/>
      <c r="AM284" s="53" t="s">
        <v>549</v>
      </c>
      <c r="AN284" s="53"/>
      <c r="AO284" s="53"/>
      <c r="AP284" s="53"/>
      <c r="AQ284" s="53" t="s">
        <v>550</v>
      </c>
      <c r="AR284" s="53"/>
      <c r="AS284" s="53"/>
      <c r="AT284" s="53"/>
      <c r="AU284" s="53"/>
      <c r="AV284" s="53"/>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spans="1:79" s="26" customFormat="1" ht="13.8" x14ac:dyDescent="0.25">
      <c r="A285" s="185">
        <v>1</v>
      </c>
      <c r="B285" s="185"/>
      <c r="C285" s="185"/>
      <c r="D285" s="185"/>
      <c r="E285" s="185"/>
      <c r="F285" s="185"/>
      <c r="G285" s="185"/>
      <c r="H285" s="185"/>
      <c r="I285" s="185"/>
      <c r="J285" s="185"/>
      <c r="K285" s="185"/>
      <c r="L285" s="185"/>
      <c r="M285" s="185"/>
      <c r="N285" s="185"/>
      <c r="O285" s="185"/>
      <c r="P285" s="206">
        <v>2</v>
      </c>
      <c r="Q285" s="207"/>
      <c r="R285" s="207"/>
      <c r="S285" s="207"/>
      <c r="T285" s="207"/>
      <c r="U285" s="207"/>
      <c r="V285" s="207"/>
      <c r="W285" s="207"/>
      <c r="X285" s="207"/>
      <c r="Y285" s="208"/>
      <c r="Z285" s="185">
        <v>3</v>
      </c>
      <c r="AA285" s="185"/>
      <c r="AB285" s="185"/>
      <c r="AC285" s="185"/>
      <c r="AD285" s="185">
        <v>4</v>
      </c>
      <c r="AE285" s="185"/>
      <c r="AF285" s="185"/>
      <c r="AG285" s="185"/>
      <c r="AH285" s="185">
        <v>5</v>
      </c>
      <c r="AI285" s="185"/>
      <c r="AJ285" s="185"/>
      <c r="AK285" s="185"/>
      <c r="AL285" s="185"/>
      <c r="AM285" s="185">
        <v>6</v>
      </c>
      <c r="AN285" s="185"/>
      <c r="AO285" s="185"/>
      <c r="AP285" s="185"/>
      <c r="AQ285" s="185">
        <v>7</v>
      </c>
      <c r="AR285" s="185"/>
      <c r="AS285" s="185"/>
      <c r="AT285" s="185"/>
      <c r="AU285" s="185"/>
      <c r="AV285" s="185"/>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spans="1:79" s="26" customFormat="1" ht="13.95" customHeight="1" x14ac:dyDescent="0.25">
      <c r="A286" s="190" t="s">
        <v>551</v>
      </c>
      <c r="B286" s="191"/>
      <c r="C286" s="191"/>
      <c r="D286" s="191"/>
      <c r="E286" s="191"/>
      <c r="F286" s="191"/>
      <c r="G286" s="191"/>
      <c r="H286" s="191"/>
      <c r="I286" s="191"/>
      <c r="J286" s="191"/>
      <c r="K286" s="191"/>
      <c r="L286" s="191"/>
      <c r="M286" s="191"/>
      <c r="N286" s="191"/>
      <c r="O286" s="192"/>
      <c r="P286" s="182">
        <v>140</v>
      </c>
      <c r="Q286" s="183"/>
      <c r="R286" s="183"/>
      <c r="S286" s="183"/>
      <c r="T286" s="184"/>
      <c r="U286" s="182">
        <v>314877.88</v>
      </c>
      <c r="V286" s="183"/>
      <c r="W286" s="183"/>
      <c r="X286" s="183"/>
      <c r="Y286" s="184"/>
      <c r="Z286" s="196">
        <f>AH286/AD286</f>
        <v>153.72563063768831</v>
      </c>
      <c r="AA286" s="197"/>
      <c r="AB286" s="197"/>
      <c r="AC286" s="198"/>
      <c r="AD286" s="182">
        <v>2233.85</v>
      </c>
      <c r="AE286" s="183"/>
      <c r="AF286" s="183"/>
      <c r="AG286" s="184"/>
      <c r="AH286" s="182">
        <v>343400</v>
      </c>
      <c r="AI286" s="183"/>
      <c r="AJ286" s="183"/>
      <c r="AK286" s="183"/>
      <c r="AL286" s="184"/>
      <c r="AM286" s="182"/>
      <c r="AN286" s="183"/>
      <c r="AO286" s="183"/>
      <c r="AP286" s="184"/>
      <c r="AQ286" s="185">
        <f>AH286</f>
        <v>343400</v>
      </c>
      <c r="AR286" s="185"/>
      <c r="AS286" s="185"/>
      <c r="AT286" s="185"/>
      <c r="AU286" s="185"/>
      <c r="AV286" s="185"/>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spans="1:79" s="26" customFormat="1" ht="14.4" customHeight="1" x14ac:dyDescent="0.25">
      <c r="A287" s="190" t="s">
        <v>552</v>
      </c>
      <c r="B287" s="191"/>
      <c r="C287" s="191"/>
      <c r="D287" s="191"/>
      <c r="E287" s="191"/>
      <c r="F287" s="191"/>
      <c r="G287" s="191"/>
      <c r="H287" s="191"/>
      <c r="I287" s="191"/>
      <c r="J287" s="191"/>
      <c r="K287" s="191"/>
      <c r="L287" s="191"/>
      <c r="M287" s="191"/>
      <c r="N287" s="191"/>
      <c r="O287" s="192"/>
      <c r="P287" s="182">
        <v>2.7349999999999999</v>
      </c>
      <c r="Q287" s="183"/>
      <c r="R287" s="183"/>
      <c r="S287" s="183"/>
      <c r="T287" s="184"/>
      <c r="U287" s="182">
        <v>71720.69</v>
      </c>
      <c r="V287" s="183"/>
      <c r="W287" s="183"/>
      <c r="X287" s="183"/>
      <c r="Y287" s="184"/>
      <c r="Z287" s="196">
        <f>AH287/AD287/1000</f>
        <v>3.2880055788005578</v>
      </c>
      <c r="AA287" s="197"/>
      <c r="AB287" s="197"/>
      <c r="AC287" s="198"/>
      <c r="AD287" s="182">
        <v>28.68</v>
      </c>
      <c r="AE287" s="183"/>
      <c r="AF287" s="183"/>
      <c r="AG287" s="184"/>
      <c r="AH287" s="182">
        <v>94300</v>
      </c>
      <c r="AI287" s="183"/>
      <c r="AJ287" s="183"/>
      <c r="AK287" s="183"/>
      <c r="AL287" s="184"/>
      <c r="AM287" s="182"/>
      <c r="AN287" s="183"/>
      <c r="AO287" s="183"/>
      <c r="AP287" s="184"/>
      <c r="AQ287" s="185">
        <f t="shared" ref="AQ287:AQ288" si="35">AH287</f>
        <v>94300</v>
      </c>
      <c r="AR287" s="185"/>
      <c r="AS287" s="185"/>
      <c r="AT287" s="185"/>
      <c r="AU287" s="185"/>
      <c r="AV287" s="185"/>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spans="1:79" s="26" customFormat="1" ht="13.95" customHeight="1" x14ac:dyDescent="0.25">
      <c r="A288" s="190" t="s">
        <v>553</v>
      </c>
      <c r="B288" s="191"/>
      <c r="C288" s="191"/>
      <c r="D288" s="191"/>
      <c r="E288" s="191"/>
      <c r="F288" s="191"/>
      <c r="G288" s="191"/>
      <c r="H288" s="191"/>
      <c r="I288" s="191"/>
      <c r="J288" s="191"/>
      <c r="K288" s="191"/>
      <c r="L288" s="191"/>
      <c r="M288" s="191"/>
      <c r="N288" s="191"/>
      <c r="O288" s="192"/>
      <c r="P288" s="182">
        <v>146649</v>
      </c>
      <c r="Q288" s="183"/>
      <c r="R288" s="183"/>
      <c r="S288" s="183"/>
      <c r="T288" s="184"/>
      <c r="U288" s="182">
        <v>464015.02</v>
      </c>
      <c r="V288" s="183"/>
      <c r="W288" s="183"/>
      <c r="X288" s="183"/>
      <c r="Y288" s="184"/>
      <c r="Z288" s="196">
        <f t="shared" ref="Z288" si="36">AH288/AD288</f>
        <v>211489.83444769325</v>
      </c>
      <c r="AA288" s="197"/>
      <c r="AB288" s="197"/>
      <c r="AC288" s="198"/>
      <c r="AD288" s="182">
        <v>2.9344199999999998</v>
      </c>
      <c r="AE288" s="183"/>
      <c r="AF288" s="183"/>
      <c r="AG288" s="184"/>
      <c r="AH288" s="182">
        <v>620600</v>
      </c>
      <c r="AI288" s="183"/>
      <c r="AJ288" s="183"/>
      <c r="AK288" s="183"/>
      <c r="AL288" s="184"/>
      <c r="AM288" s="182"/>
      <c r="AN288" s="183"/>
      <c r="AO288" s="183"/>
      <c r="AP288" s="184"/>
      <c r="AQ288" s="185">
        <f t="shared" si="35"/>
        <v>620600</v>
      </c>
      <c r="AR288" s="185"/>
      <c r="AS288" s="185"/>
      <c r="AT288" s="185"/>
      <c r="AU288" s="185"/>
      <c r="AV288" s="185"/>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row>
    <row r="289" spans="1:79" s="26" customFormat="1" ht="16.2" customHeight="1" x14ac:dyDescent="0.25">
      <c r="A289" s="190" t="s">
        <v>554</v>
      </c>
      <c r="B289" s="191"/>
      <c r="C289" s="191"/>
      <c r="D289" s="191"/>
      <c r="E289" s="191"/>
      <c r="F289" s="191"/>
      <c r="G289" s="191"/>
      <c r="H289" s="191"/>
      <c r="I289" s="191"/>
      <c r="J289" s="191"/>
      <c r="K289" s="191"/>
      <c r="L289" s="191"/>
      <c r="M289" s="191"/>
      <c r="N289" s="191"/>
      <c r="O289" s="192"/>
      <c r="P289" s="182">
        <v>0.77</v>
      </c>
      <c r="Q289" s="183"/>
      <c r="R289" s="183"/>
      <c r="S289" s="183"/>
      <c r="T289" s="184"/>
      <c r="U289" s="182">
        <v>8619.5</v>
      </c>
      <c r="V289" s="183"/>
      <c r="W289" s="183"/>
      <c r="X289" s="183"/>
      <c r="Y289" s="184"/>
      <c r="Z289" s="182"/>
      <c r="AA289" s="183"/>
      <c r="AB289" s="183"/>
      <c r="AC289" s="184"/>
      <c r="AD289" s="182"/>
      <c r="AE289" s="183"/>
      <c r="AF289" s="183"/>
      <c r="AG289" s="184"/>
      <c r="AH289" s="182"/>
      <c r="AI289" s="183"/>
      <c r="AJ289" s="183"/>
      <c r="AK289" s="183"/>
      <c r="AL289" s="184"/>
      <c r="AM289" s="182"/>
      <c r="AN289" s="183"/>
      <c r="AO289" s="183"/>
      <c r="AP289" s="184"/>
      <c r="AQ289" s="185"/>
      <c r="AR289" s="185"/>
      <c r="AS289" s="185"/>
      <c r="AT289" s="185"/>
      <c r="AU289" s="185"/>
      <c r="AV289" s="185"/>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row>
    <row r="290" spans="1:79" s="26" customFormat="1" ht="13.95" customHeight="1" x14ac:dyDescent="0.25">
      <c r="A290" s="190" t="s">
        <v>555</v>
      </c>
      <c r="B290" s="191"/>
      <c r="C290" s="191"/>
      <c r="D290" s="191"/>
      <c r="E290" s="191"/>
      <c r="F290" s="191"/>
      <c r="G290" s="191"/>
      <c r="H290" s="191"/>
      <c r="I290" s="191"/>
      <c r="J290" s="191"/>
      <c r="K290" s="191"/>
      <c r="L290" s="191"/>
      <c r="M290" s="191"/>
      <c r="N290" s="191"/>
      <c r="O290" s="192"/>
      <c r="P290" s="182">
        <v>3.1E-2</v>
      </c>
      <c r="Q290" s="183"/>
      <c r="R290" s="183"/>
      <c r="S290" s="183"/>
      <c r="T290" s="184"/>
      <c r="U290" s="182">
        <v>2437.29</v>
      </c>
      <c r="V290" s="183"/>
      <c r="W290" s="183"/>
      <c r="X290" s="183"/>
      <c r="Y290" s="184"/>
      <c r="Z290" s="182"/>
      <c r="AA290" s="183"/>
      <c r="AB290" s="183"/>
      <c r="AC290" s="184"/>
      <c r="AD290" s="182"/>
      <c r="AE290" s="183"/>
      <c r="AF290" s="183"/>
      <c r="AG290" s="184"/>
      <c r="AH290" s="182"/>
      <c r="AI290" s="183"/>
      <c r="AJ290" s="183"/>
      <c r="AK290" s="183"/>
      <c r="AL290" s="184"/>
      <c r="AM290" s="182"/>
      <c r="AN290" s="183"/>
      <c r="AO290" s="183"/>
      <c r="AP290" s="184"/>
      <c r="AQ290" s="185"/>
      <c r="AR290" s="185"/>
      <c r="AS290" s="185"/>
      <c r="AT290" s="185"/>
      <c r="AU290" s="185"/>
      <c r="AV290" s="185"/>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row>
    <row r="291" spans="1:79" s="26" customFormat="1" ht="28.2" customHeight="1" x14ac:dyDescent="0.25">
      <c r="A291" s="190" t="s">
        <v>556</v>
      </c>
      <c r="B291" s="191"/>
      <c r="C291" s="191"/>
      <c r="D291" s="191"/>
      <c r="E291" s="191"/>
      <c r="F291" s="191"/>
      <c r="G291" s="191"/>
      <c r="H291" s="191"/>
      <c r="I291" s="191"/>
      <c r="J291" s="191"/>
      <c r="K291" s="191"/>
      <c r="L291" s="191"/>
      <c r="M291" s="191"/>
      <c r="N291" s="191"/>
      <c r="O291" s="192"/>
      <c r="P291" s="182"/>
      <c r="Q291" s="183"/>
      <c r="R291" s="183"/>
      <c r="S291" s="183"/>
      <c r="T291" s="184"/>
      <c r="U291" s="182"/>
      <c r="V291" s="183"/>
      <c r="W291" s="183"/>
      <c r="X291" s="183"/>
      <c r="Y291" s="184"/>
      <c r="Z291" s="182"/>
      <c r="AA291" s="183"/>
      <c r="AB291" s="183"/>
      <c r="AC291" s="184"/>
      <c r="AD291" s="182"/>
      <c r="AE291" s="183"/>
      <c r="AF291" s="183"/>
      <c r="AG291" s="184"/>
      <c r="AH291" s="182"/>
      <c r="AI291" s="183"/>
      <c r="AJ291" s="183"/>
      <c r="AK291" s="183"/>
      <c r="AL291" s="184"/>
      <c r="AM291" s="182"/>
      <c r="AN291" s="183"/>
      <c r="AO291" s="183"/>
      <c r="AP291" s="184"/>
      <c r="AQ291" s="185"/>
      <c r="AR291" s="185"/>
      <c r="AS291" s="185"/>
      <c r="AT291" s="185"/>
      <c r="AU291" s="185"/>
      <c r="AV291" s="185"/>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row>
    <row r="292" spans="1:79" s="26" customFormat="1" ht="7.95" customHeight="1" x14ac:dyDescent="0.25">
      <c r="A292" s="36"/>
      <c r="B292" s="36"/>
      <c r="C292" s="36"/>
      <c r="D292" s="36"/>
      <c r="E292" s="36"/>
      <c r="F292" s="36"/>
      <c r="G292" s="36"/>
      <c r="H292" s="36"/>
      <c r="I292" s="36"/>
      <c r="J292" s="36"/>
      <c r="K292" s="36"/>
      <c r="L292" s="36"/>
      <c r="M292" s="36"/>
      <c r="AO292" s="27"/>
      <c r="AP292" s="27"/>
      <c r="AQ292" s="27"/>
      <c r="AR292" s="27"/>
      <c r="AS292" s="27"/>
      <c r="AT292" s="27"/>
    </row>
    <row r="293" spans="1:79" ht="14.25" customHeight="1" x14ac:dyDescent="0.25">
      <c r="A293" s="51" t="s">
        <v>522</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row>
    <row r="294" spans="1:79" s="22" customFormat="1" ht="10.95" customHeight="1" x14ac:dyDescent="0.25"/>
    <row r="295" spans="1:79" ht="14.25" customHeight="1" x14ac:dyDescent="0.25">
      <c r="A295" s="51" t="s">
        <v>523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row>
    <row r="296" spans="1:79" s="22" customFormat="1" ht="13.8" x14ac:dyDescent="0.25"/>
    <row r="297" spans="1:79" s="22" customFormat="1" ht="54" customHeight="1" x14ac:dyDescent="0.25">
      <c r="A297" s="52"/>
      <c r="B297" s="52"/>
      <c r="C297" s="52"/>
      <c r="D297" s="54" t="s">
        <v>524</v>
      </c>
      <c r="E297" s="54"/>
      <c r="F297" s="54"/>
      <c r="G297" s="54"/>
      <c r="H297" s="54"/>
      <c r="I297" s="54"/>
      <c r="J297" s="54"/>
      <c r="K297" s="54"/>
      <c r="L297" s="54"/>
      <c r="M297" s="54"/>
      <c r="N297" s="54"/>
      <c r="O297" s="54"/>
      <c r="P297" s="54"/>
      <c r="Q297" s="54"/>
      <c r="R297" s="54"/>
      <c r="S297" s="54"/>
      <c r="T297" s="54"/>
      <c r="U297" s="54"/>
      <c r="V297" s="54" t="s">
        <v>525</v>
      </c>
      <c r="W297" s="54"/>
      <c r="X297" s="54"/>
      <c r="Y297" s="54"/>
      <c r="Z297" s="54"/>
      <c r="AA297" s="54"/>
      <c r="AB297" s="54"/>
      <c r="AC297" s="54"/>
      <c r="AD297" s="54"/>
      <c r="AE297" s="54"/>
      <c r="AF297" s="54"/>
      <c r="AG297" s="54"/>
      <c r="AH297" s="54"/>
      <c r="AI297" s="54"/>
      <c r="AJ297" s="54"/>
      <c r="AK297" s="54"/>
      <c r="AL297" s="54"/>
      <c r="AM297" s="54"/>
      <c r="AN297" s="54" t="s">
        <v>526</v>
      </c>
      <c r="AO297" s="54"/>
      <c r="AP297" s="54"/>
      <c r="AQ297" s="54"/>
      <c r="AR297" s="54"/>
      <c r="AS297" s="54"/>
      <c r="AT297" s="54"/>
      <c r="AU297" s="54"/>
      <c r="AV297" s="54"/>
      <c r="AW297" s="54"/>
      <c r="AX297" s="54"/>
      <c r="AY297" s="54"/>
      <c r="AZ297" s="54"/>
      <c r="BA297" s="54"/>
      <c r="BB297" s="54"/>
      <c r="BC297" s="54"/>
      <c r="BD297" s="54"/>
      <c r="BE297" s="54"/>
      <c r="BM297" s="28"/>
      <c r="BN297" s="28"/>
      <c r="BO297" s="55"/>
      <c r="BP297" s="55"/>
      <c r="BQ297" s="55"/>
      <c r="BR297" s="55"/>
      <c r="BS297" s="55"/>
      <c r="BT297" s="55"/>
      <c r="BU297" s="28"/>
    </row>
    <row r="298" spans="1:79" s="22" customFormat="1" ht="58.95" customHeight="1" x14ac:dyDescent="0.25">
      <c r="A298" s="52"/>
      <c r="B298" s="52"/>
      <c r="C298" s="52"/>
      <c r="D298" s="54" t="s">
        <v>527</v>
      </c>
      <c r="E298" s="54"/>
      <c r="F298" s="54"/>
      <c r="G298" s="54" t="s">
        <v>528</v>
      </c>
      <c r="H298" s="54"/>
      <c r="I298" s="54"/>
      <c r="J298" s="54" t="s">
        <v>529</v>
      </c>
      <c r="K298" s="54"/>
      <c r="L298" s="54"/>
      <c r="M298" s="54" t="s">
        <v>530</v>
      </c>
      <c r="N298" s="54"/>
      <c r="O298" s="54"/>
      <c r="P298" s="54" t="s">
        <v>529</v>
      </c>
      <c r="Q298" s="54"/>
      <c r="R298" s="54"/>
      <c r="S298" s="54" t="s">
        <v>531</v>
      </c>
      <c r="T298" s="54"/>
      <c r="U298" s="54"/>
      <c r="V298" s="54" t="s">
        <v>527</v>
      </c>
      <c r="W298" s="54"/>
      <c r="X298" s="54"/>
      <c r="Y298" s="54" t="s">
        <v>528</v>
      </c>
      <c r="Z298" s="54"/>
      <c r="AA298" s="54"/>
      <c r="AB298" s="54" t="s">
        <v>529</v>
      </c>
      <c r="AC298" s="54"/>
      <c r="AD298" s="54"/>
      <c r="AE298" s="54" t="s">
        <v>530</v>
      </c>
      <c r="AF298" s="54"/>
      <c r="AG298" s="54"/>
      <c r="AH298" s="54" t="s">
        <v>529</v>
      </c>
      <c r="AI298" s="54"/>
      <c r="AJ298" s="54"/>
      <c r="AK298" s="54" t="s">
        <v>531</v>
      </c>
      <c r="AL298" s="54"/>
      <c r="AM298" s="54"/>
      <c r="AN298" s="54" t="s">
        <v>527</v>
      </c>
      <c r="AO298" s="54"/>
      <c r="AP298" s="54"/>
      <c r="AQ298" s="54" t="s">
        <v>528</v>
      </c>
      <c r="AR298" s="54"/>
      <c r="AS298" s="54"/>
      <c r="AT298" s="54" t="s">
        <v>529</v>
      </c>
      <c r="AU298" s="54"/>
      <c r="AV298" s="54"/>
      <c r="AW298" s="54" t="s">
        <v>530</v>
      </c>
      <c r="AX298" s="54"/>
      <c r="AY298" s="54"/>
      <c r="AZ298" s="54" t="s">
        <v>529</v>
      </c>
      <c r="BA298" s="54"/>
      <c r="BB298" s="54"/>
      <c r="BC298" s="54" t="s">
        <v>531</v>
      </c>
      <c r="BD298" s="54"/>
      <c r="BE298" s="54"/>
      <c r="BM298" s="28"/>
      <c r="BN298" s="28"/>
      <c r="BO298" s="29"/>
      <c r="BP298" s="29"/>
      <c r="BQ298" s="29"/>
      <c r="BR298" s="29"/>
      <c r="BS298" s="29"/>
      <c r="BT298" s="29"/>
      <c r="BU298" s="28"/>
    </row>
    <row r="299" spans="1:79" s="22" customFormat="1" ht="13.8" x14ac:dyDescent="0.25">
      <c r="A299" s="52" t="s">
        <v>532</v>
      </c>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M299" s="28"/>
      <c r="BN299" s="28"/>
      <c r="BO299" s="28"/>
      <c r="BP299" s="28"/>
      <c r="BQ299" s="28"/>
      <c r="BR299" s="28"/>
      <c r="BS299" s="28"/>
      <c r="BT299" s="28"/>
      <c r="BU299" s="28"/>
    </row>
    <row r="300" spans="1:79" s="22" customFormat="1" ht="13.8" x14ac:dyDescent="0.25">
      <c r="A300" s="52" t="s">
        <v>533</v>
      </c>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M300" s="28"/>
      <c r="BN300" s="28"/>
      <c r="BO300" s="28"/>
      <c r="BP300" s="28"/>
      <c r="BQ300" s="28"/>
      <c r="BR300" s="28"/>
      <c r="BS300" s="28"/>
      <c r="BT300" s="28"/>
      <c r="BU300" s="28"/>
    </row>
    <row r="301" spans="1:79" s="22" customFormat="1" ht="13.8"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M301" s="28"/>
      <c r="BN301" s="28"/>
      <c r="BO301" s="28"/>
      <c r="BP301" s="28"/>
      <c r="BQ301" s="28"/>
      <c r="BR301" s="28"/>
      <c r="BS301" s="28"/>
      <c r="BT301" s="28"/>
      <c r="BU301" s="28"/>
    </row>
    <row r="302" spans="1:79" s="22" customFormat="1" ht="13.8" x14ac:dyDescent="0.25">
      <c r="A302" s="52" t="s">
        <v>534</v>
      </c>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M302" s="28"/>
      <c r="BN302" s="28"/>
      <c r="BO302" s="28"/>
      <c r="BP302" s="28"/>
      <c r="BQ302" s="28"/>
      <c r="BR302" s="28"/>
      <c r="BS302" s="28"/>
      <c r="BT302" s="28"/>
      <c r="BU302" s="28"/>
    </row>
    <row r="303" spans="1:79" s="22" customFormat="1" ht="46.2" customHeight="1" x14ac:dyDescent="0.25">
      <c r="A303" s="52"/>
      <c r="B303" s="52"/>
      <c r="C303" s="52"/>
      <c r="D303" s="54" t="s">
        <v>535</v>
      </c>
      <c r="E303" s="54"/>
      <c r="F303" s="54"/>
      <c r="G303" s="54"/>
      <c r="H303" s="54"/>
      <c r="I303" s="54"/>
      <c r="J303" s="54"/>
      <c r="K303" s="54"/>
      <c r="L303" s="54"/>
      <c r="M303" s="54"/>
      <c r="N303" s="54"/>
      <c r="O303" s="54"/>
      <c r="P303" s="54"/>
      <c r="Q303" s="54"/>
      <c r="R303" s="54"/>
      <c r="S303" s="54"/>
      <c r="T303" s="54"/>
      <c r="U303" s="54"/>
      <c r="V303" s="54" t="s">
        <v>536</v>
      </c>
      <c r="W303" s="54"/>
      <c r="X303" s="54"/>
      <c r="Y303" s="54"/>
      <c r="Z303" s="54"/>
      <c r="AA303" s="54"/>
      <c r="AB303" s="54"/>
      <c r="AC303" s="54"/>
      <c r="AD303" s="54"/>
      <c r="AE303" s="54"/>
      <c r="AF303" s="54"/>
      <c r="AG303" s="54"/>
      <c r="AH303" s="54"/>
      <c r="AI303" s="54"/>
      <c r="AJ303" s="54"/>
      <c r="AK303" s="54"/>
      <c r="AL303" s="54"/>
      <c r="AM303" s="54"/>
      <c r="AN303" s="30"/>
      <c r="AO303" s="30"/>
      <c r="AP303" s="30"/>
      <c r="AQ303" s="30"/>
      <c r="AR303" s="30"/>
      <c r="AS303" s="30"/>
      <c r="AT303" s="30"/>
      <c r="AU303" s="30"/>
      <c r="AV303" s="30"/>
      <c r="AW303" s="30"/>
      <c r="AX303" s="30"/>
      <c r="AY303" s="30"/>
      <c r="AZ303" s="30"/>
      <c r="BA303" s="30"/>
      <c r="BB303" s="30"/>
      <c r="BC303" s="30"/>
      <c r="BD303" s="30"/>
      <c r="BE303" s="30"/>
    </row>
    <row r="304" spans="1:79" s="22" customFormat="1" ht="13.8" x14ac:dyDescent="0.25">
      <c r="A304" s="52"/>
      <c r="B304" s="52"/>
      <c r="C304" s="52"/>
      <c r="D304" s="54" t="s">
        <v>527</v>
      </c>
      <c r="E304" s="54"/>
      <c r="F304" s="54"/>
      <c r="G304" s="54" t="s">
        <v>528</v>
      </c>
      <c r="H304" s="54"/>
      <c r="I304" s="54"/>
      <c r="J304" s="54" t="s">
        <v>529</v>
      </c>
      <c r="K304" s="54"/>
      <c r="L304" s="54"/>
      <c r="M304" s="54" t="s">
        <v>530</v>
      </c>
      <c r="N304" s="54"/>
      <c r="O304" s="54"/>
      <c r="P304" s="54" t="s">
        <v>529</v>
      </c>
      <c r="Q304" s="54"/>
      <c r="R304" s="54"/>
      <c r="S304" s="54" t="s">
        <v>531</v>
      </c>
      <c r="T304" s="54"/>
      <c r="U304" s="54"/>
      <c r="V304" s="54" t="s">
        <v>527</v>
      </c>
      <c r="W304" s="54"/>
      <c r="X304" s="54"/>
      <c r="Y304" s="54" t="s">
        <v>528</v>
      </c>
      <c r="Z304" s="54"/>
      <c r="AA304" s="54"/>
      <c r="AB304" s="54" t="s">
        <v>529</v>
      </c>
      <c r="AC304" s="54"/>
      <c r="AD304" s="54"/>
      <c r="AE304" s="54" t="s">
        <v>530</v>
      </c>
      <c r="AF304" s="54"/>
      <c r="AG304" s="54"/>
      <c r="AH304" s="54" t="s">
        <v>529</v>
      </c>
      <c r="AI304" s="54"/>
      <c r="AJ304" s="54"/>
      <c r="AK304" s="54" t="s">
        <v>531</v>
      </c>
      <c r="AL304" s="54"/>
      <c r="AM304" s="54"/>
      <c r="AN304" s="30"/>
      <c r="AO304" s="30"/>
      <c r="AP304" s="30"/>
      <c r="AQ304" s="30"/>
      <c r="AR304" s="30"/>
      <c r="AS304" s="30"/>
      <c r="AT304" s="30"/>
      <c r="AU304" s="30"/>
      <c r="AV304" s="30"/>
      <c r="AW304" s="30"/>
      <c r="AX304" s="30"/>
      <c r="AY304" s="30"/>
      <c r="AZ304" s="30"/>
      <c r="BA304" s="30"/>
      <c r="BB304" s="30"/>
      <c r="BC304" s="30"/>
      <c r="BD304" s="30"/>
      <c r="BE304" s="30"/>
    </row>
    <row r="305" spans="1:64" s="22" customFormat="1" ht="13.8" x14ac:dyDescent="0.25">
      <c r="A305" s="52" t="s">
        <v>532</v>
      </c>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30"/>
      <c r="AO305" s="30"/>
      <c r="AP305" s="30"/>
      <c r="AQ305" s="30"/>
      <c r="AR305" s="30"/>
      <c r="AS305" s="30"/>
      <c r="AT305" s="30"/>
      <c r="AU305" s="30"/>
      <c r="AV305" s="30"/>
      <c r="AW305" s="30"/>
      <c r="AX305" s="30"/>
      <c r="AY305" s="30"/>
      <c r="AZ305" s="30"/>
      <c r="BA305" s="30"/>
      <c r="BB305" s="30"/>
      <c r="BC305" s="30"/>
      <c r="BD305" s="30"/>
      <c r="BE305" s="30"/>
    </row>
    <row r="306" spans="1:64" s="22" customFormat="1" ht="13.8" x14ac:dyDescent="0.25">
      <c r="A306" s="52" t="s">
        <v>533</v>
      </c>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30"/>
      <c r="AO306" s="30"/>
      <c r="AP306" s="30"/>
      <c r="AQ306" s="30"/>
      <c r="AR306" s="30"/>
      <c r="AS306" s="30"/>
      <c r="AT306" s="30"/>
      <c r="AU306" s="30"/>
      <c r="AV306" s="30"/>
      <c r="AW306" s="30"/>
      <c r="AX306" s="30"/>
      <c r="AY306" s="30"/>
      <c r="AZ306" s="30"/>
      <c r="BA306" s="30"/>
      <c r="BB306" s="30"/>
      <c r="BC306" s="30"/>
      <c r="BD306" s="30"/>
      <c r="BE306" s="30"/>
    </row>
    <row r="307" spans="1:64" s="22" customFormat="1" ht="13.8"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30"/>
      <c r="AO307" s="30"/>
      <c r="AP307" s="30"/>
      <c r="AQ307" s="30"/>
      <c r="AR307" s="30"/>
      <c r="AS307" s="30"/>
      <c r="AT307" s="30"/>
      <c r="AU307" s="30"/>
      <c r="AV307" s="30"/>
      <c r="AW307" s="30"/>
      <c r="AX307" s="30"/>
      <c r="AY307" s="30"/>
      <c r="AZ307" s="30"/>
      <c r="BA307" s="30"/>
      <c r="BB307" s="30"/>
      <c r="BC307" s="30"/>
      <c r="BD307" s="30"/>
      <c r="BE307" s="30"/>
    </row>
    <row r="308" spans="1:64" s="22" customFormat="1" ht="13.8" x14ac:dyDescent="0.25">
      <c r="A308" s="52" t="s">
        <v>534</v>
      </c>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30"/>
      <c r="AO308" s="30"/>
      <c r="AP308" s="30"/>
      <c r="AQ308" s="30"/>
      <c r="AR308" s="30"/>
      <c r="AS308" s="30"/>
      <c r="AT308" s="30"/>
      <c r="AU308" s="30"/>
      <c r="AV308" s="30"/>
      <c r="AW308" s="30"/>
      <c r="AX308" s="30"/>
      <c r="AY308" s="30"/>
      <c r="AZ308" s="30"/>
      <c r="BA308" s="30"/>
      <c r="BB308" s="30"/>
      <c r="BC308" s="30"/>
      <c r="BD308" s="30"/>
      <c r="BE308" s="30"/>
    </row>
    <row r="309" spans="1:64" s="22" customFormat="1" ht="13.8"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row>
    <row r="310" spans="1:64" ht="14.25" customHeight="1" x14ac:dyDescent="0.25">
      <c r="A310" s="51" t="s">
        <v>537</v>
      </c>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row>
    <row r="311" spans="1:64" s="22" customFormat="1" ht="13.8" x14ac:dyDescent="0.25"/>
    <row r="312" spans="1:64" s="22" customFormat="1" ht="39.6" customHeight="1" x14ac:dyDescent="0.25">
      <c r="A312" s="53" t="s">
        <v>538</v>
      </c>
      <c r="B312" s="53"/>
      <c r="C312" s="53"/>
      <c r="D312" s="53"/>
      <c r="E312" s="53"/>
      <c r="F312" s="53"/>
      <c r="G312" s="53"/>
      <c r="H312" s="53"/>
      <c r="I312" s="53"/>
      <c r="J312" s="53"/>
      <c r="K312" s="53"/>
      <c r="L312" s="53"/>
      <c r="M312" s="53"/>
      <c r="N312" s="53"/>
      <c r="O312" s="53"/>
      <c r="P312" s="53"/>
      <c r="Q312" s="53" t="s">
        <v>539</v>
      </c>
      <c r="R312" s="53"/>
      <c r="S312" s="53"/>
      <c r="T312" s="53"/>
      <c r="U312" s="53"/>
      <c r="V312" s="53" t="s">
        <v>540</v>
      </c>
      <c r="W312" s="53"/>
      <c r="X312" s="53"/>
      <c r="Y312" s="53"/>
      <c r="Z312" s="53"/>
      <c r="AA312" s="53" t="s">
        <v>529</v>
      </c>
      <c r="AB312" s="53"/>
      <c r="AC312" s="53"/>
      <c r="AD312" s="53"/>
      <c r="AE312" s="53"/>
      <c r="AF312" s="53" t="s">
        <v>481</v>
      </c>
      <c r="AG312" s="53"/>
      <c r="AH312" s="53"/>
      <c r="AI312" s="53"/>
      <c r="AJ312" s="53"/>
    </row>
    <row r="313" spans="1:64" s="22" customFormat="1" ht="13.8" x14ac:dyDescent="0.25">
      <c r="A313" s="53" t="s">
        <v>564</v>
      </c>
      <c r="B313" s="53"/>
      <c r="C313" s="53"/>
      <c r="D313" s="53"/>
      <c r="E313" s="53"/>
      <c r="F313" s="53"/>
      <c r="G313" s="53"/>
      <c r="H313" s="53"/>
      <c r="I313" s="53"/>
      <c r="J313" s="53"/>
      <c r="K313" s="53"/>
      <c r="L313" s="53"/>
      <c r="M313" s="53"/>
      <c r="N313" s="53"/>
      <c r="O313" s="53"/>
      <c r="P313" s="53"/>
      <c r="Q313" s="53" t="s">
        <v>564</v>
      </c>
      <c r="R313" s="53"/>
      <c r="S313" s="53"/>
      <c r="T313" s="53"/>
      <c r="U313" s="53"/>
      <c r="V313" s="53" t="s">
        <v>564</v>
      </c>
      <c r="W313" s="53"/>
      <c r="X313" s="53"/>
      <c r="Y313" s="53"/>
      <c r="Z313" s="53"/>
      <c r="AA313" s="53" t="s">
        <v>564</v>
      </c>
      <c r="AB313" s="53"/>
      <c r="AC313" s="53"/>
      <c r="AD313" s="53"/>
      <c r="AE313" s="53"/>
      <c r="AF313" s="53" t="s">
        <v>564</v>
      </c>
      <c r="AG313" s="53"/>
      <c r="AH313" s="53"/>
      <c r="AI313" s="53"/>
      <c r="AJ313" s="53"/>
    </row>
    <row r="314" spans="1:64" s="22" customFormat="1" ht="13.8" x14ac:dyDescent="0.2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row>
    <row r="315" spans="1:64" ht="14.25" customHeight="1" x14ac:dyDescent="0.25">
      <c r="A315" s="51" t="s">
        <v>122</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row>
    <row r="318" spans="1:64" ht="15" customHeight="1" x14ac:dyDescent="0.25">
      <c r="A318" s="81" t="s">
        <v>6</v>
      </c>
      <c r="B318" s="82"/>
      <c r="C318" s="82"/>
      <c r="D318" s="81" t="s">
        <v>10</v>
      </c>
      <c r="E318" s="82"/>
      <c r="F318" s="82"/>
      <c r="G318" s="82"/>
      <c r="H318" s="82"/>
      <c r="I318" s="82"/>
      <c r="J318" s="82"/>
      <c r="K318" s="82"/>
      <c r="L318" s="82"/>
      <c r="M318" s="82"/>
      <c r="N318" s="82"/>
      <c r="O318" s="82"/>
      <c r="P318" s="82"/>
      <c r="Q318" s="82"/>
      <c r="R318" s="82"/>
      <c r="S318" s="82"/>
      <c r="T318" s="82"/>
      <c r="U318" s="82"/>
      <c r="V318" s="83"/>
      <c r="W318" s="61" t="s">
        <v>193</v>
      </c>
      <c r="X318" s="61"/>
      <c r="Y318" s="61"/>
      <c r="Z318" s="61"/>
      <c r="AA318" s="61"/>
      <c r="AB318" s="61"/>
      <c r="AC318" s="61"/>
      <c r="AD318" s="61"/>
      <c r="AE318" s="61"/>
      <c r="AF318" s="61"/>
      <c r="AG318" s="61"/>
      <c r="AH318" s="61"/>
      <c r="AI318" s="61" t="s">
        <v>196</v>
      </c>
      <c r="AJ318" s="61"/>
      <c r="AK318" s="61"/>
      <c r="AL318" s="61"/>
      <c r="AM318" s="61"/>
      <c r="AN318" s="61"/>
      <c r="AO318" s="61"/>
      <c r="AP318" s="61"/>
      <c r="AQ318" s="61"/>
      <c r="AR318" s="61"/>
      <c r="AS318" s="61"/>
      <c r="AT318" s="61"/>
      <c r="AU318" s="61" t="s">
        <v>201</v>
      </c>
      <c r="AV318" s="61"/>
      <c r="AW318" s="61"/>
      <c r="AX318" s="61"/>
      <c r="AY318" s="61"/>
      <c r="AZ318" s="61"/>
      <c r="BA318" s="61" t="s">
        <v>205</v>
      </c>
      <c r="BB318" s="61"/>
      <c r="BC318" s="61"/>
      <c r="BD318" s="61"/>
      <c r="BE318" s="61"/>
      <c r="BF318" s="61"/>
      <c r="BG318" s="61" t="s">
        <v>209</v>
      </c>
      <c r="BH318" s="61"/>
      <c r="BI318" s="61"/>
      <c r="BJ318" s="61"/>
      <c r="BK318" s="61"/>
      <c r="BL318" s="61"/>
    </row>
    <row r="319" spans="1:64" ht="15" customHeight="1" x14ac:dyDescent="0.25">
      <c r="A319" s="129"/>
      <c r="B319" s="130"/>
      <c r="C319" s="130"/>
      <c r="D319" s="129"/>
      <c r="E319" s="130"/>
      <c r="F319" s="130"/>
      <c r="G319" s="130"/>
      <c r="H319" s="130"/>
      <c r="I319" s="130"/>
      <c r="J319" s="130"/>
      <c r="K319" s="130"/>
      <c r="L319" s="130"/>
      <c r="M319" s="130"/>
      <c r="N319" s="130"/>
      <c r="O319" s="130"/>
      <c r="P319" s="130"/>
      <c r="Q319" s="130"/>
      <c r="R319" s="130"/>
      <c r="S319" s="130"/>
      <c r="T319" s="130"/>
      <c r="U319" s="130"/>
      <c r="V319" s="131"/>
      <c r="W319" s="61" t="s">
        <v>4</v>
      </c>
      <c r="X319" s="61"/>
      <c r="Y319" s="61"/>
      <c r="Z319" s="61"/>
      <c r="AA319" s="61"/>
      <c r="AB319" s="61"/>
      <c r="AC319" s="61" t="s">
        <v>3</v>
      </c>
      <c r="AD319" s="61"/>
      <c r="AE319" s="61"/>
      <c r="AF319" s="61"/>
      <c r="AG319" s="61"/>
      <c r="AH319" s="61"/>
      <c r="AI319" s="61" t="s">
        <v>4</v>
      </c>
      <c r="AJ319" s="61"/>
      <c r="AK319" s="61"/>
      <c r="AL319" s="61"/>
      <c r="AM319" s="61"/>
      <c r="AN319" s="61"/>
      <c r="AO319" s="61" t="s">
        <v>3</v>
      </c>
      <c r="AP319" s="61"/>
      <c r="AQ319" s="61"/>
      <c r="AR319" s="61"/>
      <c r="AS319" s="61"/>
      <c r="AT319" s="61"/>
      <c r="AU319" s="80" t="s">
        <v>4</v>
      </c>
      <c r="AV319" s="80"/>
      <c r="AW319" s="80"/>
      <c r="AX319" s="80" t="s">
        <v>3</v>
      </c>
      <c r="AY319" s="80"/>
      <c r="AZ319" s="80"/>
      <c r="BA319" s="80" t="s">
        <v>4</v>
      </c>
      <c r="BB319" s="80"/>
      <c r="BC319" s="80"/>
      <c r="BD319" s="80" t="s">
        <v>3</v>
      </c>
      <c r="BE319" s="80"/>
      <c r="BF319" s="80"/>
      <c r="BG319" s="80" t="s">
        <v>4</v>
      </c>
      <c r="BH319" s="80"/>
      <c r="BI319" s="80"/>
      <c r="BJ319" s="80" t="s">
        <v>3</v>
      </c>
      <c r="BK319" s="80"/>
      <c r="BL319" s="80"/>
    </row>
    <row r="320" spans="1:64" ht="57" customHeight="1" x14ac:dyDescent="0.25">
      <c r="A320" s="84"/>
      <c r="B320" s="85"/>
      <c r="C320" s="85"/>
      <c r="D320" s="84"/>
      <c r="E320" s="85"/>
      <c r="F320" s="85"/>
      <c r="G320" s="85"/>
      <c r="H320" s="85"/>
      <c r="I320" s="85"/>
      <c r="J320" s="85"/>
      <c r="K320" s="85"/>
      <c r="L320" s="85"/>
      <c r="M320" s="85"/>
      <c r="N320" s="85"/>
      <c r="O320" s="85"/>
      <c r="P320" s="85"/>
      <c r="Q320" s="85"/>
      <c r="R320" s="85"/>
      <c r="S320" s="85"/>
      <c r="T320" s="85"/>
      <c r="U320" s="85"/>
      <c r="V320" s="86"/>
      <c r="W320" s="61" t="s">
        <v>12</v>
      </c>
      <c r="X320" s="61"/>
      <c r="Y320" s="61"/>
      <c r="Z320" s="61" t="s">
        <v>11</v>
      </c>
      <c r="AA320" s="61"/>
      <c r="AB320" s="61"/>
      <c r="AC320" s="61" t="s">
        <v>12</v>
      </c>
      <c r="AD320" s="61"/>
      <c r="AE320" s="61"/>
      <c r="AF320" s="61" t="s">
        <v>11</v>
      </c>
      <c r="AG320" s="61"/>
      <c r="AH320" s="61"/>
      <c r="AI320" s="61" t="s">
        <v>12</v>
      </c>
      <c r="AJ320" s="61"/>
      <c r="AK320" s="61"/>
      <c r="AL320" s="61" t="s">
        <v>11</v>
      </c>
      <c r="AM320" s="61"/>
      <c r="AN320" s="61"/>
      <c r="AO320" s="61" t="s">
        <v>12</v>
      </c>
      <c r="AP320" s="61"/>
      <c r="AQ320" s="61"/>
      <c r="AR320" s="61" t="s">
        <v>11</v>
      </c>
      <c r="AS320" s="61"/>
      <c r="AT320" s="61"/>
      <c r="AU320" s="80"/>
      <c r="AV320" s="80"/>
      <c r="AW320" s="80"/>
      <c r="AX320" s="80"/>
      <c r="AY320" s="80"/>
      <c r="AZ320" s="80"/>
      <c r="BA320" s="80"/>
      <c r="BB320" s="80"/>
      <c r="BC320" s="80"/>
      <c r="BD320" s="80"/>
      <c r="BE320" s="80"/>
      <c r="BF320" s="80"/>
      <c r="BG320" s="80"/>
      <c r="BH320" s="80"/>
      <c r="BI320" s="80"/>
      <c r="BJ320" s="80"/>
      <c r="BK320" s="80"/>
      <c r="BL320" s="80"/>
    </row>
    <row r="321" spans="1:79" ht="15" customHeight="1" x14ac:dyDescent="0.25">
      <c r="A321" s="77">
        <v>1</v>
      </c>
      <c r="B321" s="78"/>
      <c r="C321" s="78"/>
      <c r="D321" s="77">
        <v>2</v>
      </c>
      <c r="E321" s="78"/>
      <c r="F321" s="78"/>
      <c r="G321" s="78"/>
      <c r="H321" s="78"/>
      <c r="I321" s="78"/>
      <c r="J321" s="78"/>
      <c r="K321" s="78"/>
      <c r="L321" s="78"/>
      <c r="M321" s="78"/>
      <c r="N321" s="78"/>
      <c r="O321" s="78"/>
      <c r="P321" s="78"/>
      <c r="Q321" s="78"/>
      <c r="R321" s="78"/>
      <c r="S321" s="78"/>
      <c r="T321" s="78"/>
      <c r="U321" s="78"/>
      <c r="V321" s="79"/>
      <c r="W321" s="61">
        <v>3</v>
      </c>
      <c r="X321" s="61"/>
      <c r="Y321" s="61"/>
      <c r="Z321" s="61">
        <v>4</v>
      </c>
      <c r="AA321" s="61"/>
      <c r="AB321" s="61"/>
      <c r="AC321" s="61">
        <v>5</v>
      </c>
      <c r="AD321" s="61"/>
      <c r="AE321" s="61"/>
      <c r="AF321" s="61">
        <v>6</v>
      </c>
      <c r="AG321" s="61"/>
      <c r="AH321" s="61"/>
      <c r="AI321" s="61">
        <v>7</v>
      </c>
      <c r="AJ321" s="61"/>
      <c r="AK321" s="61"/>
      <c r="AL321" s="61">
        <v>8</v>
      </c>
      <c r="AM321" s="61"/>
      <c r="AN321" s="61"/>
      <c r="AO321" s="61">
        <v>9</v>
      </c>
      <c r="AP321" s="61"/>
      <c r="AQ321" s="61"/>
      <c r="AR321" s="61">
        <v>10</v>
      </c>
      <c r="AS321" s="61"/>
      <c r="AT321" s="61"/>
      <c r="AU321" s="61">
        <v>11</v>
      </c>
      <c r="AV321" s="61"/>
      <c r="AW321" s="61"/>
      <c r="AX321" s="61">
        <v>12</v>
      </c>
      <c r="AY321" s="61"/>
      <c r="AZ321" s="61"/>
      <c r="BA321" s="61">
        <v>13</v>
      </c>
      <c r="BB321" s="61"/>
      <c r="BC321" s="61"/>
      <c r="BD321" s="61">
        <v>14</v>
      </c>
      <c r="BE321" s="61"/>
      <c r="BF321" s="61"/>
      <c r="BG321" s="61">
        <v>15</v>
      </c>
      <c r="BH321" s="61"/>
      <c r="BI321" s="61"/>
      <c r="BJ321" s="61">
        <v>16</v>
      </c>
      <c r="BK321" s="61"/>
      <c r="BL321" s="61"/>
    </row>
    <row r="322" spans="1:79" ht="12.75" hidden="1" customHeight="1" x14ac:dyDescent="0.25">
      <c r="A322" s="62" t="s">
        <v>69</v>
      </c>
      <c r="B322" s="63"/>
      <c r="C322" s="63"/>
      <c r="D322" s="62" t="s">
        <v>57</v>
      </c>
      <c r="E322" s="63"/>
      <c r="F322" s="63"/>
      <c r="G322" s="63"/>
      <c r="H322" s="63"/>
      <c r="I322" s="63"/>
      <c r="J322" s="63"/>
      <c r="K322" s="63"/>
      <c r="L322" s="63"/>
      <c r="M322" s="63"/>
      <c r="N322" s="63"/>
      <c r="O322" s="63"/>
      <c r="P322" s="63"/>
      <c r="Q322" s="63"/>
      <c r="R322" s="63"/>
      <c r="S322" s="63"/>
      <c r="T322" s="63"/>
      <c r="U322" s="63"/>
      <c r="V322" s="64"/>
      <c r="W322" s="80" t="s">
        <v>72</v>
      </c>
      <c r="X322" s="80"/>
      <c r="Y322" s="80"/>
      <c r="Z322" s="80" t="s">
        <v>73</v>
      </c>
      <c r="AA322" s="80"/>
      <c r="AB322" s="80"/>
      <c r="AC322" s="122" t="s">
        <v>74</v>
      </c>
      <c r="AD322" s="122"/>
      <c r="AE322" s="122"/>
      <c r="AF322" s="122" t="s">
        <v>75</v>
      </c>
      <c r="AG322" s="122"/>
      <c r="AH322" s="122"/>
      <c r="AI322" s="80" t="s">
        <v>76</v>
      </c>
      <c r="AJ322" s="80"/>
      <c r="AK322" s="80"/>
      <c r="AL322" s="80" t="s">
        <v>77</v>
      </c>
      <c r="AM322" s="80"/>
      <c r="AN322" s="80"/>
      <c r="AO322" s="122" t="s">
        <v>105</v>
      </c>
      <c r="AP322" s="122"/>
      <c r="AQ322" s="122"/>
      <c r="AR322" s="122" t="s">
        <v>78</v>
      </c>
      <c r="AS322" s="122"/>
      <c r="AT322" s="122"/>
      <c r="AU322" s="80" t="s">
        <v>106</v>
      </c>
      <c r="AV322" s="80"/>
      <c r="AW322" s="80"/>
      <c r="AX322" s="122" t="s">
        <v>107</v>
      </c>
      <c r="AY322" s="122"/>
      <c r="AZ322" s="122"/>
      <c r="BA322" s="80" t="s">
        <v>108</v>
      </c>
      <c r="BB322" s="80"/>
      <c r="BC322" s="80"/>
      <c r="BD322" s="122" t="s">
        <v>109</v>
      </c>
      <c r="BE322" s="122"/>
      <c r="BF322" s="122"/>
      <c r="BG322" s="80" t="s">
        <v>110</v>
      </c>
      <c r="BH322" s="80"/>
      <c r="BI322" s="80"/>
      <c r="BJ322" s="122" t="s">
        <v>111</v>
      </c>
      <c r="BK322" s="122"/>
      <c r="BL322" s="122"/>
      <c r="CA322" s="1" t="s">
        <v>104</v>
      </c>
    </row>
    <row r="323" spans="1:79" s="8" customFormat="1" ht="13.2" customHeight="1" x14ac:dyDescent="0.25">
      <c r="A323" s="62">
        <v>1</v>
      </c>
      <c r="B323" s="63"/>
      <c r="C323" s="63"/>
      <c r="D323" s="92" t="s">
        <v>265</v>
      </c>
      <c r="E323" s="93"/>
      <c r="F323" s="93"/>
      <c r="G323" s="93"/>
      <c r="H323" s="93"/>
      <c r="I323" s="93"/>
      <c r="J323" s="93"/>
      <c r="K323" s="93"/>
      <c r="L323" s="93"/>
      <c r="M323" s="93"/>
      <c r="N323" s="93"/>
      <c r="O323" s="93"/>
      <c r="P323" s="93"/>
      <c r="Q323" s="93"/>
      <c r="R323" s="93"/>
      <c r="S323" s="93"/>
      <c r="T323" s="93"/>
      <c r="U323" s="93"/>
      <c r="V323" s="94"/>
      <c r="W323" s="125">
        <v>32</v>
      </c>
      <c r="X323" s="125"/>
      <c r="Y323" s="125"/>
      <c r="Z323" s="125">
        <v>31.75</v>
      </c>
      <c r="AA323" s="125"/>
      <c r="AB323" s="125"/>
      <c r="AC323" s="125">
        <v>0</v>
      </c>
      <c r="AD323" s="125"/>
      <c r="AE323" s="125"/>
      <c r="AF323" s="125">
        <v>0</v>
      </c>
      <c r="AG323" s="125"/>
      <c r="AH323" s="125"/>
      <c r="AI323" s="125">
        <v>31.25</v>
      </c>
      <c r="AJ323" s="125"/>
      <c r="AK323" s="125"/>
      <c r="AL323" s="125">
        <v>31.25</v>
      </c>
      <c r="AM323" s="125"/>
      <c r="AN323" s="125"/>
      <c r="AO323" s="125">
        <v>0</v>
      </c>
      <c r="AP323" s="125"/>
      <c r="AQ323" s="125"/>
      <c r="AR323" s="125">
        <v>0</v>
      </c>
      <c r="AS323" s="125"/>
      <c r="AT323" s="125"/>
      <c r="AU323" s="125">
        <v>31.25</v>
      </c>
      <c r="AV323" s="125"/>
      <c r="AW323" s="125"/>
      <c r="AX323" s="125">
        <v>0</v>
      </c>
      <c r="AY323" s="125"/>
      <c r="AZ323" s="125"/>
      <c r="BA323" s="125">
        <v>31.25</v>
      </c>
      <c r="BB323" s="125"/>
      <c r="BC323" s="125"/>
      <c r="BD323" s="125">
        <v>0</v>
      </c>
      <c r="BE323" s="125"/>
      <c r="BF323" s="125"/>
      <c r="BG323" s="125">
        <v>31.25</v>
      </c>
      <c r="BH323" s="125"/>
      <c r="BI323" s="125"/>
      <c r="BJ323" s="125">
        <v>0</v>
      </c>
      <c r="BK323" s="125"/>
      <c r="BL323" s="125"/>
      <c r="CA323" s="8" t="s">
        <v>43</v>
      </c>
    </row>
    <row r="324" spans="1:79" s="8" customFormat="1" ht="13.2" customHeight="1" x14ac:dyDescent="0.25">
      <c r="A324" s="62">
        <v>2</v>
      </c>
      <c r="B324" s="63"/>
      <c r="C324" s="63"/>
      <c r="D324" s="92" t="s">
        <v>266</v>
      </c>
      <c r="E324" s="93"/>
      <c r="F324" s="93"/>
      <c r="G324" s="93"/>
      <c r="H324" s="93"/>
      <c r="I324" s="93"/>
      <c r="J324" s="93"/>
      <c r="K324" s="93"/>
      <c r="L324" s="93"/>
      <c r="M324" s="93"/>
      <c r="N324" s="93"/>
      <c r="O324" s="93"/>
      <c r="P324" s="93"/>
      <c r="Q324" s="93"/>
      <c r="R324" s="93"/>
      <c r="S324" s="93"/>
      <c r="T324" s="93"/>
      <c r="U324" s="93"/>
      <c r="V324" s="94"/>
      <c r="W324" s="125">
        <v>12.5</v>
      </c>
      <c r="X324" s="125"/>
      <c r="Y324" s="125"/>
      <c r="Z324" s="125">
        <v>12.5</v>
      </c>
      <c r="AA324" s="125"/>
      <c r="AB324" s="125"/>
      <c r="AC324" s="125">
        <v>0</v>
      </c>
      <c r="AD324" s="125"/>
      <c r="AE324" s="125"/>
      <c r="AF324" s="125">
        <v>0</v>
      </c>
      <c r="AG324" s="125"/>
      <c r="AH324" s="125"/>
      <c r="AI324" s="125">
        <v>13.5</v>
      </c>
      <c r="AJ324" s="125"/>
      <c r="AK324" s="125"/>
      <c r="AL324" s="125">
        <v>13.5</v>
      </c>
      <c r="AM324" s="125"/>
      <c r="AN324" s="125"/>
      <c r="AO324" s="125">
        <v>0</v>
      </c>
      <c r="AP324" s="125"/>
      <c r="AQ324" s="125"/>
      <c r="AR324" s="125">
        <v>0</v>
      </c>
      <c r="AS324" s="125"/>
      <c r="AT324" s="125"/>
      <c r="AU324" s="125">
        <v>13.5</v>
      </c>
      <c r="AV324" s="125"/>
      <c r="AW324" s="125"/>
      <c r="AX324" s="125">
        <v>0</v>
      </c>
      <c r="AY324" s="125"/>
      <c r="AZ324" s="125"/>
      <c r="BA324" s="125">
        <v>13.5</v>
      </c>
      <c r="BB324" s="125"/>
      <c r="BC324" s="125"/>
      <c r="BD324" s="125">
        <v>0</v>
      </c>
      <c r="BE324" s="125"/>
      <c r="BF324" s="125"/>
      <c r="BG324" s="125">
        <v>13.5</v>
      </c>
      <c r="BH324" s="125"/>
      <c r="BI324" s="125"/>
      <c r="BJ324" s="125">
        <v>0</v>
      </c>
      <c r="BK324" s="125"/>
      <c r="BL324" s="125"/>
    </row>
    <row r="325" spans="1:79" s="8" customFormat="1" ht="12.75" customHeight="1" x14ac:dyDescent="0.25">
      <c r="A325" s="62">
        <v>3</v>
      </c>
      <c r="B325" s="63"/>
      <c r="C325" s="63"/>
      <c r="D325" s="92" t="s">
        <v>267</v>
      </c>
      <c r="E325" s="93"/>
      <c r="F325" s="93"/>
      <c r="G325" s="93"/>
      <c r="H325" s="93"/>
      <c r="I325" s="93"/>
      <c r="J325" s="93"/>
      <c r="K325" s="93"/>
      <c r="L325" s="93"/>
      <c r="M325" s="93"/>
      <c r="N325" s="93"/>
      <c r="O325" s="93"/>
      <c r="P325" s="93"/>
      <c r="Q325" s="93"/>
      <c r="R325" s="93"/>
      <c r="S325" s="93"/>
      <c r="T325" s="93"/>
      <c r="U325" s="93"/>
      <c r="V325" s="94"/>
      <c r="W325" s="125">
        <v>85</v>
      </c>
      <c r="X325" s="125"/>
      <c r="Y325" s="125"/>
      <c r="Z325" s="125">
        <v>84</v>
      </c>
      <c r="AA325" s="125"/>
      <c r="AB325" s="125"/>
      <c r="AC325" s="125">
        <v>0</v>
      </c>
      <c r="AD325" s="125"/>
      <c r="AE325" s="125"/>
      <c r="AF325" s="125">
        <v>0</v>
      </c>
      <c r="AG325" s="125"/>
      <c r="AH325" s="125"/>
      <c r="AI325" s="125">
        <v>85</v>
      </c>
      <c r="AJ325" s="125"/>
      <c r="AK325" s="125"/>
      <c r="AL325" s="125">
        <v>84</v>
      </c>
      <c r="AM325" s="125"/>
      <c r="AN325" s="125"/>
      <c r="AO325" s="125">
        <v>0</v>
      </c>
      <c r="AP325" s="125"/>
      <c r="AQ325" s="125"/>
      <c r="AR325" s="125">
        <v>0</v>
      </c>
      <c r="AS325" s="125"/>
      <c r="AT325" s="125"/>
      <c r="AU325" s="125">
        <v>85</v>
      </c>
      <c r="AV325" s="125"/>
      <c r="AW325" s="125"/>
      <c r="AX325" s="125">
        <v>0</v>
      </c>
      <c r="AY325" s="125"/>
      <c r="AZ325" s="125"/>
      <c r="BA325" s="125">
        <v>85</v>
      </c>
      <c r="BB325" s="125"/>
      <c r="BC325" s="125"/>
      <c r="BD325" s="125">
        <v>0</v>
      </c>
      <c r="BE325" s="125"/>
      <c r="BF325" s="125"/>
      <c r="BG325" s="125">
        <v>85</v>
      </c>
      <c r="BH325" s="125"/>
      <c r="BI325" s="125"/>
      <c r="BJ325" s="125">
        <v>0</v>
      </c>
      <c r="BK325" s="125"/>
      <c r="BL325" s="125"/>
    </row>
    <row r="326" spans="1:79" s="8" customFormat="1" ht="13.2" customHeight="1" x14ac:dyDescent="0.25">
      <c r="A326" s="62">
        <v>4</v>
      </c>
      <c r="B326" s="63"/>
      <c r="C326" s="63"/>
      <c r="D326" s="92" t="s">
        <v>268</v>
      </c>
      <c r="E326" s="93"/>
      <c r="F326" s="93"/>
      <c r="G326" s="93"/>
      <c r="H326" s="93"/>
      <c r="I326" s="93"/>
      <c r="J326" s="93"/>
      <c r="K326" s="93"/>
      <c r="L326" s="93"/>
      <c r="M326" s="93"/>
      <c r="N326" s="93"/>
      <c r="O326" s="93"/>
      <c r="P326" s="93"/>
      <c r="Q326" s="93"/>
      <c r="R326" s="93"/>
      <c r="S326" s="93"/>
      <c r="T326" s="93"/>
      <c r="U326" s="93"/>
      <c r="V326" s="94"/>
      <c r="W326" s="125">
        <v>72.25</v>
      </c>
      <c r="X326" s="125"/>
      <c r="Y326" s="125"/>
      <c r="Z326" s="125">
        <v>72.25</v>
      </c>
      <c r="AA326" s="125"/>
      <c r="AB326" s="125"/>
      <c r="AC326" s="125">
        <v>0</v>
      </c>
      <c r="AD326" s="125"/>
      <c r="AE326" s="125"/>
      <c r="AF326" s="125">
        <v>0</v>
      </c>
      <c r="AG326" s="125"/>
      <c r="AH326" s="125"/>
      <c r="AI326" s="125">
        <v>72.25</v>
      </c>
      <c r="AJ326" s="125"/>
      <c r="AK326" s="125"/>
      <c r="AL326" s="125">
        <v>72</v>
      </c>
      <c r="AM326" s="125"/>
      <c r="AN326" s="125"/>
      <c r="AO326" s="125">
        <v>0</v>
      </c>
      <c r="AP326" s="125"/>
      <c r="AQ326" s="125"/>
      <c r="AR326" s="125">
        <v>0</v>
      </c>
      <c r="AS326" s="125"/>
      <c r="AT326" s="125"/>
      <c r="AU326" s="125">
        <v>72.25</v>
      </c>
      <c r="AV326" s="125"/>
      <c r="AW326" s="125"/>
      <c r="AX326" s="125">
        <v>0</v>
      </c>
      <c r="AY326" s="125"/>
      <c r="AZ326" s="125"/>
      <c r="BA326" s="125">
        <v>72.25</v>
      </c>
      <c r="BB326" s="125"/>
      <c r="BC326" s="125"/>
      <c r="BD326" s="125">
        <v>0</v>
      </c>
      <c r="BE326" s="125"/>
      <c r="BF326" s="125"/>
      <c r="BG326" s="125">
        <v>72.25</v>
      </c>
      <c r="BH326" s="125"/>
      <c r="BI326" s="125"/>
      <c r="BJ326" s="125">
        <v>0</v>
      </c>
      <c r="BK326" s="125"/>
      <c r="BL326" s="125"/>
    </row>
    <row r="327" spans="1:79" s="8" customFormat="1" ht="13.2" customHeight="1" x14ac:dyDescent="0.25">
      <c r="A327" s="62">
        <v>5</v>
      </c>
      <c r="B327" s="63"/>
      <c r="C327" s="63"/>
      <c r="D327" s="92" t="s">
        <v>269</v>
      </c>
      <c r="E327" s="93"/>
      <c r="F327" s="93"/>
      <c r="G327" s="93"/>
      <c r="H327" s="93"/>
      <c r="I327" s="93"/>
      <c r="J327" s="93"/>
      <c r="K327" s="93"/>
      <c r="L327" s="93"/>
      <c r="M327" s="93"/>
      <c r="N327" s="93"/>
      <c r="O327" s="93"/>
      <c r="P327" s="93"/>
      <c r="Q327" s="93"/>
      <c r="R327" s="93"/>
      <c r="S327" s="93"/>
      <c r="T327" s="93"/>
      <c r="U327" s="93"/>
      <c r="V327" s="94"/>
      <c r="W327" s="125">
        <v>34.25</v>
      </c>
      <c r="X327" s="125"/>
      <c r="Y327" s="125"/>
      <c r="Z327" s="125">
        <v>34.25</v>
      </c>
      <c r="AA327" s="125"/>
      <c r="AB327" s="125"/>
      <c r="AC327" s="125">
        <v>0</v>
      </c>
      <c r="AD327" s="125"/>
      <c r="AE327" s="125"/>
      <c r="AF327" s="125">
        <v>0</v>
      </c>
      <c r="AG327" s="125"/>
      <c r="AH327" s="125"/>
      <c r="AI327" s="125">
        <v>34</v>
      </c>
      <c r="AJ327" s="125"/>
      <c r="AK327" s="125"/>
      <c r="AL327" s="125">
        <v>34</v>
      </c>
      <c r="AM327" s="125"/>
      <c r="AN327" s="125"/>
      <c r="AO327" s="125">
        <v>0</v>
      </c>
      <c r="AP327" s="125"/>
      <c r="AQ327" s="125"/>
      <c r="AR327" s="125">
        <v>0</v>
      </c>
      <c r="AS327" s="125"/>
      <c r="AT327" s="125"/>
      <c r="AU327" s="125">
        <v>34</v>
      </c>
      <c r="AV327" s="125"/>
      <c r="AW327" s="125"/>
      <c r="AX327" s="125">
        <v>0</v>
      </c>
      <c r="AY327" s="125"/>
      <c r="AZ327" s="125"/>
      <c r="BA327" s="125">
        <v>34</v>
      </c>
      <c r="BB327" s="125"/>
      <c r="BC327" s="125"/>
      <c r="BD327" s="125">
        <v>0</v>
      </c>
      <c r="BE327" s="125"/>
      <c r="BF327" s="125"/>
      <c r="BG327" s="125">
        <v>34</v>
      </c>
      <c r="BH327" s="125"/>
      <c r="BI327" s="125"/>
      <c r="BJ327" s="125">
        <v>0</v>
      </c>
      <c r="BK327" s="125"/>
      <c r="BL327" s="125"/>
    </row>
    <row r="328" spans="1:79" s="9" customFormat="1" ht="13.2" customHeight="1" x14ac:dyDescent="0.25">
      <c r="A328" s="98">
        <v>6</v>
      </c>
      <c r="B328" s="99"/>
      <c r="C328" s="99"/>
      <c r="D328" s="159" t="s">
        <v>187</v>
      </c>
      <c r="E328" s="156"/>
      <c r="F328" s="156"/>
      <c r="G328" s="156"/>
      <c r="H328" s="156"/>
      <c r="I328" s="156"/>
      <c r="J328" s="156"/>
      <c r="K328" s="156"/>
      <c r="L328" s="156"/>
      <c r="M328" s="156"/>
      <c r="N328" s="156"/>
      <c r="O328" s="156"/>
      <c r="P328" s="156"/>
      <c r="Q328" s="156"/>
      <c r="R328" s="156"/>
      <c r="S328" s="156"/>
      <c r="T328" s="156"/>
      <c r="U328" s="156"/>
      <c r="V328" s="157"/>
      <c r="W328" s="128">
        <v>236</v>
      </c>
      <c r="X328" s="128"/>
      <c r="Y328" s="128"/>
      <c r="Z328" s="128">
        <v>234.75</v>
      </c>
      <c r="AA328" s="128"/>
      <c r="AB328" s="128"/>
      <c r="AC328" s="128">
        <v>0</v>
      </c>
      <c r="AD328" s="128"/>
      <c r="AE328" s="128"/>
      <c r="AF328" s="128">
        <v>0</v>
      </c>
      <c r="AG328" s="128"/>
      <c r="AH328" s="128"/>
      <c r="AI328" s="128">
        <v>236</v>
      </c>
      <c r="AJ328" s="128"/>
      <c r="AK328" s="128"/>
      <c r="AL328" s="128">
        <v>234.75</v>
      </c>
      <c r="AM328" s="128"/>
      <c r="AN328" s="128"/>
      <c r="AO328" s="128">
        <v>0</v>
      </c>
      <c r="AP328" s="128"/>
      <c r="AQ328" s="128"/>
      <c r="AR328" s="128">
        <v>0</v>
      </c>
      <c r="AS328" s="128"/>
      <c r="AT328" s="128"/>
      <c r="AU328" s="128">
        <v>236</v>
      </c>
      <c r="AV328" s="128"/>
      <c r="AW328" s="128"/>
      <c r="AX328" s="128">
        <v>0</v>
      </c>
      <c r="AY328" s="128"/>
      <c r="AZ328" s="128"/>
      <c r="BA328" s="128">
        <v>236</v>
      </c>
      <c r="BB328" s="128"/>
      <c r="BC328" s="128"/>
      <c r="BD328" s="128">
        <v>0</v>
      </c>
      <c r="BE328" s="128"/>
      <c r="BF328" s="128"/>
      <c r="BG328" s="128">
        <v>236</v>
      </c>
      <c r="BH328" s="128"/>
      <c r="BI328" s="128"/>
      <c r="BJ328" s="128">
        <v>0</v>
      </c>
      <c r="BK328" s="128"/>
      <c r="BL328" s="128"/>
    </row>
    <row r="329" spans="1:79" s="8" customFormat="1" ht="26.4" customHeight="1" x14ac:dyDescent="0.25">
      <c r="A329" s="62">
        <v>7</v>
      </c>
      <c r="B329" s="63"/>
      <c r="C329" s="63"/>
      <c r="D329" s="92" t="s">
        <v>188</v>
      </c>
      <c r="E329" s="93"/>
      <c r="F329" s="93"/>
      <c r="G329" s="93"/>
      <c r="H329" s="93"/>
      <c r="I329" s="93"/>
      <c r="J329" s="93"/>
      <c r="K329" s="93"/>
      <c r="L329" s="93"/>
      <c r="M329" s="93"/>
      <c r="N329" s="93"/>
      <c r="O329" s="93"/>
      <c r="P329" s="93"/>
      <c r="Q329" s="93"/>
      <c r="R329" s="93"/>
      <c r="S329" s="93"/>
      <c r="T329" s="93"/>
      <c r="U329" s="93"/>
      <c r="V329" s="94"/>
      <c r="W329" s="125" t="s">
        <v>153</v>
      </c>
      <c r="X329" s="125"/>
      <c r="Y329" s="125"/>
      <c r="Z329" s="125" t="s">
        <v>153</v>
      </c>
      <c r="AA329" s="125"/>
      <c r="AB329" s="125"/>
      <c r="AC329" s="125"/>
      <c r="AD329" s="125"/>
      <c r="AE329" s="125"/>
      <c r="AF329" s="125"/>
      <c r="AG329" s="125"/>
      <c r="AH329" s="125"/>
      <c r="AI329" s="125" t="s">
        <v>153</v>
      </c>
      <c r="AJ329" s="125"/>
      <c r="AK329" s="125"/>
      <c r="AL329" s="125" t="s">
        <v>153</v>
      </c>
      <c r="AM329" s="125"/>
      <c r="AN329" s="125"/>
      <c r="AO329" s="125"/>
      <c r="AP329" s="125"/>
      <c r="AQ329" s="125"/>
      <c r="AR329" s="125"/>
      <c r="AS329" s="125"/>
      <c r="AT329" s="125"/>
      <c r="AU329" s="125" t="s">
        <v>153</v>
      </c>
      <c r="AV329" s="125"/>
      <c r="AW329" s="125"/>
      <c r="AX329" s="125"/>
      <c r="AY329" s="125"/>
      <c r="AZ329" s="125"/>
      <c r="BA329" s="125" t="s">
        <v>153</v>
      </c>
      <c r="BB329" s="125"/>
      <c r="BC329" s="125"/>
      <c r="BD329" s="125"/>
      <c r="BE329" s="125"/>
      <c r="BF329" s="125"/>
      <c r="BG329" s="125" t="s">
        <v>153</v>
      </c>
      <c r="BH329" s="125"/>
      <c r="BI329" s="125"/>
      <c r="BJ329" s="125"/>
      <c r="BK329" s="125"/>
      <c r="BL329" s="125"/>
    </row>
    <row r="331" spans="1:79" ht="14.25" customHeight="1" x14ac:dyDescent="0.25">
      <c r="A331" s="51" t="s">
        <v>148</v>
      </c>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row>
    <row r="333" spans="1:79" ht="14.25" customHeight="1" x14ac:dyDescent="0.25">
      <c r="A333" s="51" t="s">
        <v>420</v>
      </c>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row>
    <row r="334" spans="1:79" ht="7.2" customHeight="1" x14ac:dyDescent="0.25"/>
    <row r="335" spans="1:79" ht="15" customHeight="1" x14ac:dyDescent="0.25">
      <c r="A335" s="59" t="s">
        <v>192</v>
      </c>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row>
    <row r="337" spans="1:79" ht="15" customHeight="1" x14ac:dyDescent="0.25">
      <c r="A337" s="61" t="s">
        <v>6</v>
      </c>
      <c r="B337" s="61"/>
      <c r="C337" s="61"/>
      <c r="D337" s="61"/>
      <c r="E337" s="61"/>
      <c r="F337" s="61"/>
      <c r="G337" s="61" t="s">
        <v>123</v>
      </c>
      <c r="H337" s="61"/>
      <c r="I337" s="61"/>
      <c r="J337" s="61"/>
      <c r="K337" s="61"/>
      <c r="L337" s="61"/>
      <c r="M337" s="61"/>
      <c r="N337" s="61"/>
      <c r="O337" s="61"/>
      <c r="P337" s="61"/>
      <c r="Q337" s="61"/>
      <c r="R337" s="61"/>
      <c r="S337" s="61"/>
      <c r="T337" s="61" t="s">
        <v>13</v>
      </c>
      <c r="U337" s="61"/>
      <c r="V337" s="61"/>
      <c r="W337" s="61"/>
      <c r="X337" s="61"/>
      <c r="Y337" s="61"/>
      <c r="Z337" s="61"/>
      <c r="AA337" s="77" t="s">
        <v>193</v>
      </c>
      <c r="AB337" s="136"/>
      <c r="AC337" s="136"/>
      <c r="AD337" s="136"/>
      <c r="AE337" s="136"/>
      <c r="AF337" s="136"/>
      <c r="AG337" s="136"/>
      <c r="AH337" s="136"/>
      <c r="AI337" s="136"/>
      <c r="AJ337" s="136"/>
      <c r="AK337" s="136"/>
      <c r="AL337" s="136"/>
      <c r="AM337" s="136"/>
      <c r="AN337" s="136"/>
      <c r="AO337" s="137"/>
      <c r="AP337" s="77" t="s">
        <v>195</v>
      </c>
      <c r="AQ337" s="78"/>
      <c r="AR337" s="78"/>
      <c r="AS337" s="78"/>
      <c r="AT337" s="78"/>
      <c r="AU337" s="78"/>
      <c r="AV337" s="78"/>
      <c r="AW337" s="78"/>
      <c r="AX337" s="78"/>
      <c r="AY337" s="78"/>
      <c r="AZ337" s="78"/>
      <c r="BA337" s="78"/>
      <c r="BB337" s="78"/>
      <c r="BC337" s="78"/>
      <c r="BD337" s="79"/>
      <c r="BE337" s="77" t="s">
        <v>200</v>
      </c>
      <c r="BF337" s="78"/>
      <c r="BG337" s="78"/>
      <c r="BH337" s="78"/>
      <c r="BI337" s="78"/>
      <c r="BJ337" s="78"/>
      <c r="BK337" s="78"/>
      <c r="BL337" s="78"/>
      <c r="BM337" s="78"/>
      <c r="BN337" s="78"/>
      <c r="BO337" s="78"/>
      <c r="BP337" s="78"/>
      <c r="BQ337" s="78"/>
      <c r="BR337" s="78"/>
      <c r="BS337" s="79"/>
    </row>
    <row r="338" spans="1:79" ht="32.1" customHeight="1" x14ac:dyDescent="0.2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t="s">
        <v>4</v>
      </c>
      <c r="AB338" s="61"/>
      <c r="AC338" s="61"/>
      <c r="AD338" s="61"/>
      <c r="AE338" s="61"/>
      <c r="AF338" s="61" t="s">
        <v>3</v>
      </c>
      <c r="AG338" s="61"/>
      <c r="AH338" s="61"/>
      <c r="AI338" s="61"/>
      <c r="AJ338" s="61"/>
      <c r="AK338" s="61" t="s">
        <v>89</v>
      </c>
      <c r="AL338" s="61"/>
      <c r="AM338" s="61"/>
      <c r="AN338" s="61"/>
      <c r="AO338" s="61"/>
      <c r="AP338" s="61" t="s">
        <v>4</v>
      </c>
      <c r="AQ338" s="61"/>
      <c r="AR338" s="61"/>
      <c r="AS338" s="61"/>
      <c r="AT338" s="61"/>
      <c r="AU338" s="61" t="s">
        <v>3</v>
      </c>
      <c r="AV338" s="61"/>
      <c r="AW338" s="61"/>
      <c r="AX338" s="61"/>
      <c r="AY338" s="61"/>
      <c r="AZ338" s="61" t="s">
        <v>96</v>
      </c>
      <c r="BA338" s="61"/>
      <c r="BB338" s="61"/>
      <c r="BC338" s="61"/>
      <c r="BD338" s="61"/>
      <c r="BE338" s="61" t="s">
        <v>4</v>
      </c>
      <c r="BF338" s="61"/>
      <c r="BG338" s="61"/>
      <c r="BH338" s="61"/>
      <c r="BI338" s="61"/>
      <c r="BJ338" s="61" t="s">
        <v>3</v>
      </c>
      <c r="BK338" s="61"/>
      <c r="BL338" s="61"/>
      <c r="BM338" s="61"/>
      <c r="BN338" s="61"/>
      <c r="BO338" s="61" t="s">
        <v>124</v>
      </c>
      <c r="BP338" s="61"/>
      <c r="BQ338" s="61"/>
      <c r="BR338" s="61"/>
      <c r="BS338" s="61"/>
    </row>
    <row r="339" spans="1:79" ht="15" customHeight="1" x14ac:dyDescent="0.25">
      <c r="A339" s="61">
        <v>1</v>
      </c>
      <c r="B339" s="61"/>
      <c r="C339" s="61"/>
      <c r="D339" s="61"/>
      <c r="E339" s="61"/>
      <c r="F339" s="61"/>
      <c r="G339" s="61">
        <v>2</v>
      </c>
      <c r="H339" s="61"/>
      <c r="I339" s="61"/>
      <c r="J339" s="61"/>
      <c r="K339" s="61"/>
      <c r="L339" s="61"/>
      <c r="M339" s="61"/>
      <c r="N339" s="61"/>
      <c r="O339" s="61"/>
      <c r="P339" s="61"/>
      <c r="Q339" s="61"/>
      <c r="R339" s="61"/>
      <c r="S339" s="61"/>
      <c r="T339" s="61">
        <v>3</v>
      </c>
      <c r="U339" s="61"/>
      <c r="V339" s="61"/>
      <c r="W339" s="61"/>
      <c r="X339" s="61"/>
      <c r="Y339" s="61"/>
      <c r="Z339" s="61"/>
      <c r="AA339" s="61">
        <v>4</v>
      </c>
      <c r="AB339" s="61"/>
      <c r="AC339" s="61"/>
      <c r="AD339" s="61"/>
      <c r="AE339" s="61"/>
      <c r="AF339" s="61">
        <v>5</v>
      </c>
      <c r="AG339" s="61"/>
      <c r="AH339" s="61"/>
      <c r="AI339" s="61"/>
      <c r="AJ339" s="61"/>
      <c r="AK339" s="61">
        <v>6</v>
      </c>
      <c r="AL339" s="61"/>
      <c r="AM339" s="61"/>
      <c r="AN339" s="61"/>
      <c r="AO339" s="61"/>
      <c r="AP339" s="61">
        <v>7</v>
      </c>
      <c r="AQ339" s="61"/>
      <c r="AR339" s="61"/>
      <c r="AS339" s="61"/>
      <c r="AT339" s="61"/>
      <c r="AU339" s="61">
        <v>8</v>
      </c>
      <c r="AV339" s="61"/>
      <c r="AW339" s="61"/>
      <c r="AX339" s="61"/>
      <c r="AY339" s="61"/>
      <c r="AZ339" s="61">
        <v>9</v>
      </c>
      <c r="BA339" s="61"/>
      <c r="BB339" s="61"/>
      <c r="BC339" s="61"/>
      <c r="BD339" s="61"/>
      <c r="BE339" s="61">
        <v>10</v>
      </c>
      <c r="BF339" s="61"/>
      <c r="BG339" s="61"/>
      <c r="BH339" s="61"/>
      <c r="BI339" s="61"/>
      <c r="BJ339" s="61">
        <v>11</v>
      </c>
      <c r="BK339" s="61"/>
      <c r="BL339" s="61"/>
      <c r="BM339" s="61"/>
      <c r="BN339" s="61"/>
      <c r="BO339" s="61">
        <v>12</v>
      </c>
      <c r="BP339" s="61"/>
      <c r="BQ339" s="61"/>
      <c r="BR339" s="61"/>
      <c r="BS339" s="61"/>
    </row>
    <row r="340" spans="1:79" ht="15" hidden="1" customHeight="1" x14ac:dyDescent="0.25">
      <c r="A340" s="80" t="s">
        <v>69</v>
      </c>
      <c r="B340" s="80"/>
      <c r="C340" s="80"/>
      <c r="D340" s="80"/>
      <c r="E340" s="80"/>
      <c r="F340" s="80"/>
      <c r="G340" s="142" t="s">
        <v>57</v>
      </c>
      <c r="H340" s="142"/>
      <c r="I340" s="142"/>
      <c r="J340" s="142"/>
      <c r="K340" s="142"/>
      <c r="L340" s="142"/>
      <c r="M340" s="142"/>
      <c r="N340" s="142"/>
      <c r="O340" s="142"/>
      <c r="P340" s="142"/>
      <c r="Q340" s="142"/>
      <c r="R340" s="142"/>
      <c r="S340" s="142"/>
      <c r="T340" s="142" t="s">
        <v>79</v>
      </c>
      <c r="U340" s="142"/>
      <c r="V340" s="142"/>
      <c r="W340" s="142"/>
      <c r="X340" s="142"/>
      <c r="Y340" s="142"/>
      <c r="Z340" s="142"/>
      <c r="AA340" s="122" t="s">
        <v>65</v>
      </c>
      <c r="AB340" s="122"/>
      <c r="AC340" s="122"/>
      <c r="AD340" s="122"/>
      <c r="AE340" s="122"/>
      <c r="AF340" s="122" t="s">
        <v>66</v>
      </c>
      <c r="AG340" s="122"/>
      <c r="AH340" s="122"/>
      <c r="AI340" s="122"/>
      <c r="AJ340" s="122"/>
      <c r="AK340" s="91" t="s">
        <v>120</v>
      </c>
      <c r="AL340" s="91"/>
      <c r="AM340" s="91"/>
      <c r="AN340" s="91"/>
      <c r="AO340" s="91"/>
      <c r="AP340" s="122" t="s">
        <v>67</v>
      </c>
      <c r="AQ340" s="122"/>
      <c r="AR340" s="122"/>
      <c r="AS340" s="122"/>
      <c r="AT340" s="122"/>
      <c r="AU340" s="122" t="s">
        <v>68</v>
      </c>
      <c r="AV340" s="122"/>
      <c r="AW340" s="122"/>
      <c r="AX340" s="122"/>
      <c r="AY340" s="122"/>
      <c r="AZ340" s="91" t="s">
        <v>120</v>
      </c>
      <c r="BA340" s="91"/>
      <c r="BB340" s="91"/>
      <c r="BC340" s="91"/>
      <c r="BD340" s="91"/>
      <c r="BE340" s="122" t="s">
        <v>58</v>
      </c>
      <c r="BF340" s="122"/>
      <c r="BG340" s="122"/>
      <c r="BH340" s="122"/>
      <c r="BI340" s="122"/>
      <c r="BJ340" s="122" t="s">
        <v>59</v>
      </c>
      <c r="BK340" s="122"/>
      <c r="BL340" s="122"/>
      <c r="BM340" s="122"/>
      <c r="BN340" s="122"/>
      <c r="BO340" s="91" t="s">
        <v>120</v>
      </c>
      <c r="BP340" s="91"/>
      <c r="BQ340" s="91"/>
      <c r="BR340" s="91"/>
      <c r="BS340" s="91"/>
      <c r="CA340" s="1" t="s">
        <v>44</v>
      </c>
    </row>
    <row r="341" spans="1:79" s="8" customFormat="1" ht="29.4" customHeight="1" x14ac:dyDescent="0.25">
      <c r="A341" s="80">
        <v>1</v>
      </c>
      <c r="B341" s="80"/>
      <c r="C341" s="80"/>
      <c r="D341" s="80"/>
      <c r="E341" s="80"/>
      <c r="F341" s="80"/>
      <c r="G341" s="92" t="s">
        <v>270</v>
      </c>
      <c r="H341" s="93"/>
      <c r="I341" s="93"/>
      <c r="J341" s="93"/>
      <c r="K341" s="93"/>
      <c r="L341" s="93"/>
      <c r="M341" s="93"/>
      <c r="N341" s="93"/>
      <c r="O341" s="93"/>
      <c r="P341" s="93"/>
      <c r="Q341" s="93"/>
      <c r="R341" s="93"/>
      <c r="S341" s="94"/>
      <c r="T341" s="218" t="s">
        <v>291</v>
      </c>
      <c r="U341" s="219"/>
      <c r="V341" s="219"/>
      <c r="W341" s="219"/>
      <c r="X341" s="219"/>
      <c r="Y341" s="219"/>
      <c r="Z341" s="220"/>
      <c r="AA341" s="214">
        <v>77400</v>
      </c>
      <c r="AB341" s="214"/>
      <c r="AC341" s="214"/>
      <c r="AD341" s="214"/>
      <c r="AE341" s="214"/>
      <c r="AF341" s="214">
        <v>72000</v>
      </c>
      <c r="AG341" s="214"/>
      <c r="AH341" s="214"/>
      <c r="AI341" s="214"/>
      <c r="AJ341" s="214"/>
      <c r="AK341" s="214">
        <f>IF(ISNUMBER(AA341),AA341,0)+IF(ISNUMBER(AF341),AF341,0)</f>
        <v>149400</v>
      </c>
      <c r="AL341" s="214"/>
      <c r="AM341" s="214"/>
      <c r="AN341" s="214"/>
      <c r="AO341" s="214"/>
      <c r="AP341" s="214">
        <v>1749510</v>
      </c>
      <c r="AQ341" s="214"/>
      <c r="AR341" s="214"/>
      <c r="AS341" s="214"/>
      <c r="AT341" s="214"/>
      <c r="AU341" s="214">
        <v>0</v>
      </c>
      <c r="AV341" s="214"/>
      <c r="AW341" s="214"/>
      <c r="AX341" s="214"/>
      <c r="AY341" s="214"/>
      <c r="AZ341" s="214">
        <f>IF(ISNUMBER(AP341),AP341,0)+IF(ISNUMBER(AU341),AU341,0)</f>
        <v>1749510</v>
      </c>
      <c r="BA341" s="214"/>
      <c r="BB341" s="214"/>
      <c r="BC341" s="214"/>
      <c r="BD341" s="214"/>
      <c r="BE341" s="214">
        <v>0</v>
      </c>
      <c r="BF341" s="214"/>
      <c r="BG341" s="214"/>
      <c r="BH341" s="214"/>
      <c r="BI341" s="214"/>
      <c r="BJ341" s="214">
        <v>0</v>
      </c>
      <c r="BK341" s="214"/>
      <c r="BL341" s="214"/>
      <c r="BM341" s="214"/>
      <c r="BN341" s="214"/>
      <c r="BO341" s="214">
        <f>IF(ISNUMBER(BE341),BE341,0)+IF(ISNUMBER(BJ341),BJ341,0)</f>
        <v>0</v>
      </c>
      <c r="BP341" s="214"/>
      <c r="BQ341" s="214"/>
      <c r="BR341" s="214"/>
      <c r="BS341" s="214"/>
      <c r="CA341" s="8" t="s">
        <v>45</v>
      </c>
    </row>
    <row r="342" spans="1:79" s="8" customFormat="1" ht="45" customHeight="1" x14ac:dyDescent="0.25">
      <c r="A342" s="80">
        <v>2</v>
      </c>
      <c r="B342" s="80"/>
      <c r="C342" s="80"/>
      <c r="D342" s="80"/>
      <c r="E342" s="80"/>
      <c r="F342" s="80"/>
      <c r="G342" s="92" t="s">
        <v>273</v>
      </c>
      <c r="H342" s="93"/>
      <c r="I342" s="93"/>
      <c r="J342" s="93"/>
      <c r="K342" s="93"/>
      <c r="L342" s="93"/>
      <c r="M342" s="93"/>
      <c r="N342" s="93"/>
      <c r="O342" s="93"/>
      <c r="P342" s="93"/>
      <c r="Q342" s="93"/>
      <c r="R342" s="93"/>
      <c r="S342" s="94"/>
      <c r="T342" s="218" t="s">
        <v>274</v>
      </c>
      <c r="U342" s="219"/>
      <c r="V342" s="219"/>
      <c r="W342" s="219"/>
      <c r="X342" s="219"/>
      <c r="Y342" s="219"/>
      <c r="Z342" s="220"/>
      <c r="AA342" s="214">
        <v>125800</v>
      </c>
      <c r="AB342" s="214"/>
      <c r="AC342" s="214"/>
      <c r="AD342" s="214"/>
      <c r="AE342" s="214"/>
      <c r="AF342" s="214">
        <v>0</v>
      </c>
      <c r="AG342" s="214"/>
      <c r="AH342" s="214"/>
      <c r="AI342" s="214"/>
      <c r="AJ342" s="214"/>
      <c r="AK342" s="214">
        <f>IF(ISNUMBER(AA342),AA342,0)+IF(ISNUMBER(AF342),AF342,0)</f>
        <v>125800</v>
      </c>
      <c r="AL342" s="214"/>
      <c r="AM342" s="214"/>
      <c r="AN342" s="214"/>
      <c r="AO342" s="214"/>
      <c r="AP342" s="214">
        <v>0</v>
      </c>
      <c r="AQ342" s="214"/>
      <c r="AR342" s="214"/>
      <c r="AS342" s="214"/>
      <c r="AT342" s="214"/>
      <c r="AU342" s="214">
        <v>0</v>
      </c>
      <c r="AV342" s="214"/>
      <c r="AW342" s="214"/>
      <c r="AX342" s="214"/>
      <c r="AY342" s="214"/>
      <c r="AZ342" s="214">
        <f>IF(ISNUMBER(AP342),AP342,0)+IF(ISNUMBER(AU342),AU342,0)</f>
        <v>0</v>
      </c>
      <c r="BA342" s="214"/>
      <c r="BB342" s="214"/>
      <c r="BC342" s="214"/>
      <c r="BD342" s="214"/>
      <c r="BE342" s="214">
        <v>0</v>
      </c>
      <c r="BF342" s="214"/>
      <c r="BG342" s="214"/>
      <c r="BH342" s="214"/>
      <c r="BI342" s="214"/>
      <c r="BJ342" s="214">
        <v>0</v>
      </c>
      <c r="BK342" s="214"/>
      <c r="BL342" s="214"/>
      <c r="BM342" s="214"/>
      <c r="BN342" s="214"/>
      <c r="BO342" s="214">
        <f>IF(ISNUMBER(BE342),BE342,0)+IF(ISNUMBER(BJ342),BJ342,0)</f>
        <v>0</v>
      </c>
      <c r="BP342" s="214"/>
      <c r="BQ342" s="214"/>
      <c r="BR342" s="214"/>
      <c r="BS342" s="214"/>
    </row>
    <row r="343" spans="1:79" s="8" customFormat="1" ht="55.2" customHeight="1" x14ac:dyDescent="0.25">
      <c r="A343" s="80">
        <v>3</v>
      </c>
      <c r="B343" s="80"/>
      <c r="C343" s="80"/>
      <c r="D343" s="80"/>
      <c r="E343" s="80"/>
      <c r="F343" s="80"/>
      <c r="G343" s="92" t="s">
        <v>630</v>
      </c>
      <c r="H343" s="93"/>
      <c r="I343" s="93"/>
      <c r="J343" s="93"/>
      <c r="K343" s="93"/>
      <c r="L343" s="93"/>
      <c r="M343" s="93"/>
      <c r="N343" s="93"/>
      <c r="O343" s="93"/>
      <c r="P343" s="93"/>
      <c r="Q343" s="93"/>
      <c r="R343" s="93"/>
      <c r="S343" s="94"/>
      <c r="T343" s="92" t="s">
        <v>564</v>
      </c>
      <c r="U343" s="93"/>
      <c r="V343" s="93"/>
      <c r="W343" s="93"/>
      <c r="X343" s="93"/>
      <c r="Y343" s="93"/>
      <c r="Z343" s="94"/>
      <c r="AA343" s="87">
        <v>0</v>
      </c>
      <c r="AB343" s="87"/>
      <c r="AC343" s="87"/>
      <c r="AD343" s="87"/>
      <c r="AE343" s="87"/>
      <c r="AF343" s="87">
        <v>0</v>
      </c>
      <c r="AG343" s="87"/>
      <c r="AH343" s="87"/>
      <c r="AI343" s="87"/>
      <c r="AJ343" s="87"/>
      <c r="AK343" s="87">
        <f>IF(ISNUMBER(AA343),AA343,0)+IF(ISNUMBER(AF343),AF343,0)</f>
        <v>0</v>
      </c>
      <c r="AL343" s="87"/>
      <c r="AM343" s="87"/>
      <c r="AN343" s="87"/>
      <c r="AO343" s="87"/>
      <c r="AP343" s="87">
        <v>0</v>
      </c>
      <c r="AQ343" s="87"/>
      <c r="AR343" s="87"/>
      <c r="AS343" s="87"/>
      <c r="AT343" s="87"/>
      <c r="AU343" s="87">
        <v>0</v>
      </c>
      <c r="AV343" s="87"/>
      <c r="AW343" s="87"/>
      <c r="AX343" s="87"/>
      <c r="AY343" s="87"/>
      <c r="AZ343" s="87">
        <f>IF(ISNUMBER(AP343),AP343,0)+IF(ISNUMBER(AU343),AU343,0)</f>
        <v>0</v>
      </c>
      <c r="BA343" s="87"/>
      <c r="BB343" s="87"/>
      <c r="BC343" s="87"/>
      <c r="BD343" s="87"/>
      <c r="BE343" s="87">
        <v>179700</v>
      </c>
      <c r="BF343" s="87"/>
      <c r="BG343" s="87"/>
      <c r="BH343" s="87"/>
      <c r="BI343" s="87"/>
      <c r="BJ343" s="87">
        <v>0</v>
      </c>
      <c r="BK343" s="87"/>
      <c r="BL343" s="87"/>
      <c r="BM343" s="87"/>
      <c r="BN343" s="87"/>
      <c r="BO343" s="87">
        <f>IF(ISNUMBER(BE343),BE343,0)+IF(ISNUMBER(BJ343),BJ343,0)</f>
        <v>179700</v>
      </c>
      <c r="BP343" s="87"/>
      <c r="BQ343" s="87"/>
      <c r="BR343" s="87"/>
      <c r="BS343" s="87"/>
    </row>
    <row r="344" spans="1:79" s="9" customFormat="1" ht="12.6" customHeight="1" x14ac:dyDescent="0.25">
      <c r="A344" s="139"/>
      <c r="B344" s="139"/>
      <c r="C344" s="139"/>
      <c r="D344" s="139"/>
      <c r="E344" s="139"/>
      <c r="F344" s="139"/>
      <c r="G344" s="101" t="s">
        <v>145</v>
      </c>
      <c r="H344" s="102"/>
      <c r="I344" s="102"/>
      <c r="J344" s="102"/>
      <c r="K344" s="102"/>
      <c r="L344" s="102"/>
      <c r="M344" s="102"/>
      <c r="N344" s="102"/>
      <c r="O344" s="102"/>
      <c r="P344" s="102"/>
      <c r="Q344" s="102"/>
      <c r="R344" s="102"/>
      <c r="S344" s="103"/>
      <c r="T344" s="225"/>
      <c r="U344" s="102"/>
      <c r="V344" s="102"/>
      <c r="W344" s="102"/>
      <c r="X344" s="102"/>
      <c r="Y344" s="102"/>
      <c r="Z344" s="103"/>
      <c r="AA344" s="113">
        <f>AA341+AA342+AA343</f>
        <v>203200</v>
      </c>
      <c r="AB344" s="113"/>
      <c r="AC344" s="113"/>
      <c r="AD344" s="113"/>
      <c r="AE344" s="113"/>
      <c r="AF344" s="113">
        <f t="shared" ref="AF344" si="37">AF341+AF342+AF343</f>
        <v>72000</v>
      </c>
      <c r="AG344" s="113"/>
      <c r="AH344" s="113"/>
      <c r="AI344" s="113"/>
      <c r="AJ344" s="113"/>
      <c r="AK344" s="113">
        <f t="shared" ref="AK344" si="38">AK341+AK342+AK343</f>
        <v>275200</v>
      </c>
      <c r="AL344" s="113"/>
      <c r="AM344" s="113"/>
      <c r="AN344" s="113"/>
      <c r="AO344" s="113"/>
      <c r="AP344" s="113">
        <f t="shared" ref="AP344" si="39">AP341+AP342+AP343</f>
        <v>1749510</v>
      </c>
      <c r="AQ344" s="113"/>
      <c r="AR344" s="113"/>
      <c r="AS344" s="113"/>
      <c r="AT344" s="113"/>
      <c r="AU344" s="113">
        <f t="shared" ref="AU344" si="40">AU341+AU342+AU343</f>
        <v>0</v>
      </c>
      <c r="AV344" s="113"/>
      <c r="AW344" s="113"/>
      <c r="AX344" s="113"/>
      <c r="AY344" s="113"/>
      <c r="AZ344" s="113">
        <f t="shared" ref="AZ344" si="41">AZ341+AZ342+AZ343</f>
        <v>1749510</v>
      </c>
      <c r="BA344" s="113"/>
      <c r="BB344" s="113"/>
      <c r="BC344" s="113"/>
      <c r="BD344" s="113"/>
      <c r="BE344" s="113">
        <f t="shared" ref="BE344" si="42">BE341+BE342+BE343</f>
        <v>179700</v>
      </c>
      <c r="BF344" s="113"/>
      <c r="BG344" s="113"/>
      <c r="BH344" s="113"/>
      <c r="BI344" s="113"/>
      <c r="BJ344" s="113">
        <f t="shared" ref="BJ344" si="43">BJ341+BJ342+BJ343</f>
        <v>0</v>
      </c>
      <c r="BK344" s="113"/>
      <c r="BL344" s="113"/>
      <c r="BM344" s="113"/>
      <c r="BN344" s="113"/>
      <c r="BO344" s="113">
        <f t="shared" ref="BO344" si="44">BO341+BO342+BO343</f>
        <v>179700</v>
      </c>
      <c r="BP344" s="113"/>
      <c r="BQ344" s="113"/>
      <c r="BR344" s="113"/>
      <c r="BS344" s="113"/>
    </row>
    <row r="346" spans="1:79" ht="14.25" customHeight="1" x14ac:dyDescent="0.25">
      <c r="A346" s="51" t="s">
        <v>421</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row>
    <row r="348" spans="1:79" ht="15" customHeight="1" x14ac:dyDescent="0.25">
      <c r="A348" s="59" t="s">
        <v>192</v>
      </c>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row>
    <row r="349" spans="1:79" ht="4.95" customHeight="1" x14ac:dyDescent="0.25"/>
    <row r="350" spans="1:79" ht="15" customHeight="1" x14ac:dyDescent="0.25">
      <c r="A350" s="61" t="s">
        <v>6</v>
      </c>
      <c r="B350" s="61"/>
      <c r="C350" s="61"/>
      <c r="D350" s="61"/>
      <c r="E350" s="61"/>
      <c r="F350" s="61"/>
      <c r="G350" s="61" t="s">
        <v>123</v>
      </c>
      <c r="H350" s="61"/>
      <c r="I350" s="61"/>
      <c r="J350" s="61"/>
      <c r="K350" s="61"/>
      <c r="L350" s="61"/>
      <c r="M350" s="61"/>
      <c r="N350" s="61"/>
      <c r="O350" s="61"/>
      <c r="P350" s="61"/>
      <c r="Q350" s="61"/>
      <c r="R350" s="61"/>
      <c r="S350" s="61"/>
      <c r="T350" s="61" t="s">
        <v>13</v>
      </c>
      <c r="U350" s="61"/>
      <c r="V350" s="61"/>
      <c r="W350" s="61"/>
      <c r="X350" s="61"/>
      <c r="Y350" s="61"/>
      <c r="Z350" s="61"/>
      <c r="AA350" s="77" t="s">
        <v>204</v>
      </c>
      <c r="AB350" s="136"/>
      <c r="AC350" s="136"/>
      <c r="AD350" s="136"/>
      <c r="AE350" s="136"/>
      <c r="AF350" s="136"/>
      <c r="AG350" s="136"/>
      <c r="AH350" s="136"/>
      <c r="AI350" s="136"/>
      <c r="AJ350" s="136"/>
      <c r="AK350" s="136"/>
      <c r="AL350" s="136"/>
      <c r="AM350" s="136"/>
      <c r="AN350" s="136"/>
      <c r="AO350" s="137"/>
      <c r="AP350" s="77" t="s">
        <v>208</v>
      </c>
      <c r="AQ350" s="78"/>
      <c r="AR350" s="78"/>
      <c r="AS350" s="78"/>
      <c r="AT350" s="78"/>
      <c r="AU350" s="78"/>
      <c r="AV350" s="78"/>
      <c r="AW350" s="78"/>
      <c r="AX350" s="78"/>
      <c r="AY350" s="78"/>
      <c r="AZ350" s="78"/>
      <c r="BA350" s="78"/>
      <c r="BB350" s="78"/>
      <c r="BC350" s="78"/>
      <c r="BD350" s="79"/>
    </row>
    <row r="351" spans="1:79" ht="32.1" customHeight="1"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t="s">
        <v>4</v>
      </c>
      <c r="AB351" s="61"/>
      <c r="AC351" s="61"/>
      <c r="AD351" s="61"/>
      <c r="AE351" s="61"/>
      <c r="AF351" s="61" t="s">
        <v>3</v>
      </c>
      <c r="AG351" s="61"/>
      <c r="AH351" s="61"/>
      <c r="AI351" s="61"/>
      <c r="AJ351" s="61"/>
      <c r="AK351" s="61" t="s">
        <v>89</v>
      </c>
      <c r="AL351" s="61"/>
      <c r="AM351" s="61"/>
      <c r="AN351" s="61"/>
      <c r="AO351" s="61"/>
      <c r="AP351" s="61" t="s">
        <v>4</v>
      </c>
      <c r="AQ351" s="61"/>
      <c r="AR351" s="61"/>
      <c r="AS351" s="61"/>
      <c r="AT351" s="61"/>
      <c r="AU351" s="61" t="s">
        <v>3</v>
      </c>
      <c r="AV351" s="61"/>
      <c r="AW351" s="61"/>
      <c r="AX351" s="61"/>
      <c r="AY351" s="61"/>
      <c r="AZ351" s="61" t="s">
        <v>96</v>
      </c>
      <c r="BA351" s="61"/>
      <c r="BB351" s="61"/>
      <c r="BC351" s="61"/>
      <c r="BD351" s="61"/>
    </row>
    <row r="352" spans="1:79" ht="15" customHeight="1" x14ac:dyDescent="0.25">
      <c r="A352" s="61">
        <v>1</v>
      </c>
      <c r="B352" s="61"/>
      <c r="C352" s="61"/>
      <c r="D352" s="61"/>
      <c r="E352" s="61"/>
      <c r="F352" s="61"/>
      <c r="G352" s="61">
        <v>2</v>
      </c>
      <c r="H352" s="61"/>
      <c r="I352" s="61"/>
      <c r="J352" s="61"/>
      <c r="K352" s="61"/>
      <c r="L352" s="61"/>
      <c r="M352" s="61"/>
      <c r="N352" s="61"/>
      <c r="O352" s="61"/>
      <c r="P352" s="61"/>
      <c r="Q352" s="61"/>
      <c r="R352" s="61"/>
      <c r="S352" s="61"/>
      <c r="T352" s="61">
        <v>3</v>
      </c>
      <c r="U352" s="61"/>
      <c r="V352" s="61"/>
      <c r="W352" s="61"/>
      <c r="X352" s="61"/>
      <c r="Y352" s="61"/>
      <c r="Z352" s="61"/>
      <c r="AA352" s="61">
        <v>4</v>
      </c>
      <c r="AB352" s="61"/>
      <c r="AC352" s="61"/>
      <c r="AD352" s="61"/>
      <c r="AE352" s="61"/>
      <c r="AF352" s="61">
        <v>5</v>
      </c>
      <c r="AG352" s="61"/>
      <c r="AH352" s="61"/>
      <c r="AI352" s="61"/>
      <c r="AJ352" s="61"/>
      <c r="AK352" s="61">
        <v>6</v>
      </c>
      <c r="AL352" s="61"/>
      <c r="AM352" s="61"/>
      <c r="AN352" s="61"/>
      <c r="AO352" s="61"/>
      <c r="AP352" s="61">
        <v>7</v>
      </c>
      <c r="AQ352" s="61"/>
      <c r="AR352" s="61"/>
      <c r="AS352" s="61"/>
      <c r="AT352" s="61"/>
      <c r="AU352" s="61">
        <v>8</v>
      </c>
      <c r="AV352" s="61"/>
      <c r="AW352" s="61"/>
      <c r="AX352" s="61"/>
      <c r="AY352" s="61"/>
      <c r="AZ352" s="61">
        <v>9</v>
      </c>
      <c r="BA352" s="61"/>
      <c r="BB352" s="61"/>
      <c r="BC352" s="61"/>
      <c r="BD352" s="61"/>
    </row>
    <row r="353" spans="1:79" ht="12" hidden="1" customHeight="1" x14ac:dyDescent="0.25">
      <c r="A353" s="80" t="s">
        <v>69</v>
      </c>
      <c r="B353" s="80"/>
      <c r="C353" s="80"/>
      <c r="D353" s="80"/>
      <c r="E353" s="80"/>
      <c r="F353" s="80"/>
      <c r="G353" s="142" t="s">
        <v>57</v>
      </c>
      <c r="H353" s="142"/>
      <c r="I353" s="142"/>
      <c r="J353" s="142"/>
      <c r="K353" s="142"/>
      <c r="L353" s="142"/>
      <c r="M353" s="142"/>
      <c r="N353" s="142"/>
      <c r="O353" s="142"/>
      <c r="P353" s="142"/>
      <c r="Q353" s="142"/>
      <c r="R353" s="142"/>
      <c r="S353" s="142"/>
      <c r="T353" s="142" t="s">
        <v>79</v>
      </c>
      <c r="U353" s="142"/>
      <c r="V353" s="142"/>
      <c r="W353" s="142"/>
      <c r="X353" s="142"/>
      <c r="Y353" s="142"/>
      <c r="Z353" s="142"/>
      <c r="AA353" s="122" t="s">
        <v>60</v>
      </c>
      <c r="AB353" s="122"/>
      <c r="AC353" s="122"/>
      <c r="AD353" s="122"/>
      <c r="AE353" s="122"/>
      <c r="AF353" s="122" t="s">
        <v>61</v>
      </c>
      <c r="AG353" s="122"/>
      <c r="AH353" s="122"/>
      <c r="AI353" s="122"/>
      <c r="AJ353" s="122"/>
      <c r="AK353" s="91" t="s">
        <v>120</v>
      </c>
      <c r="AL353" s="91"/>
      <c r="AM353" s="91"/>
      <c r="AN353" s="91"/>
      <c r="AO353" s="91"/>
      <c r="AP353" s="122" t="s">
        <v>62</v>
      </c>
      <c r="AQ353" s="122"/>
      <c r="AR353" s="122"/>
      <c r="AS353" s="122"/>
      <c r="AT353" s="122"/>
      <c r="AU353" s="122" t="s">
        <v>63</v>
      </c>
      <c r="AV353" s="122"/>
      <c r="AW353" s="122"/>
      <c r="AX353" s="122"/>
      <c r="AY353" s="122"/>
      <c r="AZ353" s="91" t="s">
        <v>120</v>
      </c>
      <c r="BA353" s="91"/>
      <c r="BB353" s="91"/>
      <c r="BC353" s="91"/>
      <c r="BD353" s="91"/>
      <c r="CA353" s="1" t="s">
        <v>46</v>
      </c>
    </row>
    <row r="354" spans="1:79" s="8" customFormat="1" ht="30.6" customHeight="1" x14ac:dyDescent="0.25">
      <c r="A354" s="80">
        <v>1</v>
      </c>
      <c r="B354" s="80"/>
      <c r="C354" s="80"/>
      <c r="D354" s="80"/>
      <c r="E354" s="80"/>
      <c r="F354" s="80"/>
      <c r="G354" s="92" t="s">
        <v>270</v>
      </c>
      <c r="H354" s="93"/>
      <c r="I354" s="93"/>
      <c r="J354" s="93"/>
      <c r="K354" s="93"/>
      <c r="L354" s="93"/>
      <c r="M354" s="93"/>
      <c r="N354" s="93"/>
      <c r="O354" s="93"/>
      <c r="P354" s="93"/>
      <c r="Q354" s="93"/>
      <c r="R354" s="93"/>
      <c r="S354" s="94"/>
      <c r="T354" s="218" t="s">
        <v>291</v>
      </c>
      <c r="U354" s="219"/>
      <c r="V354" s="219"/>
      <c r="W354" s="219"/>
      <c r="X354" s="219"/>
      <c r="Y354" s="219"/>
      <c r="Z354" s="220"/>
      <c r="AA354" s="214">
        <v>0</v>
      </c>
      <c r="AB354" s="214"/>
      <c r="AC354" s="214"/>
      <c r="AD354" s="214"/>
      <c r="AE354" s="214"/>
      <c r="AF354" s="214">
        <v>0</v>
      </c>
      <c r="AG354" s="214"/>
      <c r="AH354" s="214"/>
      <c r="AI354" s="214"/>
      <c r="AJ354" s="214"/>
      <c r="AK354" s="214">
        <f>IF(ISNUMBER(AA354),AA354,0)+IF(ISNUMBER(AF354),AF354,0)</f>
        <v>0</v>
      </c>
      <c r="AL354" s="214"/>
      <c r="AM354" s="214"/>
      <c r="AN354" s="214"/>
      <c r="AO354" s="214"/>
      <c r="AP354" s="214">
        <v>0</v>
      </c>
      <c r="AQ354" s="214"/>
      <c r="AR354" s="214"/>
      <c r="AS354" s="214"/>
      <c r="AT354" s="214"/>
      <c r="AU354" s="214">
        <v>0</v>
      </c>
      <c r="AV354" s="214"/>
      <c r="AW354" s="214"/>
      <c r="AX354" s="214"/>
      <c r="AY354" s="214"/>
      <c r="AZ354" s="214">
        <f>IF(ISNUMBER(AP354),AP354,0)+IF(ISNUMBER(AU354),AU354,0)</f>
        <v>0</v>
      </c>
      <c r="BA354" s="214"/>
      <c r="BB354" s="214"/>
      <c r="BC354" s="214"/>
      <c r="BD354" s="214"/>
      <c r="CA354" s="8" t="s">
        <v>47</v>
      </c>
    </row>
    <row r="355" spans="1:79" s="8" customFormat="1" ht="42.6" hidden="1" customHeight="1" x14ac:dyDescent="0.25">
      <c r="A355" s="80">
        <v>2</v>
      </c>
      <c r="B355" s="80"/>
      <c r="C355" s="80"/>
      <c r="D355" s="80"/>
      <c r="E355" s="80"/>
      <c r="F355" s="80"/>
      <c r="G355" s="92" t="s">
        <v>273</v>
      </c>
      <c r="H355" s="93"/>
      <c r="I355" s="93"/>
      <c r="J355" s="93"/>
      <c r="K355" s="93"/>
      <c r="L355" s="93"/>
      <c r="M355" s="93"/>
      <c r="N355" s="93"/>
      <c r="O355" s="93"/>
      <c r="P355" s="93"/>
      <c r="Q355" s="93"/>
      <c r="R355" s="93"/>
      <c r="S355" s="94"/>
      <c r="T355" s="218" t="s">
        <v>274</v>
      </c>
      <c r="U355" s="219"/>
      <c r="V355" s="219"/>
      <c r="W355" s="219"/>
      <c r="X355" s="219"/>
      <c r="Y355" s="219"/>
      <c r="Z355" s="220"/>
      <c r="AA355" s="214">
        <v>0</v>
      </c>
      <c r="AB355" s="214"/>
      <c r="AC355" s="214"/>
      <c r="AD355" s="214"/>
      <c r="AE355" s="214"/>
      <c r="AF355" s="214">
        <v>0</v>
      </c>
      <c r="AG355" s="214"/>
      <c r="AH355" s="214"/>
      <c r="AI355" s="214"/>
      <c r="AJ355" s="214"/>
      <c r="AK355" s="214">
        <f>IF(ISNUMBER(AA355),AA355,0)+IF(ISNUMBER(AF355),AF355,0)</f>
        <v>0</v>
      </c>
      <c r="AL355" s="214"/>
      <c r="AM355" s="214"/>
      <c r="AN355" s="214"/>
      <c r="AO355" s="214"/>
      <c r="AP355" s="214">
        <v>0</v>
      </c>
      <c r="AQ355" s="214"/>
      <c r="AR355" s="214"/>
      <c r="AS355" s="214"/>
      <c r="AT355" s="214"/>
      <c r="AU355" s="214">
        <v>0</v>
      </c>
      <c r="AV355" s="214"/>
      <c r="AW355" s="214"/>
      <c r="AX355" s="214"/>
      <c r="AY355" s="214"/>
      <c r="AZ355" s="214">
        <f>IF(ISNUMBER(AP355),AP355,0)+IF(ISNUMBER(AU355),AU355,0)</f>
        <v>0</v>
      </c>
      <c r="BA355" s="214"/>
      <c r="BB355" s="214"/>
      <c r="BC355" s="214"/>
      <c r="BD355" s="214"/>
    </row>
    <row r="356" spans="1:79" s="8" customFormat="1" ht="55.95" customHeight="1" x14ac:dyDescent="0.25">
      <c r="A356" s="80">
        <v>3</v>
      </c>
      <c r="B356" s="80"/>
      <c r="C356" s="80"/>
      <c r="D356" s="80"/>
      <c r="E356" s="80"/>
      <c r="F356" s="80"/>
      <c r="G356" s="92" t="s">
        <v>630</v>
      </c>
      <c r="H356" s="93"/>
      <c r="I356" s="93"/>
      <c r="J356" s="93"/>
      <c r="K356" s="93"/>
      <c r="L356" s="93"/>
      <c r="M356" s="93"/>
      <c r="N356" s="93"/>
      <c r="O356" s="93"/>
      <c r="P356" s="93"/>
      <c r="Q356" s="93"/>
      <c r="R356" s="93"/>
      <c r="S356" s="94"/>
      <c r="T356" s="92" t="s">
        <v>564</v>
      </c>
      <c r="U356" s="93"/>
      <c r="V356" s="93"/>
      <c r="W356" s="93"/>
      <c r="X356" s="93"/>
      <c r="Y356" s="93"/>
      <c r="Z356" s="94"/>
      <c r="AA356" s="214">
        <v>196500</v>
      </c>
      <c r="AB356" s="214"/>
      <c r="AC356" s="214"/>
      <c r="AD356" s="214"/>
      <c r="AE356" s="214"/>
      <c r="AF356" s="214">
        <v>0</v>
      </c>
      <c r="AG356" s="214"/>
      <c r="AH356" s="214"/>
      <c r="AI356" s="214"/>
      <c r="AJ356" s="214"/>
      <c r="AK356" s="214">
        <f>IF(ISNUMBER(AA356),AA356,0)+IF(ISNUMBER(AF356),AF356,0)</f>
        <v>196500</v>
      </c>
      <c r="AL356" s="214"/>
      <c r="AM356" s="214"/>
      <c r="AN356" s="214"/>
      <c r="AO356" s="214"/>
      <c r="AP356" s="214">
        <v>214200</v>
      </c>
      <c r="AQ356" s="214"/>
      <c r="AR356" s="214"/>
      <c r="AS356" s="214"/>
      <c r="AT356" s="214"/>
      <c r="AU356" s="214">
        <v>0</v>
      </c>
      <c r="AV356" s="214"/>
      <c r="AW356" s="214"/>
      <c r="AX356" s="214"/>
      <c r="AY356" s="214"/>
      <c r="AZ356" s="214">
        <f>IF(ISNUMBER(AP356),AP356,0)+IF(ISNUMBER(AU356),AU356,0)</f>
        <v>214200</v>
      </c>
      <c r="BA356" s="214"/>
      <c r="BB356" s="214"/>
      <c r="BC356" s="214"/>
      <c r="BD356" s="214"/>
    </row>
    <row r="357" spans="1:79" s="9" customFormat="1" ht="17.399999999999999" customHeight="1" x14ac:dyDescent="0.25">
      <c r="A357" s="139"/>
      <c r="B357" s="139"/>
      <c r="C357" s="139"/>
      <c r="D357" s="139"/>
      <c r="E357" s="139"/>
      <c r="F357" s="139"/>
      <c r="G357" s="101" t="s">
        <v>145</v>
      </c>
      <c r="H357" s="102"/>
      <c r="I357" s="102"/>
      <c r="J357" s="102"/>
      <c r="K357" s="102"/>
      <c r="L357" s="102"/>
      <c r="M357" s="102"/>
      <c r="N357" s="102"/>
      <c r="O357" s="102"/>
      <c r="P357" s="102"/>
      <c r="Q357" s="102"/>
      <c r="R357" s="102"/>
      <c r="S357" s="103"/>
      <c r="T357" s="225"/>
      <c r="U357" s="102"/>
      <c r="V357" s="102"/>
      <c r="W357" s="102"/>
      <c r="X357" s="102"/>
      <c r="Y357" s="102"/>
      <c r="Z357" s="103"/>
      <c r="AA357" s="113">
        <f>AA354+AA355+AA356</f>
        <v>196500</v>
      </c>
      <c r="AB357" s="113"/>
      <c r="AC357" s="113"/>
      <c r="AD357" s="113"/>
      <c r="AE357" s="113"/>
      <c r="AF357" s="113">
        <f t="shared" ref="AF357" si="45">AF354+AF355+AF356</f>
        <v>0</v>
      </c>
      <c r="AG357" s="113"/>
      <c r="AH357" s="113"/>
      <c r="AI357" s="113"/>
      <c r="AJ357" s="113"/>
      <c r="AK357" s="113">
        <f t="shared" ref="AK357" si="46">AK354+AK355+AK356</f>
        <v>196500</v>
      </c>
      <c r="AL357" s="113"/>
      <c r="AM357" s="113"/>
      <c r="AN357" s="113"/>
      <c r="AO357" s="113"/>
      <c r="AP357" s="113">
        <f t="shared" ref="AP357" si="47">AP354+AP355+AP356</f>
        <v>214200</v>
      </c>
      <c r="AQ357" s="113"/>
      <c r="AR357" s="113"/>
      <c r="AS357" s="113"/>
      <c r="AT357" s="113"/>
      <c r="AU357" s="113">
        <f t="shared" ref="AU357" si="48">AU354+AU355+AU356</f>
        <v>0</v>
      </c>
      <c r="AV357" s="113"/>
      <c r="AW357" s="113"/>
      <c r="AX357" s="113"/>
      <c r="AY357" s="113"/>
      <c r="AZ357" s="113">
        <f t="shared" ref="AZ357" si="49">AZ354+AZ355+AZ356</f>
        <v>214200</v>
      </c>
      <c r="BA357" s="113"/>
      <c r="BB357" s="113"/>
      <c r="BC357" s="113"/>
      <c r="BD357" s="113"/>
    </row>
    <row r="359" spans="1:79" ht="14.25" customHeight="1" x14ac:dyDescent="0.25">
      <c r="A359" s="51" t="s">
        <v>210</v>
      </c>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row>
    <row r="361" spans="1:79" ht="15" customHeight="1" x14ac:dyDescent="0.25">
      <c r="A361" s="59" t="s">
        <v>192</v>
      </c>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row>
    <row r="362" spans="1:79" ht="10.95" customHeight="1" x14ac:dyDescent="0.25"/>
    <row r="363" spans="1:79" ht="23.1" customHeight="1" x14ac:dyDescent="0.25">
      <c r="A363" s="61" t="s">
        <v>125</v>
      </c>
      <c r="B363" s="61"/>
      <c r="C363" s="61"/>
      <c r="D363" s="61"/>
      <c r="E363" s="61"/>
      <c r="F363" s="61"/>
      <c r="G363" s="61"/>
      <c r="H363" s="61"/>
      <c r="I363" s="61"/>
      <c r="J363" s="61"/>
      <c r="K363" s="61"/>
      <c r="L363" s="61"/>
      <c r="M363" s="61"/>
      <c r="N363" s="81" t="s">
        <v>126</v>
      </c>
      <c r="O363" s="82"/>
      <c r="P363" s="82"/>
      <c r="Q363" s="82"/>
      <c r="R363" s="82"/>
      <c r="S363" s="82"/>
      <c r="T363" s="82"/>
      <c r="U363" s="83"/>
      <c r="V363" s="81" t="s">
        <v>127</v>
      </c>
      <c r="W363" s="82"/>
      <c r="X363" s="82"/>
      <c r="Y363" s="83"/>
      <c r="Z363" s="77" t="s">
        <v>193</v>
      </c>
      <c r="AA363" s="78"/>
      <c r="AB363" s="78"/>
      <c r="AC363" s="78"/>
      <c r="AD363" s="78"/>
      <c r="AE363" s="78"/>
      <c r="AF363" s="78"/>
      <c r="AG363" s="79"/>
      <c r="AH363" s="77" t="s">
        <v>195</v>
      </c>
      <c r="AI363" s="78"/>
      <c r="AJ363" s="78"/>
      <c r="AK363" s="78"/>
      <c r="AL363" s="78"/>
      <c r="AM363" s="78"/>
      <c r="AN363" s="78"/>
      <c r="AO363" s="79"/>
      <c r="AP363" s="77" t="s">
        <v>200</v>
      </c>
      <c r="AQ363" s="78"/>
      <c r="AR363" s="78"/>
      <c r="AS363" s="78"/>
      <c r="AT363" s="78"/>
      <c r="AU363" s="78"/>
      <c r="AV363" s="78"/>
      <c r="AW363" s="78"/>
      <c r="AX363" s="77" t="s">
        <v>204</v>
      </c>
      <c r="AY363" s="78"/>
      <c r="AZ363" s="78"/>
      <c r="BA363" s="78"/>
      <c r="BB363" s="78"/>
      <c r="BC363" s="78"/>
      <c r="BD363" s="78"/>
      <c r="BE363" s="79"/>
      <c r="BF363" s="77" t="s">
        <v>208</v>
      </c>
      <c r="BG363" s="78"/>
      <c r="BH363" s="78"/>
      <c r="BI363" s="78"/>
      <c r="BJ363" s="78"/>
      <c r="BK363" s="78"/>
      <c r="BL363" s="78"/>
      <c r="BM363" s="79"/>
    </row>
    <row r="364" spans="1:79" ht="95.25" customHeight="1" x14ac:dyDescent="0.25">
      <c r="A364" s="61"/>
      <c r="B364" s="61"/>
      <c r="C364" s="61"/>
      <c r="D364" s="61"/>
      <c r="E364" s="61"/>
      <c r="F364" s="61"/>
      <c r="G364" s="61"/>
      <c r="H364" s="61"/>
      <c r="I364" s="61"/>
      <c r="J364" s="61"/>
      <c r="K364" s="61"/>
      <c r="L364" s="61"/>
      <c r="M364" s="61"/>
      <c r="N364" s="84"/>
      <c r="O364" s="85"/>
      <c r="P364" s="85"/>
      <c r="Q364" s="85"/>
      <c r="R364" s="85"/>
      <c r="S364" s="85"/>
      <c r="T364" s="85"/>
      <c r="U364" s="86"/>
      <c r="V364" s="84"/>
      <c r="W364" s="85"/>
      <c r="X364" s="85"/>
      <c r="Y364" s="86"/>
      <c r="Z364" s="80" t="s">
        <v>130</v>
      </c>
      <c r="AA364" s="80"/>
      <c r="AB364" s="80"/>
      <c r="AC364" s="80"/>
      <c r="AD364" s="80" t="s">
        <v>131</v>
      </c>
      <c r="AE364" s="80"/>
      <c r="AF364" s="80"/>
      <c r="AG364" s="80"/>
      <c r="AH364" s="80" t="s">
        <v>130</v>
      </c>
      <c r="AI364" s="80"/>
      <c r="AJ364" s="80"/>
      <c r="AK364" s="80"/>
      <c r="AL364" s="80" t="s">
        <v>131</v>
      </c>
      <c r="AM364" s="80"/>
      <c r="AN364" s="80"/>
      <c r="AO364" s="80"/>
      <c r="AP364" s="80" t="s">
        <v>130</v>
      </c>
      <c r="AQ364" s="80"/>
      <c r="AR364" s="80"/>
      <c r="AS364" s="80"/>
      <c r="AT364" s="80" t="s">
        <v>131</v>
      </c>
      <c r="AU364" s="80"/>
      <c r="AV364" s="80"/>
      <c r="AW364" s="80"/>
      <c r="AX364" s="80" t="s">
        <v>130</v>
      </c>
      <c r="AY364" s="80"/>
      <c r="AZ364" s="80"/>
      <c r="BA364" s="80"/>
      <c r="BB364" s="80" t="s">
        <v>131</v>
      </c>
      <c r="BC364" s="80"/>
      <c r="BD364" s="80"/>
      <c r="BE364" s="80"/>
      <c r="BF364" s="80" t="s">
        <v>130</v>
      </c>
      <c r="BG364" s="80"/>
      <c r="BH364" s="80"/>
      <c r="BI364" s="80"/>
      <c r="BJ364" s="80" t="s">
        <v>131</v>
      </c>
      <c r="BK364" s="80"/>
      <c r="BL364" s="80"/>
      <c r="BM364" s="80"/>
    </row>
    <row r="365" spans="1:79" ht="15" customHeight="1" x14ac:dyDescent="0.25">
      <c r="A365" s="61">
        <v>1</v>
      </c>
      <c r="B365" s="61"/>
      <c r="C365" s="61"/>
      <c r="D365" s="61"/>
      <c r="E365" s="61"/>
      <c r="F365" s="61"/>
      <c r="G365" s="61"/>
      <c r="H365" s="61"/>
      <c r="I365" s="61"/>
      <c r="J365" s="61"/>
      <c r="K365" s="61"/>
      <c r="L365" s="61"/>
      <c r="M365" s="61"/>
      <c r="N365" s="77">
        <v>2</v>
      </c>
      <c r="O365" s="78"/>
      <c r="P365" s="78"/>
      <c r="Q365" s="78"/>
      <c r="R365" s="78"/>
      <c r="S365" s="78"/>
      <c r="T365" s="78"/>
      <c r="U365" s="79"/>
      <c r="V365" s="77">
        <v>3</v>
      </c>
      <c r="W365" s="78"/>
      <c r="X365" s="78"/>
      <c r="Y365" s="79"/>
      <c r="Z365" s="61">
        <v>4</v>
      </c>
      <c r="AA365" s="61"/>
      <c r="AB365" s="61"/>
      <c r="AC365" s="61"/>
      <c r="AD365" s="61">
        <v>5</v>
      </c>
      <c r="AE365" s="61"/>
      <c r="AF365" s="61"/>
      <c r="AG365" s="61"/>
      <c r="AH365" s="61">
        <v>6</v>
      </c>
      <c r="AI365" s="61"/>
      <c r="AJ365" s="61"/>
      <c r="AK365" s="61"/>
      <c r="AL365" s="61">
        <v>7</v>
      </c>
      <c r="AM365" s="61"/>
      <c r="AN365" s="61"/>
      <c r="AO365" s="61"/>
      <c r="AP365" s="61">
        <v>8</v>
      </c>
      <c r="AQ365" s="61"/>
      <c r="AR365" s="61"/>
      <c r="AS365" s="61"/>
      <c r="AT365" s="61">
        <v>9</v>
      </c>
      <c r="AU365" s="61"/>
      <c r="AV365" s="61"/>
      <c r="AW365" s="61"/>
      <c r="AX365" s="61">
        <v>10</v>
      </c>
      <c r="AY365" s="61"/>
      <c r="AZ365" s="61"/>
      <c r="BA365" s="61"/>
      <c r="BB365" s="61">
        <v>11</v>
      </c>
      <c r="BC365" s="61"/>
      <c r="BD365" s="61"/>
      <c r="BE365" s="61"/>
      <c r="BF365" s="61">
        <v>12</v>
      </c>
      <c r="BG365" s="61"/>
      <c r="BH365" s="61"/>
      <c r="BI365" s="61"/>
      <c r="BJ365" s="61">
        <v>13</v>
      </c>
      <c r="BK365" s="61"/>
      <c r="BL365" s="61"/>
      <c r="BM365" s="61"/>
    </row>
    <row r="366" spans="1:79" ht="12" hidden="1" customHeight="1" x14ac:dyDescent="0.25">
      <c r="A366" s="142" t="s">
        <v>143</v>
      </c>
      <c r="B366" s="142"/>
      <c r="C366" s="142"/>
      <c r="D366" s="142"/>
      <c r="E366" s="142"/>
      <c r="F366" s="142"/>
      <c r="G366" s="142"/>
      <c r="H366" s="142"/>
      <c r="I366" s="142"/>
      <c r="J366" s="142"/>
      <c r="K366" s="142"/>
      <c r="L366" s="142"/>
      <c r="M366" s="142"/>
      <c r="N366" s="62" t="s">
        <v>128</v>
      </c>
      <c r="O366" s="63"/>
      <c r="P366" s="63"/>
      <c r="Q366" s="63"/>
      <c r="R366" s="63"/>
      <c r="S366" s="63"/>
      <c r="T366" s="63"/>
      <c r="U366" s="64"/>
      <c r="V366" s="62" t="s">
        <v>129</v>
      </c>
      <c r="W366" s="63"/>
      <c r="X366" s="63"/>
      <c r="Y366" s="64"/>
      <c r="Z366" s="122" t="s">
        <v>65</v>
      </c>
      <c r="AA366" s="122"/>
      <c r="AB366" s="122"/>
      <c r="AC366" s="122"/>
      <c r="AD366" s="122" t="s">
        <v>66</v>
      </c>
      <c r="AE366" s="122"/>
      <c r="AF366" s="122"/>
      <c r="AG366" s="122"/>
      <c r="AH366" s="122" t="s">
        <v>67</v>
      </c>
      <c r="AI366" s="122"/>
      <c r="AJ366" s="122"/>
      <c r="AK366" s="122"/>
      <c r="AL366" s="122" t="s">
        <v>68</v>
      </c>
      <c r="AM366" s="122"/>
      <c r="AN366" s="122"/>
      <c r="AO366" s="122"/>
      <c r="AP366" s="122" t="s">
        <v>58</v>
      </c>
      <c r="AQ366" s="122"/>
      <c r="AR366" s="122"/>
      <c r="AS366" s="122"/>
      <c r="AT366" s="122" t="s">
        <v>59</v>
      </c>
      <c r="AU366" s="122"/>
      <c r="AV366" s="122"/>
      <c r="AW366" s="122"/>
      <c r="AX366" s="122" t="s">
        <v>60</v>
      </c>
      <c r="AY366" s="122"/>
      <c r="AZ366" s="122"/>
      <c r="BA366" s="122"/>
      <c r="BB366" s="122" t="s">
        <v>61</v>
      </c>
      <c r="BC366" s="122"/>
      <c r="BD366" s="122"/>
      <c r="BE366" s="122"/>
      <c r="BF366" s="122" t="s">
        <v>62</v>
      </c>
      <c r="BG366" s="122"/>
      <c r="BH366" s="122"/>
      <c r="BI366" s="122"/>
      <c r="BJ366" s="122" t="s">
        <v>63</v>
      </c>
      <c r="BK366" s="122"/>
      <c r="BL366" s="122"/>
      <c r="BM366" s="122"/>
      <c r="CA366" s="1" t="s">
        <v>48</v>
      </c>
    </row>
    <row r="367" spans="1:79" s="9" customFormat="1" ht="15.6" customHeight="1" x14ac:dyDescent="0.25">
      <c r="A367" s="140" t="s">
        <v>145</v>
      </c>
      <c r="B367" s="140"/>
      <c r="C367" s="140"/>
      <c r="D367" s="140"/>
      <c r="E367" s="140"/>
      <c r="F367" s="140"/>
      <c r="G367" s="140"/>
      <c r="H367" s="140"/>
      <c r="I367" s="140"/>
      <c r="J367" s="140"/>
      <c r="K367" s="140"/>
      <c r="L367" s="140"/>
      <c r="M367" s="140"/>
      <c r="N367" s="98"/>
      <c r="O367" s="99"/>
      <c r="P367" s="99"/>
      <c r="Q367" s="99"/>
      <c r="R367" s="99"/>
      <c r="S367" s="99"/>
      <c r="T367" s="99"/>
      <c r="U367" s="100"/>
      <c r="V367" s="143"/>
      <c r="W367" s="144"/>
      <c r="X367" s="144"/>
      <c r="Y367" s="145"/>
      <c r="Z367" s="146"/>
      <c r="AA367" s="146"/>
      <c r="AB367" s="146"/>
      <c r="AC367" s="146"/>
      <c r="AD367" s="146"/>
      <c r="AE367" s="146"/>
      <c r="AF367" s="146"/>
      <c r="AG367" s="146"/>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c r="BI367" s="147"/>
      <c r="BJ367" s="147"/>
      <c r="BK367" s="147"/>
      <c r="BL367" s="147"/>
      <c r="BM367" s="147"/>
      <c r="CA367" s="9" t="s">
        <v>49</v>
      </c>
    </row>
    <row r="370" spans="1:79" ht="35.25" customHeight="1" x14ac:dyDescent="0.25">
      <c r="A370" s="51" t="s">
        <v>211</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row>
    <row r="371" spans="1:79" ht="249" customHeight="1" x14ac:dyDescent="0.25">
      <c r="A371" s="65" t="s">
        <v>593</v>
      </c>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row>
    <row r="373" spans="1:79" ht="28.5" customHeight="1" x14ac:dyDescent="0.25">
      <c r="A373" s="148" t="s">
        <v>202</v>
      </c>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row>
    <row r="375" spans="1:79" ht="14.25" customHeight="1" x14ac:dyDescent="0.25">
      <c r="A375" s="51" t="s">
        <v>422</v>
      </c>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row>
    <row r="376" spans="1:79" ht="15" customHeight="1" x14ac:dyDescent="0.25">
      <c r="A376" s="59" t="s">
        <v>192</v>
      </c>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row>
    <row r="378" spans="1:79" ht="42.9" customHeight="1" x14ac:dyDescent="0.25">
      <c r="A378" s="80" t="s">
        <v>132</v>
      </c>
      <c r="B378" s="80"/>
      <c r="C378" s="80"/>
      <c r="D378" s="80"/>
      <c r="E378" s="80"/>
      <c r="F378" s="80"/>
      <c r="G378" s="61" t="s">
        <v>19</v>
      </c>
      <c r="H378" s="61"/>
      <c r="I378" s="61"/>
      <c r="J378" s="61"/>
      <c r="K378" s="61"/>
      <c r="L378" s="61"/>
      <c r="M378" s="61"/>
      <c r="N378" s="61"/>
      <c r="O378" s="61"/>
      <c r="P378" s="61"/>
      <c r="Q378" s="61"/>
      <c r="R378" s="61"/>
      <c r="S378" s="61"/>
      <c r="T378" s="61" t="s">
        <v>15</v>
      </c>
      <c r="U378" s="61"/>
      <c r="V378" s="61"/>
      <c r="W378" s="61"/>
      <c r="X378" s="61"/>
      <c r="Y378" s="61"/>
      <c r="Z378" s="61" t="s">
        <v>14</v>
      </c>
      <c r="AA378" s="61"/>
      <c r="AB378" s="61"/>
      <c r="AC378" s="61"/>
      <c r="AD378" s="61"/>
      <c r="AE378" s="61" t="s">
        <v>133</v>
      </c>
      <c r="AF378" s="61"/>
      <c r="AG378" s="61"/>
      <c r="AH378" s="61"/>
      <c r="AI378" s="61"/>
      <c r="AJ378" s="61"/>
      <c r="AK378" s="61" t="s">
        <v>134</v>
      </c>
      <c r="AL378" s="61"/>
      <c r="AM378" s="61"/>
      <c r="AN378" s="61"/>
      <c r="AO378" s="61"/>
      <c r="AP378" s="61"/>
      <c r="AQ378" s="61" t="s">
        <v>135</v>
      </c>
      <c r="AR378" s="61"/>
      <c r="AS378" s="61"/>
      <c r="AT378" s="61"/>
      <c r="AU378" s="61"/>
      <c r="AV378" s="61"/>
      <c r="AW378" s="61" t="s">
        <v>98</v>
      </c>
      <c r="AX378" s="61"/>
      <c r="AY378" s="61"/>
      <c r="AZ378" s="61"/>
      <c r="BA378" s="61"/>
      <c r="BB378" s="61"/>
      <c r="BC378" s="61"/>
      <c r="BD378" s="61"/>
      <c r="BE378" s="61"/>
      <c r="BF378" s="61"/>
      <c r="BG378" s="61" t="s">
        <v>136</v>
      </c>
      <c r="BH378" s="61"/>
      <c r="BI378" s="61"/>
      <c r="BJ378" s="61"/>
      <c r="BK378" s="61"/>
      <c r="BL378" s="61"/>
    </row>
    <row r="379" spans="1:79" ht="36.6" customHeight="1" x14ac:dyDescent="0.25">
      <c r="A379" s="80"/>
      <c r="B379" s="80"/>
      <c r="C379" s="80"/>
      <c r="D379" s="80"/>
      <c r="E379" s="80"/>
      <c r="F379" s="80"/>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t="s">
        <v>17</v>
      </c>
      <c r="AX379" s="61"/>
      <c r="AY379" s="61"/>
      <c r="AZ379" s="61"/>
      <c r="BA379" s="61"/>
      <c r="BB379" s="61" t="s">
        <v>16</v>
      </c>
      <c r="BC379" s="61"/>
      <c r="BD379" s="61"/>
      <c r="BE379" s="61"/>
      <c r="BF379" s="61"/>
      <c r="BG379" s="61"/>
      <c r="BH379" s="61"/>
      <c r="BI379" s="61"/>
      <c r="BJ379" s="61"/>
      <c r="BK379" s="61"/>
      <c r="BL379" s="61"/>
    </row>
    <row r="380" spans="1:79" ht="15" customHeight="1" x14ac:dyDescent="0.25">
      <c r="A380" s="61">
        <v>1</v>
      </c>
      <c r="B380" s="61"/>
      <c r="C380" s="61"/>
      <c r="D380" s="61"/>
      <c r="E380" s="61"/>
      <c r="F380" s="61"/>
      <c r="G380" s="61">
        <v>2</v>
      </c>
      <c r="H380" s="61"/>
      <c r="I380" s="61"/>
      <c r="J380" s="61"/>
      <c r="K380" s="61"/>
      <c r="L380" s="61"/>
      <c r="M380" s="61"/>
      <c r="N380" s="61"/>
      <c r="O380" s="61"/>
      <c r="P380" s="61"/>
      <c r="Q380" s="61"/>
      <c r="R380" s="61"/>
      <c r="S380" s="61"/>
      <c r="T380" s="61">
        <v>3</v>
      </c>
      <c r="U380" s="61"/>
      <c r="V380" s="61"/>
      <c r="W380" s="61"/>
      <c r="X380" s="61"/>
      <c r="Y380" s="61"/>
      <c r="Z380" s="61">
        <v>4</v>
      </c>
      <c r="AA380" s="61"/>
      <c r="AB380" s="61"/>
      <c r="AC380" s="61"/>
      <c r="AD380" s="61"/>
      <c r="AE380" s="61">
        <v>5</v>
      </c>
      <c r="AF380" s="61"/>
      <c r="AG380" s="61"/>
      <c r="AH380" s="61"/>
      <c r="AI380" s="61"/>
      <c r="AJ380" s="61"/>
      <c r="AK380" s="61">
        <v>6</v>
      </c>
      <c r="AL380" s="61"/>
      <c r="AM380" s="61"/>
      <c r="AN380" s="61"/>
      <c r="AO380" s="61"/>
      <c r="AP380" s="61"/>
      <c r="AQ380" s="61">
        <v>7</v>
      </c>
      <c r="AR380" s="61"/>
      <c r="AS380" s="61"/>
      <c r="AT380" s="61"/>
      <c r="AU380" s="61"/>
      <c r="AV380" s="61"/>
      <c r="AW380" s="61">
        <v>8</v>
      </c>
      <c r="AX380" s="61"/>
      <c r="AY380" s="61"/>
      <c r="AZ380" s="61"/>
      <c r="BA380" s="61"/>
      <c r="BB380" s="61">
        <v>9</v>
      </c>
      <c r="BC380" s="61"/>
      <c r="BD380" s="61"/>
      <c r="BE380" s="61"/>
      <c r="BF380" s="61"/>
      <c r="BG380" s="61">
        <v>10</v>
      </c>
      <c r="BH380" s="61"/>
      <c r="BI380" s="61"/>
      <c r="BJ380" s="61"/>
      <c r="BK380" s="61"/>
      <c r="BL380" s="61"/>
    </row>
    <row r="381" spans="1:79" ht="12" hidden="1" customHeight="1" x14ac:dyDescent="0.25">
      <c r="A381" s="80" t="s">
        <v>64</v>
      </c>
      <c r="B381" s="80"/>
      <c r="C381" s="80"/>
      <c r="D381" s="80"/>
      <c r="E381" s="80"/>
      <c r="F381" s="80"/>
      <c r="G381" s="142" t="s">
        <v>57</v>
      </c>
      <c r="H381" s="142"/>
      <c r="I381" s="142"/>
      <c r="J381" s="142"/>
      <c r="K381" s="142"/>
      <c r="L381" s="142"/>
      <c r="M381" s="142"/>
      <c r="N381" s="142"/>
      <c r="O381" s="142"/>
      <c r="P381" s="142"/>
      <c r="Q381" s="142"/>
      <c r="R381" s="142"/>
      <c r="S381" s="142"/>
      <c r="T381" s="122" t="s">
        <v>80</v>
      </c>
      <c r="U381" s="122"/>
      <c r="V381" s="122"/>
      <c r="W381" s="122"/>
      <c r="X381" s="122"/>
      <c r="Y381" s="122"/>
      <c r="Z381" s="122" t="s">
        <v>81</v>
      </c>
      <c r="AA381" s="122"/>
      <c r="AB381" s="122"/>
      <c r="AC381" s="122"/>
      <c r="AD381" s="122"/>
      <c r="AE381" s="122" t="s">
        <v>82</v>
      </c>
      <c r="AF381" s="122"/>
      <c r="AG381" s="122"/>
      <c r="AH381" s="122"/>
      <c r="AI381" s="122"/>
      <c r="AJ381" s="122"/>
      <c r="AK381" s="122" t="s">
        <v>83</v>
      </c>
      <c r="AL381" s="122"/>
      <c r="AM381" s="122"/>
      <c r="AN381" s="122"/>
      <c r="AO381" s="122"/>
      <c r="AP381" s="122"/>
      <c r="AQ381" s="125" t="s">
        <v>100</v>
      </c>
      <c r="AR381" s="122"/>
      <c r="AS381" s="122"/>
      <c r="AT381" s="122"/>
      <c r="AU381" s="122"/>
      <c r="AV381" s="122"/>
      <c r="AW381" s="122" t="s">
        <v>84</v>
      </c>
      <c r="AX381" s="122"/>
      <c r="AY381" s="122"/>
      <c r="AZ381" s="122"/>
      <c r="BA381" s="122"/>
      <c r="BB381" s="122" t="s">
        <v>85</v>
      </c>
      <c r="BC381" s="122"/>
      <c r="BD381" s="122"/>
      <c r="BE381" s="122"/>
      <c r="BF381" s="122"/>
      <c r="BG381" s="125" t="s">
        <v>101</v>
      </c>
      <c r="BH381" s="122"/>
      <c r="BI381" s="122"/>
      <c r="BJ381" s="122"/>
      <c r="BK381" s="122"/>
      <c r="BL381" s="122"/>
      <c r="CA381" s="1" t="s">
        <v>50</v>
      </c>
    </row>
    <row r="382" spans="1:79" s="8" customFormat="1" ht="13.2" customHeight="1" x14ac:dyDescent="0.25">
      <c r="A382" s="80">
        <v>2111</v>
      </c>
      <c r="B382" s="80"/>
      <c r="C382" s="80"/>
      <c r="D382" s="80"/>
      <c r="E382" s="80"/>
      <c r="F382" s="80"/>
      <c r="G382" s="92" t="s">
        <v>154</v>
      </c>
      <c r="H382" s="93"/>
      <c r="I382" s="93"/>
      <c r="J382" s="93"/>
      <c r="K382" s="93"/>
      <c r="L382" s="93"/>
      <c r="M382" s="93"/>
      <c r="N382" s="93"/>
      <c r="O382" s="93"/>
      <c r="P382" s="93"/>
      <c r="Q382" s="93"/>
      <c r="R382" s="93"/>
      <c r="S382" s="94"/>
      <c r="T382" s="87">
        <v>11102586</v>
      </c>
      <c r="U382" s="87"/>
      <c r="V382" s="87"/>
      <c r="W382" s="87"/>
      <c r="X382" s="87"/>
      <c r="Y382" s="87"/>
      <c r="Z382" s="87">
        <v>11102586</v>
      </c>
      <c r="AA382" s="87"/>
      <c r="AB382" s="87"/>
      <c r="AC382" s="87"/>
      <c r="AD382" s="87"/>
      <c r="AE382" s="87">
        <v>0</v>
      </c>
      <c r="AF382" s="87"/>
      <c r="AG382" s="87"/>
      <c r="AH382" s="87"/>
      <c r="AI382" s="87"/>
      <c r="AJ382" s="87"/>
      <c r="AK382" s="87">
        <v>0</v>
      </c>
      <c r="AL382" s="87"/>
      <c r="AM382" s="87"/>
      <c r="AN382" s="87"/>
      <c r="AO382" s="87"/>
      <c r="AP382" s="87"/>
      <c r="AQ382" s="87">
        <f t="shared" ref="AQ382:AQ393" si="50">IF(ISNUMBER(AK382),AK382,0)-IF(ISNUMBER(AE382),AE382,0)</f>
        <v>0</v>
      </c>
      <c r="AR382" s="87"/>
      <c r="AS382" s="87"/>
      <c r="AT382" s="87"/>
      <c r="AU382" s="87"/>
      <c r="AV382" s="87"/>
      <c r="AW382" s="87">
        <v>0</v>
      </c>
      <c r="AX382" s="87"/>
      <c r="AY382" s="87"/>
      <c r="AZ382" s="87"/>
      <c r="BA382" s="87"/>
      <c r="BB382" s="87">
        <v>0</v>
      </c>
      <c r="BC382" s="87"/>
      <c r="BD382" s="87"/>
      <c r="BE382" s="87"/>
      <c r="BF382" s="87"/>
      <c r="BG382" s="87">
        <f t="shared" ref="BG382:BG393" si="51">IF(ISNUMBER(Z382),Z382,0)+IF(ISNUMBER(AK382),AK382,0)</f>
        <v>11102586</v>
      </c>
      <c r="BH382" s="87"/>
      <c r="BI382" s="87"/>
      <c r="BJ382" s="87"/>
      <c r="BK382" s="87"/>
      <c r="BL382" s="87"/>
      <c r="CA382" s="8" t="s">
        <v>51</v>
      </c>
    </row>
    <row r="383" spans="1:79" s="8" customFormat="1" ht="13.2" customHeight="1" x14ac:dyDescent="0.25">
      <c r="A383" s="80">
        <v>2120</v>
      </c>
      <c r="B383" s="80"/>
      <c r="C383" s="80"/>
      <c r="D383" s="80"/>
      <c r="E383" s="80"/>
      <c r="F383" s="80"/>
      <c r="G383" s="92" t="s">
        <v>155</v>
      </c>
      <c r="H383" s="93"/>
      <c r="I383" s="93"/>
      <c r="J383" s="93"/>
      <c r="K383" s="93"/>
      <c r="L383" s="93"/>
      <c r="M383" s="93"/>
      <c r="N383" s="93"/>
      <c r="O383" s="93"/>
      <c r="P383" s="93"/>
      <c r="Q383" s="93"/>
      <c r="R383" s="93"/>
      <c r="S383" s="94"/>
      <c r="T383" s="87">
        <v>2377026</v>
      </c>
      <c r="U383" s="87"/>
      <c r="V383" s="87"/>
      <c r="W383" s="87"/>
      <c r="X383" s="87"/>
      <c r="Y383" s="87"/>
      <c r="Z383" s="87">
        <v>2377026</v>
      </c>
      <c r="AA383" s="87"/>
      <c r="AB383" s="87"/>
      <c r="AC383" s="87"/>
      <c r="AD383" s="87"/>
      <c r="AE383" s="87">
        <v>0</v>
      </c>
      <c r="AF383" s="87"/>
      <c r="AG383" s="87"/>
      <c r="AH383" s="87"/>
      <c r="AI383" s="87"/>
      <c r="AJ383" s="87"/>
      <c r="AK383" s="87">
        <v>0</v>
      </c>
      <c r="AL383" s="87"/>
      <c r="AM383" s="87"/>
      <c r="AN383" s="87"/>
      <c r="AO383" s="87"/>
      <c r="AP383" s="87"/>
      <c r="AQ383" s="87">
        <f t="shared" si="50"/>
        <v>0</v>
      </c>
      <c r="AR383" s="87"/>
      <c r="AS383" s="87"/>
      <c r="AT383" s="87"/>
      <c r="AU383" s="87"/>
      <c r="AV383" s="87"/>
      <c r="AW383" s="87">
        <v>0</v>
      </c>
      <c r="AX383" s="87"/>
      <c r="AY383" s="87"/>
      <c r="AZ383" s="87"/>
      <c r="BA383" s="87"/>
      <c r="BB383" s="87">
        <v>0</v>
      </c>
      <c r="BC383" s="87"/>
      <c r="BD383" s="87"/>
      <c r="BE383" s="87"/>
      <c r="BF383" s="87"/>
      <c r="BG383" s="87">
        <f t="shared" si="51"/>
        <v>2377026</v>
      </c>
      <c r="BH383" s="87"/>
      <c r="BI383" s="87"/>
      <c r="BJ383" s="87"/>
      <c r="BK383" s="87"/>
      <c r="BL383" s="87"/>
    </row>
    <row r="384" spans="1:79" s="8" customFormat="1" ht="17.399999999999999" customHeight="1" x14ac:dyDescent="0.25">
      <c r="A384" s="80">
        <v>2210</v>
      </c>
      <c r="B384" s="80"/>
      <c r="C384" s="80"/>
      <c r="D384" s="80"/>
      <c r="E384" s="80"/>
      <c r="F384" s="80"/>
      <c r="G384" s="92" t="s">
        <v>156</v>
      </c>
      <c r="H384" s="93"/>
      <c r="I384" s="93"/>
      <c r="J384" s="93"/>
      <c r="K384" s="93"/>
      <c r="L384" s="93"/>
      <c r="M384" s="93"/>
      <c r="N384" s="93"/>
      <c r="O384" s="93"/>
      <c r="P384" s="93"/>
      <c r="Q384" s="93"/>
      <c r="R384" s="93"/>
      <c r="S384" s="94"/>
      <c r="T384" s="87">
        <v>0</v>
      </c>
      <c r="U384" s="87"/>
      <c r="V384" s="87"/>
      <c r="W384" s="87"/>
      <c r="X384" s="87"/>
      <c r="Y384" s="87"/>
      <c r="Z384" s="87">
        <v>0</v>
      </c>
      <c r="AA384" s="87"/>
      <c r="AB384" s="87"/>
      <c r="AC384" s="87"/>
      <c r="AD384" s="87"/>
      <c r="AE384" s="87">
        <v>0</v>
      </c>
      <c r="AF384" s="87"/>
      <c r="AG384" s="87"/>
      <c r="AH384" s="87"/>
      <c r="AI384" s="87"/>
      <c r="AJ384" s="87"/>
      <c r="AK384" s="87">
        <v>0</v>
      </c>
      <c r="AL384" s="87"/>
      <c r="AM384" s="87"/>
      <c r="AN384" s="87"/>
      <c r="AO384" s="87"/>
      <c r="AP384" s="87"/>
      <c r="AQ384" s="87">
        <f t="shared" si="50"/>
        <v>0</v>
      </c>
      <c r="AR384" s="87"/>
      <c r="AS384" s="87"/>
      <c r="AT384" s="87"/>
      <c r="AU384" s="87"/>
      <c r="AV384" s="87"/>
      <c r="AW384" s="87">
        <v>0</v>
      </c>
      <c r="AX384" s="87"/>
      <c r="AY384" s="87"/>
      <c r="AZ384" s="87"/>
      <c r="BA384" s="87"/>
      <c r="BB384" s="87">
        <v>0</v>
      </c>
      <c r="BC384" s="87"/>
      <c r="BD384" s="87"/>
      <c r="BE384" s="87"/>
      <c r="BF384" s="87"/>
      <c r="BG384" s="87">
        <f t="shared" si="51"/>
        <v>0</v>
      </c>
      <c r="BH384" s="87"/>
      <c r="BI384" s="87"/>
      <c r="BJ384" s="87"/>
      <c r="BK384" s="87"/>
      <c r="BL384" s="87"/>
    </row>
    <row r="385" spans="1:64" s="8" customFormat="1" ht="16.2" customHeight="1" x14ac:dyDescent="0.25">
      <c r="A385" s="80">
        <v>2220</v>
      </c>
      <c r="B385" s="80"/>
      <c r="C385" s="80"/>
      <c r="D385" s="80"/>
      <c r="E385" s="80"/>
      <c r="F385" s="80"/>
      <c r="G385" s="92" t="s">
        <v>222</v>
      </c>
      <c r="H385" s="93"/>
      <c r="I385" s="93"/>
      <c r="J385" s="93"/>
      <c r="K385" s="93"/>
      <c r="L385" s="93"/>
      <c r="M385" s="93"/>
      <c r="N385" s="93"/>
      <c r="O385" s="93"/>
      <c r="P385" s="93"/>
      <c r="Q385" s="93"/>
      <c r="R385" s="93"/>
      <c r="S385" s="94"/>
      <c r="T385" s="87">
        <v>200866</v>
      </c>
      <c r="U385" s="87"/>
      <c r="V385" s="87"/>
      <c r="W385" s="87"/>
      <c r="X385" s="87"/>
      <c r="Y385" s="87"/>
      <c r="Z385" s="87">
        <v>200866</v>
      </c>
      <c r="AA385" s="87"/>
      <c r="AB385" s="87"/>
      <c r="AC385" s="87"/>
      <c r="AD385" s="87"/>
      <c r="AE385" s="87">
        <v>0</v>
      </c>
      <c r="AF385" s="87"/>
      <c r="AG385" s="87"/>
      <c r="AH385" s="87"/>
      <c r="AI385" s="87"/>
      <c r="AJ385" s="87"/>
      <c r="AK385" s="87">
        <v>0</v>
      </c>
      <c r="AL385" s="87"/>
      <c r="AM385" s="87"/>
      <c r="AN385" s="87"/>
      <c r="AO385" s="87"/>
      <c r="AP385" s="87"/>
      <c r="AQ385" s="87">
        <f t="shared" si="50"/>
        <v>0</v>
      </c>
      <c r="AR385" s="87"/>
      <c r="AS385" s="87"/>
      <c r="AT385" s="87"/>
      <c r="AU385" s="87"/>
      <c r="AV385" s="87"/>
      <c r="AW385" s="87">
        <v>0</v>
      </c>
      <c r="AX385" s="87"/>
      <c r="AY385" s="87"/>
      <c r="AZ385" s="87"/>
      <c r="BA385" s="87"/>
      <c r="BB385" s="87">
        <v>0</v>
      </c>
      <c r="BC385" s="87"/>
      <c r="BD385" s="87"/>
      <c r="BE385" s="87"/>
      <c r="BF385" s="87"/>
      <c r="BG385" s="87">
        <f t="shared" si="51"/>
        <v>200866</v>
      </c>
      <c r="BH385" s="87"/>
      <c r="BI385" s="87"/>
      <c r="BJ385" s="87"/>
      <c r="BK385" s="87"/>
      <c r="BL385" s="87"/>
    </row>
    <row r="386" spans="1:64" s="8" customFormat="1" ht="13.2" customHeight="1" x14ac:dyDescent="0.25">
      <c r="A386" s="80">
        <v>2240</v>
      </c>
      <c r="B386" s="80"/>
      <c r="C386" s="80"/>
      <c r="D386" s="80"/>
      <c r="E386" s="80"/>
      <c r="F386" s="80"/>
      <c r="G386" s="92" t="s">
        <v>157</v>
      </c>
      <c r="H386" s="93"/>
      <c r="I386" s="93"/>
      <c r="J386" s="93"/>
      <c r="K386" s="93"/>
      <c r="L386" s="93"/>
      <c r="M386" s="93"/>
      <c r="N386" s="93"/>
      <c r="O386" s="93"/>
      <c r="P386" s="93"/>
      <c r="Q386" s="93"/>
      <c r="R386" s="93"/>
      <c r="S386" s="94"/>
      <c r="T386" s="87">
        <v>0</v>
      </c>
      <c r="U386" s="87"/>
      <c r="V386" s="87"/>
      <c r="W386" s="87"/>
      <c r="X386" s="87"/>
      <c r="Y386" s="87"/>
      <c r="Z386" s="87">
        <v>0</v>
      </c>
      <c r="AA386" s="87"/>
      <c r="AB386" s="87"/>
      <c r="AC386" s="87"/>
      <c r="AD386" s="87"/>
      <c r="AE386" s="87">
        <v>0</v>
      </c>
      <c r="AF386" s="87"/>
      <c r="AG386" s="87"/>
      <c r="AH386" s="87"/>
      <c r="AI386" s="87"/>
      <c r="AJ386" s="87"/>
      <c r="AK386" s="87">
        <v>0</v>
      </c>
      <c r="AL386" s="87"/>
      <c r="AM386" s="87"/>
      <c r="AN386" s="87"/>
      <c r="AO386" s="87"/>
      <c r="AP386" s="87"/>
      <c r="AQ386" s="87">
        <f t="shared" si="50"/>
        <v>0</v>
      </c>
      <c r="AR386" s="87"/>
      <c r="AS386" s="87"/>
      <c r="AT386" s="87"/>
      <c r="AU386" s="87"/>
      <c r="AV386" s="87"/>
      <c r="AW386" s="87">
        <v>0</v>
      </c>
      <c r="AX386" s="87"/>
      <c r="AY386" s="87"/>
      <c r="AZ386" s="87"/>
      <c r="BA386" s="87"/>
      <c r="BB386" s="87">
        <v>0</v>
      </c>
      <c r="BC386" s="87"/>
      <c r="BD386" s="87"/>
      <c r="BE386" s="87"/>
      <c r="BF386" s="87"/>
      <c r="BG386" s="87">
        <f t="shared" si="51"/>
        <v>0</v>
      </c>
      <c r="BH386" s="87"/>
      <c r="BI386" s="87"/>
      <c r="BJ386" s="87"/>
      <c r="BK386" s="87"/>
      <c r="BL386" s="87"/>
    </row>
    <row r="387" spans="1:64" s="8" customFormat="1" ht="13.2" customHeight="1" x14ac:dyDescent="0.25">
      <c r="A387" s="80">
        <v>2271</v>
      </c>
      <c r="B387" s="80"/>
      <c r="C387" s="80"/>
      <c r="D387" s="80"/>
      <c r="E387" s="80"/>
      <c r="F387" s="80"/>
      <c r="G387" s="92" t="s">
        <v>158</v>
      </c>
      <c r="H387" s="93"/>
      <c r="I387" s="93"/>
      <c r="J387" s="93"/>
      <c r="K387" s="93"/>
      <c r="L387" s="93"/>
      <c r="M387" s="93"/>
      <c r="N387" s="93"/>
      <c r="O387" s="93"/>
      <c r="P387" s="93"/>
      <c r="Q387" s="93"/>
      <c r="R387" s="93"/>
      <c r="S387" s="94"/>
      <c r="T387" s="87">
        <v>448902</v>
      </c>
      <c r="U387" s="87"/>
      <c r="V387" s="87"/>
      <c r="W387" s="87"/>
      <c r="X387" s="87"/>
      <c r="Y387" s="87"/>
      <c r="Z387" s="87">
        <v>448902</v>
      </c>
      <c r="AA387" s="87"/>
      <c r="AB387" s="87"/>
      <c r="AC387" s="87"/>
      <c r="AD387" s="87"/>
      <c r="AE387" s="87">
        <v>0</v>
      </c>
      <c r="AF387" s="87"/>
      <c r="AG387" s="87"/>
      <c r="AH387" s="87"/>
      <c r="AI387" s="87"/>
      <c r="AJ387" s="87"/>
      <c r="AK387" s="87">
        <v>0</v>
      </c>
      <c r="AL387" s="87"/>
      <c r="AM387" s="87"/>
      <c r="AN387" s="87"/>
      <c r="AO387" s="87"/>
      <c r="AP387" s="87"/>
      <c r="AQ387" s="87">
        <f t="shared" si="50"/>
        <v>0</v>
      </c>
      <c r="AR387" s="87"/>
      <c r="AS387" s="87"/>
      <c r="AT387" s="87"/>
      <c r="AU387" s="87"/>
      <c r="AV387" s="87"/>
      <c r="AW387" s="87">
        <v>0</v>
      </c>
      <c r="AX387" s="87"/>
      <c r="AY387" s="87"/>
      <c r="AZ387" s="87"/>
      <c r="BA387" s="87"/>
      <c r="BB387" s="87">
        <v>0</v>
      </c>
      <c r="BC387" s="87"/>
      <c r="BD387" s="87"/>
      <c r="BE387" s="87"/>
      <c r="BF387" s="87"/>
      <c r="BG387" s="87">
        <f t="shared" si="51"/>
        <v>448902</v>
      </c>
      <c r="BH387" s="87"/>
      <c r="BI387" s="87"/>
      <c r="BJ387" s="87"/>
      <c r="BK387" s="87"/>
      <c r="BL387" s="87"/>
    </row>
    <row r="388" spans="1:64" s="8" customFormat="1" ht="14.4" customHeight="1" x14ac:dyDescent="0.25">
      <c r="A388" s="80">
        <v>2272</v>
      </c>
      <c r="B388" s="80"/>
      <c r="C388" s="80"/>
      <c r="D388" s="80"/>
      <c r="E388" s="80"/>
      <c r="F388" s="80"/>
      <c r="G388" s="92" t="s">
        <v>159</v>
      </c>
      <c r="H388" s="93"/>
      <c r="I388" s="93"/>
      <c r="J388" s="93"/>
      <c r="K388" s="93"/>
      <c r="L388" s="93"/>
      <c r="M388" s="93"/>
      <c r="N388" s="93"/>
      <c r="O388" s="93"/>
      <c r="P388" s="93"/>
      <c r="Q388" s="93"/>
      <c r="R388" s="93"/>
      <c r="S388" s="94"/>
      <c r="T388" s="87">
        <v>68640</v>
      </c>
      <c r="U388" s="87"/>
      <c r="V388" s="87"/>
      <c r="W388" s="87"/>
      <c r="X388" s="87"/>
      <c r="Y388" s="87"/>
      <c r="Z388" s="87">
        <v>68640</v>
      </c>
      <c r="AA388" s="87"/>
      <c r="AB388" s="87"/>
      <c r="AC388" s="87"/>
      <c r="AD388" s="87"/>
      <c r="AE388" s="87">
        <v>0</v>
      </c>
      <c r="AF388" s="87"/>
      <c r="AG388" s="87"/>
      <c r="AH388" s="87"/>
      <c r="AI388" s="87"/>
      <c r="AJ388" s="87"/>
      <c r="AK388" s="87">
        <v>0</v>
      </c>
      <c r="AL388" s="87"/>
      <c r="AM388" s="87"/>
      <c r="AN388" s="87"/>
      <c r="AO388" s="87"/>
      <c r="AP388" s="87"/>
      <c r="AQ388" s="87">
        <f t="shared" si="50"/>
        <v>0</v>
      </c>
      <c r="AR388" s="87"/>
      <c r="AS388" s="87"/>
      <c r="AT388" s="87"/>
      <c r="AU388" s="87"/>
      <c r="AV388" s="87"/>
      <c r="AW388" s="87">
        <v>0</v>
      </c>
      <c r="AX388" s="87"/>
      <c r="AY388" s="87"/>
      <c r="AZ388" s="87"/>
      <c r="BA388" s="87"/>
      <c r="BB388" s="87">
        <v>0</v>
      </c>
      <c r="BC388" s="87"/>
      <c r="BD388" s="87"/>
      <c r="BE388" s="87"/>
      <c r="BF388" s="87"/>
      <c r="BG388" s="87">
        <f t="shared" si="51"/>
        <v>68640</v>
      </c>
      <c r="BH388" s="87"/>
      <c r="BI388" s="87"/>
      <c r="BJ388" s="87"/>
      <c r="BK388" s="87"/>
      <c r="BL388" s="87"/>
    </row>
    <row r="389" spans="1:64" s="8" customFormat="1" ht="13.2" customHeight="1" x14ac:dyDescent="0.25">
      <c r="A389" s="80">
        <v>2273</v>
      </c>
      <c r="B389" s="80"/>
      <c r="C389" s="80"/>
      <c r="D389" s="80"/>
      <c r="E389" s="80"/>
      <c r="F389" s="80"/>
      <c r="G389" s="92" t="s">
        <v>160</v>
      </c>
      <c r="H389" s="93"/>
      <c r="I389" s="93"/>
      <c r="J389" s="93"/>
      <c r="K389" s="93"/>
      <c r="L389" s="93"/>
      <c r="M389" s="93"/>
      <c r="N389" s="93"/>
      <c r="O389" s="93"/>
      <c r="P389" s="93"/>
      <c r="Q389" s="93"/>
      <c r="R389" s="93"/>
      <c r="S389" s="94"/>
      <c r="T389" s="87">
        <v>501978</v>
      </c>
      <c r="U389" s="87"/>
      <c r="V389" s="87"/>
      <c r="W389" s="87"/>
      <c r="X389" s="87"/>
      <c r="Y389" s="87"/>
      <c r="Z389" s="87">
        <v>501978</v>
      </c>
      <c r="AA389" s="87"/>
      <c r="AB389" s="87"/>
      <c r="AC389" s="87"/>
      <c r="AD389" s="87"/>
      <c r="AE389" s="87">
        <v>0</v>
      </c>
      <c r="AF389" s="87"/>
      <c r="AG389" s="87"/>
      <c r="AH389" s="87"/>
      <c r="AI389" s="87"/>
      <c r="AJ389" s="87"/>
      <c r="AK389" s="87">
        <v>0</v>
      </c>
      <c r="AL389" s="87"/>
      <c r="AM389" s="87"/>
      <c r="AN389" s="87"/>
      <c r="AO389" s="87"/>
      <c r="AP389" s="87"/>
      <c r="AQ389" s="87">
        <f t="shared" si="50"/>
        <v>0</v>
      </c>
      <c r="AR389" s="87"/>
      <c r="AS389" s="87"/>
      <c r="AT389" s="87"/>
      <c r="AU389" s="87"/>
      <c r="AV389" s="87"/>
      <c r="AW389" s="87">
        <v>0</v>
      </c>
      <c r="AX389" s="87"/>
      <c r="AY389" s="87"/>
      <c r="AZ389" s="87"/>
      <c r="BA389" s="87"/>
      <c r="BB389" s="87">
        <v>0</v>
      </c>
      <c r="BC389" s="87"/>
      <c r="BD389" s="87"/>
      <c r="BE389" s="87"/>
      <c r="BF389" s="87"/>
      <c r="BG389" s="87">
        <f t="shared" si="51"/>
        <v>501978</v>
      </c>
      <c r="BH389" s="87"/>
      <c r="BI389" s="87"/>
      <c r="BJ389" s="87"/>
      <c r="BK389" s="87"/>
      <c r="BL389" s="87"/>
    </row>
    <row r="390" spans="1:64" s="8" customFormat="1" ht="13.2" customHeight="1" x14ac:dyDescent="0.25">
      <c r="A390" s="80">
        <v>2274</v>
      </c>
      <c r="B390" s="80"/>
      <c r="C390" s="80"/>
      <c r="D390" s="80"/>
      <c r="E390" s="80"/>
      <c r="F390" s="80"/>
      <c r="G390" s="92" t="s">
        <v>225</v>
      </c>
      <c r="H390" s="93"/>
      <c r="I390" s="93"/>
      <c r="J390" s="93"/>
      <c r="K390" s="93"/>
      <c r="L390" s="93"/>
      <c r="M390" s="93"/>
      <c r="N390" s="93"/>
      <c r="O390" s="93"/>
      <c r="P390" s="93"/>
      <c r="Q390" s="93"/>
      <c r="R390" s="93"/>
      <c r="S390" s="94"/>
      <c r="T390" s="87">
        <v>13322</v>
      </c>
      <c r="U390" s="87"/>
      <c r="V390" s="87"/>
      <c r="W390" s="87"/>
      <c r="X390" s="87"/>
      <c r="Y390" s="87"/>
      <c r="Z390" s="87">
        <v>13322</v>
      </c>
      <c r="AA390" s="87"/>
      <c r="AB390" s="87"/>
      <c r="AC390" s="87"/>
      <c r="AD390" s="87"/>
      <c r="AE390" s="87">
        <v>0</v>
      </c>
      <c r="AF390" s="87"/>
      <c r="AG390" s="87"/>
      <c r="AH390" s="87"/>
      <c r="AI390" s="87"/>
      <c r="AJ390" s="87"/>
      <c r="AK390" s="87">
        <v>0</v>
      </c>
      <c r="AL390" s="87"/>
      <c r="AM390" s="87"/>
      <c r="AN390" s="87"/>
      <c r="AO390" s="87"/>
      <c r="AP390" s="87"/>
      <c r="AQ390" s="87">
        <f t="shared" si="50"/>
        <v>0</v>
      </c>
      <c r="AR390" s="87"/>
      <c r="AS390" s="87"/>
      <c r="AT390" s="87"/>
      <c r="AU390" s="87"/>
      <c r="AV390" s="87"/>
      <c r="AW390" s="87">
        <v>0</v>
      </c>
      <c r="AX390" s="87"/>
      <c r="AY390" s="87"/>
      <c r="AZ390" s="87"/>
      <c r="BA390" s="87"/>
      <c r="BB390" s="87">
        <v>0</v>
      </c>
      <c r="BC390" s="87"/>
      <c r="BD390" s="87"/>
      <c r="BE390" s="87"/>
      <c r="BF390" s="87"/>
      <c r="BG390" s="87">
        <f t="shared" si="51"/>
        <v>13322</v>
      </c>
      <c r="BH390" s="87"/>
      <c r="BI390" s="87"/>
      <c r="BJ390" s="87"/>
      <c r="BK390" s="87"/>
      <c r="BL390" s="87"/>
    </row>
    <row r="391" spans="1:64" s="8" customFormat="1" ht="39.6" customHeight="1" x14ac:dyDescent="0.25">
      <c r="A391" s="80">
        <v>2282</v>
      </c>
      <c r="B391" s="80"/>
      <c r="C391" s="80"/>
      <c r="D391" s="80"/>
      <c r="E391" s="80"/>
      <c r="F391" s="80"/>
      <c r="G391" s="92" t="s">
        <v>227</v>
      </c>
      <c r="H391" s="93"/>
      <c r="I391" s="93"/>
      <c r="J391" s="93"/>
      <c r="K391" s="93"/>
      <c r="L391" s="93"/>
      <c r="M391" s="93"/>
      <c r="N391" s="93"/>
      <c r="O391" s="93"/>
      <c r="P391" s="93"/>
      <c r="Q391" s="93"/>
      <c r="R391" s="93"/>
      <c r="S391" s="94"/>
      <c r="T391" s="87">
        <v>0</v>
      </c>
      <c r="U391" s="87"/>
      <c r="V391" s="87"/>
      <c r="W391" s="87"/>
      <c r="X391" s="87"/>
      <c r="Y391" s="87"/>
      <c r="Z391" s="87">
        <v>0</v>
      </c>
      <c r="AA391" s="87"/>
      <c r="AB391" s="87"/>
      <c r="AC391" s="87"/>
      <c r="AD391" s="87"/>
      <c r="AE391" s="87">
        <v>0</v>
      </c>
      <c r="AF391" s="87"/>
      <c r="AG391" s="87"/>
      <c r="AH391" s="87"/>
      <c r="AI391" s="87"/>
      <c r="AJ391" s="87"/>
      <c r="AK391" s="87">
        <v>0</v>
      </c>
      <c r="AL391" s="87"/>
      <c r="AM391" s="87"/>
      <c r="AN391" s="87"/>
      <c r="AO391" s="87"/>
      <c r="AP391" s="87"/>
      <c r="AQ391" s="87">
        <f t="shared" si="50"/>
        <v>0</v>
      </c>
      <c r="AR391" s="87"/>
      <c r="AS391" s="87"/>
      <c r="AT391" s="87"/>
      <c r="AU391" s="87"/>
      <c r="AV391" s="87"/>
      <c r="AW391" s="87">
        <v>0</v>
      </c>
      <c r="AX391" s="87"/>
      <c r="AY391" s="87"/>
      <c r="AZ391" s="87"/>
      <c r="BA391" s="87"/>
      <c r="BB391" s="87">
        <v>0</v>
      </c>
      <c r="BC391" s="87"/>
      <c r="BD391" s="87"/>
      <c r="BE391" s="87"/>
      <c r="BF391" s="87"/>
      <c r="BG391" s="87">
        <f t="shared" si="51"/>
        <v>0</v>
      </c>
      <c r="BH391" s="87"/>
      <c r="BI391" s="87"/>
      <c r="BJ391" s="87"/>
      <c r="BK391" s="87"/>
      <c r="BL391" s="87"/>
    </row>
    <row r="392" spans="1:64" s="8" customFormat="1" ht="13.2" customHeight="1" x14ac:dyDescent="0.25">
      <c r="A392" s="80">
        <v>2710</v>
      </c>
      <c r="B392" s="80"/>
      <c r="C392" s="80"/>
      <c r="D392" s="80"/>
      <c r="E392" s="80"/>
      <c r="F392" s="80"/>
      <c r="G392" s="92" t="s">
        <v>228</v>
      </c>
      <c r="H392" s="93"/>
      <c r="I392" s="93"/>
      <c r="J392" s="93"/>
      <c r="K392" s="93"/>
      <c r="L392" s="93"/>
      <c r="M392" s="93"/>
      <c r="N392" s="93"/>
      <c r="O392" s="93"/>
      <c r="P392" s="93"/>
      <c r="Q392" s="93"/>
      <c r="R392" s="93"/>
      <c r="S392" s="94"/>
      <c r="T392" s="87">
        <v>0</v>
      </c>
      <c r="U392" s="87"/>
      <c r="V392" s="87"/>
      <c r="W392" s="87"/>
      <c r="X392" s="87"/>
      <c r="Y392" s="87"/>
      <c r="Z392" s="87">
        <v>0</v>
      </c>
      <c r="AA392" s="87"/>
      <c r="AB392" s="87"/>
      <c r="AC392" s="87"/>
      <c r="AD392" s="87"/>
      <c r="AE392" s="87">
        <v>0</v>
      </c>
      <c r="AF392" s="87"/>
      <c r="AG392" s="87"/>
      <c r="AH392" s="87"/>
      <c r="AI392" s="87"/>
      <c r="AJ392" s="87"/>
      <c r="AK392" s="87">
        <v>0</v>
      </c>
      <c r="AL392" s="87"/>
      <c r="AM392" s="87"/>
      <c r="AN392" s="87"/>
      <c r="AO392" s="87"/>
      <c r="AP392" s="87"/>
      <c r="AQ392" s="87">
        <f t="shared" si="50"/>
        <v>0</v>
      </c>
      <c r="AR392" s="87"/>
      <c r="AS392" s="87"/>
      <c r="AT392" s="87"/>
      <c r="AU392" s="87"/>
      <c r="AV392" s="87"/>
      <c r="AW392" s="87">
        <v>0</v>
      </c>
      <c r="AX392" s="87"/>
      <c r="AY392" s="87"/>
      <c r="AZ392" s="87"/>
      <c r="BA392" s="87"/>
      <c r="BB392" s="87">
        <v>0</v>
      </c>
      <c r="BC392" s="87"/>
      <c r="BD392" s="87"/>
      <c r="BE392" s="87"/>
      <c r="BF392" s="87"/>
      <c r="BG392" s="87">
        <f t="shared" si="51"/>
        <v>0</v>
      </c>
      <c r="BH392" s="87"/>
      <c r="BI392" s="87"/>
      <c r="BJ392" s="87"/>
      <c r="BK392" s="87"/>
      <c r="BL392" s="87"/>
    </row>
    <row r="393" spans="1:64" s="9" customFormat="1" ht="12.75" customHeight="1" x14ac:dyDescent="0.25">
      <c r="A393" s="139"/>
      <c r="B393" s="139"/>
      <c r="C393" s="139"/>
      <c r="D393" s="139"/>
      <c r="E393" s="139"/>
      <c r="F393" s="139"/>
      <c r="G393" s="101" t="s">
        <v>145</v>
      </c>
      <c r="H393" s="102"/>
      <c r="I393" s="102"/>
      <c r="J393" s="102"/>
      <c r="K393" s="102"/>
      <c r="L393" s="102"/>
      <c r="M393" s="102"/>
      <c r="N393" s="102"/>
      <c r="O393" s="102"/>
      <c r="P393" s="102"/>
      <c r="Q393" s="102"/>
      <c r="R393" s="102"/>
      <c r="S393" s="103"/>
      <c r="T393" s="120">
        <v>14713320</v>
      </c>
      <c r="U393" s="120"/>
      <c r="V393" s="120"/>
      <c r="W393" s="120"/>
      <c r="X393" s="120"/>
      <c r="Y393" s="120"/>
      <c r="Z393" s="120">
        <v>14713320</v>
      </c>
      <c r="AA393" s="120"/>
      <c r="AB393" s="120"/>
      <c r="AC393" s="120"/>
      <c r="AD393" s="120"/>
      <c r="AE393" s="120">
        <v>0</v>
      </c>
      <c r="AF393" s="120"/>
      <c r="AG393" s="120"/>
      <c r="AH393" s="120"/>
      <c r="AI393" s="120"/>
      <c r="AJ393" s="120"/>
      <c r="AK393" s="120">
        <v>0</v>
      </c>
      <c r="AL393" s="120"/>
      <c r="AM393" s="120"/>
      <c r="AN393" s="120"/>
      <c r="AO393" s="120"/>
      <c r="AP393" s="120"/>
      <c r="AQ393" s="120">
        <f t="shared" si="50"/>
        <v>0</v>
      </c>
      <c r="AR393" s="120"/>
      <c r="AS393" s="120"/>
      <c r="AT393" s="120"/>
      <c r="AU393" s="120"/>
      <c r="AV393" s="120"/>
      <c r="AW393" s="120">
        <v>0</v>
      </c>
      <c r="AX393" s="120"/>
      <c r="AY393" s="120"/>
      <c r="AZ393" s="120"/>
      <c r="BA393" s="120"/>
      <c r="BB393" s="120">
        <v>0</v>
      </c>
      <c r="BC393" s="120"/>
      <c r="BD393" s="120"/>
      <c r="BE393" s="120"/>
      <c r="BF393" s="120"/>
      <c r="BG393" s="120">
        <f t="shared" si="51"/>
        <v>14713320</v>
      </c>
      <c r="BH393" s="120"/>
      <c r="BI393" s="120"/>
      <c r="BJ393" s="120"/>
      <c r="BK393" s="120"/>
      <c r="BL393" s="120"/>
    </row>
    <row r="395" spans="1:64" ht="14.25" customHeight="1" x14ac:dyDescent="0.25">
      <c r="A395" s="51" t="s">
        <v>423</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row>
    <row r="396" spans="1:64" ht="15" customHeight="1" x14ac:dyDescent="0.25">
      <c r="A396" s="59" t="s">
        <v>192</v>
      </c>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row>
    <row r="398" spans="1:64" ht="18" customHeight="1" x14ac:dyDescent="0.25">
      <c r="A398" s="61" t="s">
        <v>132</v>
      </c>
      <c r="B398" s="61"/>
      <c r="C398" s="61"/>
      <c r="D398" s="61"/>
      <c r="E398" s="61"/>
      <c r="F398" s="61"/>
      <c r="G398" s="61" t="s">
        <v>19</v>
      </c>
      <c r="H398" s="61"/>
      <c r="I398" s="61"/>
      <c r="J398" s="61"/>
      <c r="K398" s="61"/>
      <c r="L398" s="61"/>
      <c r="M398" s="61"/>
      <c r="N398" s="61"/>
      <c r="O398" s="61"/>
      <c r="P398" s="61"/>
      <c r="Q398" s="61" t="s">
        <v>197</v>
      </c>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t="s">
        <v>201</v>
      </c>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row>
    <row r="399" spans="1:64" ht="42.9" customHeight="1" x14ac:dyDescent="0.25">
      <c r="A399" s="61"/>
      <c r="B399" s="61"/>
      <c r="C399" s="61"/>
      <c r="D399" s="61"/>
      <c r="E399" s="61"/>
      <c r="F399" s="61"/>
      <c r="G399" s="61"/>
      <c r="H399" s="61"/>
      <c r="I399" s="61"/>
      <c r="J399" s="61"/>
      <c r="K399" s="61"/>
      <c r="L399" s="61"/>
      <c r="M399" s="61"/>
      <c r="N399" s="61"/>
      <c r="O399" s="61"/>
      <c r="P399" s="61"/>
      <c r="Q399" s="61" t="s">
        <v>137</v>
      </c>
      <c r="R399" s="61"/>
      <c r="S399" s="61"/>
      <c r="T399" s="61"/>
      <c r="U399" s="61"/>
      <c r="V399" s="80" t="s">
        <v>138</v>
      </c>
      <c r="W399" s="80"/>
      <c r="X399" s="80"/>
      <c r="Y399" s="80"/>
      <c r="Z399" s="61" t="s">
        <v>139</v>
      </c>
      <c r="AA399" s="61"/>
      <c r="AB399" s="61"/>
      <c r="AC399" s="61"/>
      <c r="AD399" s="61"/>
      <c r="AE399" s="61"/>
      <c r="AF399" s="61"/>
      <c r="AG399" s="61"/>
      <c r="AH399" s="61"/>
      <c r="AI399" s="61"/>
      <c r="AJ399" s="61" t="s">
        <v>140</v>
      </c>
      <c r="AK399" s="61"/>
      <c r="AL399" s="61"/>
      <c r="AM399" s="61"/>
      <c r="AN399" s="61"/>
      <c r="AO399" s="61" t="s">
        <v>20</v>
      </c>
      <c r="AP399" s="61"/>
      <c r="AQ399" s="61"/>
      <c r="AR399" s="61"/>
      <c r="AS399" s="61"/>
      <c r="AT399" s="80" t="s">
        <v>141</v>
      </c>
      <c r="AU399" s="80"/>
      <c r="AV399" s="80"/>
      <c r="AW399" s="80"/>
      <c r="AX399" s="61" t="s">
        <v>139</v>
      </c>
      <c r="AY399" s="61"/>
      <c r="AZ399" s="61"/>
      <c r="BA399" s="61"/>
      <c r="BB399" s="61"/>
      <c r="BC399" s="61"/>
      <c r="BD399" s="61"/>
      <c r="BE399" s="61"/>
      <c r="BF399" s="61"/>
      <c r="BG399" s="61"/>
      <c r="BH399" s="61" t="s">
        <v>142</v>
      </c>
      <c r="BI399" s="61"/>
      <c r="BJ399" s="61"/>
      <c r="BK399" s="61"/>
      <c r="BL399" s="61"/>
    </row>
    <row r="400" spans="1:64" ht="63" customHeight="1" x14ac:dyDescent="0.25">
      <c r="A400" s="61"/>
      <c r="B400" s="61"/>
      <c r="C400" s="61"/>
      <c r="D400" s="61"/>
      <c r="E400" s="61"/>
      <c r="F400" s="61"/>
      <c r="G400" s="61"/>
      <c r="H400" s="61"/>
      <c r="I400" s="61"/>
      <c r="J400" s="61"/>
      <c r="K400" s="61"/>
      <c r="L400" s="61"/>
      <c r="M400" s="61"/>
      <c r="N400" s="61"/>
      <c r="O400" s="61"/>
      <c r="P400" s="61"/>
      <c r="Q400" s="61"/>
      <c r="R400" s="61"/>
      <c r="S400" s="61"/>
      <c r="T400" s="61"/>
      <c r="U400" s="61"/>
      <c r="V400" s="80"/>
      <c r="W400" s="80"/>
      <c r="X400" s="80"/>
      <c r="Y400" s="80"/>
      <c r="Z400" s="61" t="s">
        <v>17</v>
      </c>
      <c r="AA400" s="61"/>
      <c r="AB400" s="61"/>
      <c r="AC400" s="61"/>
      <c r="AD400" s="61"/>
      <c r="AE400" s="61" t="s">
        <v>16</v>
      </c>
      <c r="AF400" s="61"/>
      <c r="AG400" s="61"/>
      <c r="AH400" s="61"/>
      <c r="AI400" s="61"/>
      <c r="AJ400" s="61"/>
      <c r="AK400" s="61"/>
      <c r="AL400" s="61"/>
      <c r="AM400" s="61"/>
      <c r="AN400" s="61"/>
      <c r="AO400" s="61"/>
      <c r="AP400" s="61"/>
      <c r="AQ400" s="61"/>
      <c r="AR400" s="61"/>
      <c r="AS400" s="61"/>
      <c r="AT400" s="80"/>
      <c r="AU400" s="80"/>
      <c r="AV400" s="80"/>
      <c r="AW400" s="80"/>
      <c r="AX400" s="61" t="s">
        <v>17</v>
      </c>
      <c r="AY400" s="61"/>
      <c r="AZ400" s="61"/>
      <c r="BA400" s="61"/>
      <c r="BB400" s="61"/>
      <c r="BC400" s="61" t="s">
        <v>16</v>
      </c>
      <c r="BD400" s="61"/>
      <c r="BE400" s="61"/>
      <c r="BF400" s="61"/>
      <c r="BG400" s="61"/>
      <c r="BH400" s="61"/>
      <c r="BI400" s="61"/>
      <c r="BJ400" s="61"/>
      <c r="BK400" s="61"/>
      <c r="BL400" s="61"/>
    </row>
    <row r="401" spans="1:79" ht="15" customHeight="1" x14ac:dyDescent="0.25">
      <c r="A401" s="61">
        <v>1</v>
      </c>
      <c r="B401" s="61"/>
      <c r="C401" s="61"/>
      <c r="D401" s="61"/>
      <c r="E401" s="61"/>
      <c r="F401" s="61"/>
      <c r="G401" s="61">
        <v>2</v>
      </c>
      <c r="H401" s="61"/>
      <c r="I401" s="61"/>
      <c r="J401" s="61"/>
      <c r="K401" s="61"/>
      <c r="L401" s="61"/>
      <c r="M401" s="61"/>
      <c r="N401" s="61"/>
      <c r="O401" s="61"/>
      <c r="P401" s="61"/>
      <c r="Q401" s="61">
        <v>3</v>
      </c>
      <c r="R401" s="61"/>
      <c r="S401" s="61"/>
      <c r="T401" s="61"/>
      <c r="U401" s="61"/>
      <c r="V401" s="61">
        <v>4</v>
      </c>
      <c r="W401" s="61"/>
      <c r="X401" s="61"/>
      <c r="Y401" s="61"/>
      <c r="Z401" s="61">
        <v>5</v>
      </c>
      <c r="AA401" s="61"/>
      <c r="AB401" s="61"/>
      <c r="AC401" s="61"/>
      <c r="AD401" s="61"/>
      <c r="AE401" s="61">
        <v>6</v>
      </c>
      <c r="AF401" s="61"/>
      <c r="AG401" s="61"/>
      <c r="AH401" s="61"/>
      <c r="AI401" s="61"/>
      <c r="AJ401" s="61">
        <v>7</v>
      </c>
      <c r="AK401" s="61"/>
      <c r="AL401" s="61"/>
      <c r="AM401" s="61"/>
      <c r="AN401" s="61"/>
      <c r="AO401" s="61">
        <v>8</v>
      </c>
      <c r="AP401" s="61"/>
      <c r="AQ401" s="61"/>
      <c r="AR401" s="61"/>
      <c r="AS401" s="61"/>
      <c r="AT401" s="61">
        <v>9</v>
      </c>
      <c r="AU401" s="61"/>
      <c r="AV401" s="61"/>
      <c r="AW401" s="61"/>
      <c r="AX401" s="61">
        <v>10</v>
      </c>
      <c r="AY401" s="61"/>
      <c r="AZ401" s="61"/>
      <c r="BA401" s="61"/>
      <c r="BB401" s="61"/>
      <c r="BC401" s="61">
        <v>11</v>
      </c>
      <c r="BD401" s="61"/>
      <c r="BE401" s="61"/>
      <c r="BF401" s="61"/>
      <c r="BG401" s="61"/>
      <c r="BH401" s="61">
        <v>12</v>
      </c>
      <c r="BI401" s="61"/>
      <c r="BJ401" s="61"/>
      <c r="BK401" s="61"/>
      <c r="BL401" s="61"/>
    </row>
    <row r="402" spans="1:79" ht="12" hidden="1" customHeight="1" x14ac:dyDescent="0.25">
      <c r="A402" s="80" t="s">
        <v>64</v>
      </c>
      <c r="B402" s="80"/>
      <c r="C402" s="80"/>
      <c r="D402" s="80"/>
      <c r="E402" s="80"/>
      <c r="F402" s="80"/>
      <c r="G402" s="142" t="s">
        <v>57</v>
      </c>
      <c r="H402" s="142"/>
      <c r="I402" s="142"/>
      <c r="J402" s="142"/>
      <c r="K402" s="142"/>
      <c r="L402" s="142"/>
      <c r="M402" s="142"/>
      <c r="N402" s="142"/>
      <c r="O402" s="142"/>
      <c r="P402" s="142"/>
      <c r="Q402" s="122" t="s">
        <v>80</v>
      </c>
      <c r="R402" s="122"/>
      <c r="S402" s="122"/>
      <c r="T402" s="122"/>
      <c r="U402" s="122"/>
      <c r="V402" s="122" t="s">
        <v>81</v>
      </c>
      <c r="W402" s="122"/>
      <c r="X402" s="122"/>
      <c r="Y402" s="122"/>
      <c r="Z402" s="122" t="s">
        <v>82</v>
      </c>
      <c r="AA402" s="122"/>
      <c r="AB402" s="122"/>
      <c r="AC402" s="122"/>
      <c r="AD402" s="122"/>
      <c r="AE402" s="122" t="s">
        <v>83</v>
      </c>
      <c r="AF402" s="122"/>
      <c r="AG402" s="122"/>
      <c r="AH402" s="122"/>
      <c r="AI402" s="122"/>
      <c r="AJ402" s="125" t="s">
        <v>102</v>
      </c>
      <c r="AK402" s="122"/>
      <c r="AL402" s="122"/>
      <c r="AM402" s="122"/>
      <c r="AN402" s="122"/>
      <c r="AO402" s="122" t="s">
        <v>84</v>
      </c>
      <c r="AP402" s="122"/>
      <c r="AQ402" s="122"/>
      <c r="AR402" s="122"/>
      <c r="AS402" s="122"/>
      <c r="AT402" s="125" t="s">
        <v>103</v>
      </c>
      <c r="AU402" s="122"/>
      <c r="AV402" s="122"/>
      <c r="AW402" s="122"/>
      <c r="AX402" s="122" t="s">
        <v>85</v>
      </c>
      <c r="AY402" s="122"/>
      <c r="AZ402" s="122"/>
      <c r="BA402" s="122"/>
      <c r="BB402" s="122"/>
      <c r="BC402" s="122" t="s">
        <v>86</v>
      </c>
      <c r="BD402" s="122"/>
      <c r="BE402" s="122"/>
      <c r="BF402" s="122"/>
      <c r="BG402" s="122"/>
      <c r="BH402" s="125" t="s">
        <v>102</v>
      </c>
      <c r="BI402" s="122"/>
      <c r="BJ402" s="122"/>
      <c r="BK402" s="122"/>
      <c r="BL402" s="122"/>
      <c r="CA402" s="1" t="s">
        <v>52</v>
      </c>
    </row>
    <row r="403" spans="1:79" s="8" customFormat="1" ht="13.2" customHeight="1" x14ac:dyDescent="0.25">
      <c r="A403" s="80">
        <v>2111</v>
      </c>
      <c r="B403" s="80"/>
      <c r="C403" s="80"/>
      <c r="D403" s="80"/>
      <c r="E403" s="80"/>
      <c r="F403" s="80"/>
      <c r="G403" s="92" t="s">
        <v>154</v>
      </c>
      <c r="H403" s="93"/>
      <c r="I403" s="93"/>
      <c r="J403" s="93"/>
      <c r="K403" s="93"/>
      <c r="L403" s="93"/>
      <c r="M403" s="93"/>
      <c r="N403" s="93"/>
      <c r="O403" s="93"/>
      <c r="P403" s="94"/>
      <c r="Q403" s="87">
        <v>10573112</v>
      </c>
      <c r="R403" s="87"/>
      <c r="S403" s="87"/>
      <c r="T403" s="87"/>
      <c r="U403" s="87"/>
      <c r="V403" s="87">
        <v>0</v>
      </c>
      <c r="W403" s="87"/>
      <c r="X403" s="87"/>
      <c r="Y403" s="87"/>
      <c r="Z403" s="87">
        <v>0</v>
      </c>
      <c r="AA403" s="87"/>
      <c r="AB403" s="87"/>
      <c r="AC403" s="87"/>
      <c r="AD403" s="87"/>
      <c r="AE403" s="87">
        <v>0</v>
      </c>
      <c r="AF403" s="87"/>
      <c r="AG403" s="87"/>
      <c r="AH403" s="87"/>
      <c r="AI403" s="87"/>
      <c r="AJ403" s="87">
        <f t="shared" ref="AJ403:AJ410" si="52">IF(ISNUMBER(Q403),Q403,0)-IF(ISNUMBER(Z403),Z403,0)</f>
        <v>10573112</v>
      </c>
      <c r="AK403" s="87"/>
      <c r="AL403" s="87"/>
      <c r="AM403" s="87"/>
      <c r="AN403" s="87"/>
      <c r="AO403" s="87">
        <v>2696100</v>
      </c>
      <c r="AP403" s="87"/>
      <c r="AQ403" s="87"/>
      <c r="AR403" s="87"/>
      <c r="AS403" s="87"/>
      <c r="AT403" s="87">
        <f t="shared" ref="AT403:AT410" si="53">IF(ISNUMBER(V403),V403,0)-IF(ISNUMBER(Z403),Z403,0)-IF(ISNUMBER(AE403),AE403,0)</f>
        <v>0</v>
      </c>
      <c r="AU403" s="87"/>
      <c r="AV403" s="87"/>
      <c r="AW403" s="87"/>
      <c r="AX403" s="87">
        <v>0</v>
      </c>
      <c r="AY403" s="87"/>
      <c r="AZ403" s="87"/>
      <c r="BA403" s="87"/>
      <c r="BB403" s="87"/>
      <c r="BC403" s="87">
        <v>0</v>
      </c>
      <c r="BD403" s="87"/>
      <c r="BE403" s="87"/>
      <c r="BF403" s="87"/>
      <c r="BG403" s="87"/>
      <c r="BH403" s="87">
        <f t="shared" ref="BH403:BH410" si="54">IF(ISNUMBER(AO403),AO403,0)-IF(ISNUMBER(AX403),AX403,0)</f>
        <v>2696100</v>
      </c>
      <c r="BI403" s="87"/>
      <c r="BJ403" s="87"/>
      <c r="BK403" s="87"/>
      <c r="BL403" s="87"/>
      <c r="CA403" s="8" t="s">
        <v>53</v>
      </c>
    </row>
    <row r="404" spans="1:79" s="8" customFormat="1" ht="13.2" customHeight="1" x14ac:dyDescent="0.25">
      <c r="A404" s="80">
        <v>2120</v>
      </c>
      <c r="B404" s="80"/>
      <c r="C404" s="80"/>
      <c r="D404" s="80"/>
      <c r="E404" s="80"/>
      <c r="F404" s="80"/>
      <c r="G404" s="92" t="s">
        <v>155</v>
      </c>
      <c r="H404" s="93"/>
      <c r="I404" s="93"/>
      <c r="J404" s="93"/>
      <c r="K404" s="93"/>
      <c r="L404" s="93"/>
      <c r="M404" s="93"/>
      <c r="N404" s="93"/>
      <c r="O404" s="93"/>
      <c r="P404" s="94"/>
      <c r="Q404" s="87">
        <v>2312206</v>
      </c>
      <c r="R404" s="87"/>
      <c r="S404" s="87"/>
      <c r="T404" s="87"/>
      <c r="U404" s="87"/>
      <c r="V404" s="87">
        <v>0</v>
      </c>
      <c r="W404" s="87"/>
      <c r="X404" s="87"/>
      <c r="Y404" s="87"/>
      <c r="Z404" s="87">
        <v>0</v>
      </c>
      <c r="AA404" s="87"/>
      <c r="AB404" s="87"/>
      <c r="AC404" s="87"/>
      <c r="AD404" s="87"/>
      <c r="AE404" s="87">
        <v>0</v>
      </c>
      <c r="AF404" s="87"/>
      <c r="AG404" s="87"/>
      <c r="AH404" s="87"/>
      <c r="AI404" s="87"/>
      <c r="AJ404" s="87">
        <f t="shared" si="52"/>
        <v>2312206</v>
      </c>
      <c r="AK404" s="87"/>
      <c r="AL404" s="87"/>
      <c r="AM404" s="87"/>
      <c r="AN404" s="87"/>
      <c r="AO404" s="87">
        <v>593200</v>
      </c>
      <c r="AP404" s="87"/>
      <c r="AQ404" s="87"/>
      <c r="AR404" s="87"/>
      <c r="AS404" s="87"/>
      <c r="AT404" s="87">
        <f t="shared" si="53"/>
        <v>0</v>
      </c>
      <c r="AU404" s="87"/>
      <c r="AV404" s="87"/>
      <c r="AW404" s="87"/>
      <c r="AX404" s="87">
        <v>0</v>
      </c>
      <c r="AY404" s="87"/>
      <c r="AZ404" s="87"/>
      <c r="BA404" s="87"/>
      <c r="BB404" s="87"/>
      <c r="BC404" s="87">
        <v>0</v>
      </c>
      <c r="BD404" s="87"/>
      <c r="BE404" s="87"/>
      <c r="BF404" s="87"/>
      <c r="BG404" s="87"/>
      <c r="BH404" s="87">
        <f t="shared" si="54"/>
        <v>593200</v>
      </c>
      <c r="BI404" s="87"/>
      <c r="BJ404" s="87"/>
      <c r="BK404" s="87"/>
      <c r="BL404" s="87"/>
    </row>
    <row r="405" spans="1:79" s="8" customFormat="1" ht="26.4" customHeight="1" x14ac:dyDescent="0.25">
      <c r="A405" s="80">
        <v>2220</v>
      </c>
      <c r="B405" s="80"/>
      <c r="C405" s="80"/>
      <c r="D405" s="80"/>
      <c r="E405" s="80"/>
      <c r="F405" s="80"/>
      <c r="G405" s="92" t="s">
        <v>222</v>
      </c>
      <c r="H405" s="93"/>
      <c r="I405" s="93"/>
      <c r="J405" s="93"/>
      <c r="K405" s="93"/>
      <c r="L405" s="93"/>
      <c r="M405" s="93"/>
      <c r="N405" s="93"/>
      <c r="O405" s="93"/>
      <c r="P405" s="94"/>
      <c r="Q405" s="87">
        <v>39327</v>
      </c>
      <c r="R405" s="87"/>
      <c r="S405" s="87"/>
      <c r="T405" s="87"/>
      <c r="U405" s="87"/>
      <c r="V405" s="87">
        <v>0</v>
      </c>
      <c r="W405" s="87"/>
      <c r="X405" s="87"/>
      <c r="Y405" s="87"/>
      <c r="Z405" s="87">
        <v>0</v>
      </c>
      <c r="AA405" s="87"/>
      <c r="AB405" s="87"/>
      <c r="AC405" s="87"/>
      <c r="AD405" s="87"/>
      <c r="AE405" s="87">
        <v>0</v>
      </c>
      <c r="AF405" s="87"/>
      <c r="AG405" s="87"/>
      <c r="AH405" s="87"/>
      <c r="AI405" s="87"/>
      <c r="AJ405" s="87">
        <f t="shared" si="52"/>
        <v>39327</v>
      </c>
      <c r="AK405" s="87"/>
      <c r="AL405" s="87"/>
      <c r="AM405" s="87"/>
      <c r="AN405" s="87"/>
      <c r="AO405" s="87">
        <v>0</v>
      </c>
      <c r="AP405" s="87"/>
      <c r="AQ405" s="87"/>
      <c r="AR405" s="87"/>
      <c r="AS405" s="87"/>
      <c r="AT405" s="87">
        <f t="shared" si="53"/>
        <v>0</v>
      </c>
      <c r="AU405" s="87"/>
      <c r="AV405" s="87"/>
      <c r="AW405" s="87"/>
      <c r="AX405" s="87">
        <v>0</v>
      </c>
      <c r="AY405" s="87"/>
      <c r="AZ405" s="87"/>
      <c r="BA405" s="87"/>
      <c r="BB405" s="87"/>
      <c r="BC405" s="87">
        <v>0</v>
      </c>
      <c r="BD405" s="87"/>
      <c r="BE405" s="87"/>
      <c r="BF405" s="87"/>
      <c r="BG405" s="87"/>
      <c r="BH405" s="87">
        <f t="shared" si="54"/>
        <v>0</v>
      </c>
      <c r="BI405" s="87"/>
      <c r="BJ405" s="87"/>
      <c r="BK405" s="87"/>
      <c r="BL405" s="87"/>
    </row>
    <row r="406" spans="1:79" s="8" customFormat="1" ht="13.2" customHeight="1" x14ac:dyDescent="0.25">
      <c r="A406" s="80">
        <v>2271</v>
      </c>
      <c r="B406" s="80"/>
      <c r="C406" s="80"/>
      <c r="D406" s="80"/>
      <c r="E406" s="80"/>
      <c r="F406" s="80"/>
      <c r="G406" s="92" t="s">
        <v>158</v>
      </c>
      <c r="H406" s="93"/>
      <c r="I406" s="93"/>
      <c r="J406" s="93"/>
      <c r="K406" s="93"/>
      <c r="L406" s="93"/>
      <c r="M406" s="93"/>
      <c r="N406" s="93"/>
      <c r="O406" s="93"/>
      <c r="P406" s="94"/>
      <c r="Q406" s="87">
        <v>270015</v>
      </c>
      <c r="R406" s="87"/>
      <c r="S406" s="87"/>
      <c r="T406" s="87"/>
      <c r="U406" s="87"/>
      <c r="V406" s="87">
        <v>0</v>
      </c>
      <c r="W406" s="87"/>
      <c r="X406" s="87"/>
      <c r="Y406" s="87"/>
      <c r="Z406" s="87">
        <v>0</v>
      </c>
      <c r="AA406" s="87"/>
      <c r="AB406" s="87"/>
      <c r="AC406" s="87"/>
      <c r="AD406" s="87"/>
      <c r="AE406" s="87">
        <v>0</v>
      </c>
      <c r="AF406" s="87"/>
      <c r="AG406" s="87"/>
      <c r="AH406" s="87"/>
      <c r="AI406" s="87"/>
      <c r="AJ406" s="87">
        <f t="shared" si="52"/>
        <v>270015</v>
      </c>
      <c r="AK406" s="87"/>
      <c r="AL406" s="87"/>
      <c r="AM406" s="87"/>
      <c r="AN406" s="87"/>
      <c r="AO406" s="87">
        <v>343400</v>
      </c>
      <c r="AP406" s="87"/>
      <c r="AQ406" s="87"/>
      <c r="AR406" s="87"/>
      <c r="AS406" s="87"/>
      <c r="AT406" s="87">
        <f t="shared" si="53"/>
        <v>0</v>
      </c>
      <c r="AU406" s="87"/>
      <c r="AV406" s="87"/>
      <c r="AW406" s="87"/>
      <c r="AX406" s="87">
        <v>0</v>
      </c>
      <c r="AY406" s="87"/>
      <c r="AZ406" s="87"/>
      <c r="BA406" s="87"/>
      <c r="BB406" s="87"/>
      <c r="BC406" s="87">
        <v>0</v>
      </c>
      <c r="BD406" s="87"/>
      <c r="BE406" s="87"/>
      <c r="BF406" s="87"/>
      <c r="BG406" s="87"/>
      <c r="BH406" s="87">
        <f t="shared" si="54"/>
        <v>343400</v>
      </c>
      <c r="BI406" s="87"/>
      <c r="BJ406" s="87"/>
      <c r="BK406" s="87"/>
      <c r="BL406" s="87"/>
    </row>
    <row r="407" spans="1:79" s="8" customFormat="1" ht="26.4" customHeight="1" x14ac:dyDescent="0.25">
      <c r="A407" s="80">
        <v>2272</v>
      </c>
      <c r="B407" s="80"/>
      <c r="C407" s="80"/>
      <c r="D407" s="80"/>
      <c r="E407" s="80"/>
      <c r="F407" s="80"/>
      <c r="G407" s="92" t="s">
        <v>159</v>
      </c>
      <c r="H407" s="93"/>
      <c r="I407" s="93"/>
      <c r="J407" s="93"/>
      <c r="K407" s="93"/>
      <c r="L407" s="93"/>
      <c r="M407" s="93"/>
      <c r="N407" s="93"/>
      <c r="O407" s="93"/>
      <c r="P407" s="94"/>
      <c r="Q407" s="87">
        <v>27194</v>
      </c>
      <c r="R407" s="87"/>
      <c r="S407" s="87"/>
      <c r="T407" s="87"/>
      <c r="U407" s="87"/>
      <c r="V407" s="87">
        <v>0</v>
      </c>
      <c r="W407" s="87"/>
      <c r="X407" s="87"/>
      <c r="Y407" s="87"/>
      <c r="Z407" s="87">
        <v>0</v>
      </c>
      <c r="AA407" s="87"/>
      <c r="AB407" s="87"/>
      <c r="AC407" s="87"/>
      <c r="AD407" s="87"/>
      <c r="AE407" s="87">
        <v>0</v>
      </c>
      <c r="AF407" s="87"/>
      <c r="AG407" s="87"/>
      <c r="AH407" s="87"/>
      <c r="AI407" s="87"/>
      <c r="AJ407" s="87">
        <f t="shared" si="52"/>
        <v>27194</v>
      </c>
      <c r="AK407" s="87"/>
      <c r="AL407" s="87"/>
      <c r="AM407" s="87"/>
      <c r="AN407" s="87"/>
      <c r="AO407" s="87">
        <v>94300</v>
      </c>
      <c r="AP407" s="87"/>
      <c r="AQ407" s="87"/>
      <c r="AR407" s="87"/>
      <c r="AS407" s="87"/>
      <c r="AT407" s="87">
        <f t="shared" si="53"/>
        <v>0</v>
      </c>
      <c r="AU407" s="87"/>
      <c r="AV407" s="87"/>
      <c r="AW407" s="87"/>
      <c r="AX407" s="87">
        <v>0</v>
      </c>
      <c r="AY407" s="87"/>
      <c r="AZ407" s="87"/>
      <c r="BA407" s="87"/>
      <c r="BB407" s="87"/>
      <c r="BC407" s="87">
        <v>0</v>
      </c>
      <c r="BD407" s="87"/>
      <c r="BE407" s="87"/>
      <c r="BF407" s="87"/>
      <c r="BG407" s="87"/>
      <c r="BH407" s="87">
        <f t="shared" si="54"/>
        <v>94300</v>
      </c>
      <c r="BI407" s="87"/>
      <c r="BJ407" s="87"/>
      <c r="BK407" s="87"/>
      <c r="BL407" s="87"/>
    </row>
    <row r="408" spans="1:79" s="8" customFormat="1" ht="13.2" customHeight="1" x14ac:dyDescent="0.25">
      <c r="A408" s="80">
        <v>2273</v>
      </c>
      <c r="B408" s="80"/>
      <c r="C408" s="80"/>
      <c r="D408" s="80"/>
      <c r="E408" s="80"/>
      <c r="F408" s="80"/>
      <c r="G408" s="92" t="s">
        <v>160</v>
      </c>
      <c r="H408" s="93"/>
      <c r="I408" s="93"/>
      <c r="J408" s="93"/>
      <c r="K408" s="93"/>
      <c r="L408" s="93"/>
      <c r="M408" s="93"/>
      <c r="N408" s="93"/>
      <c r="O408" s="93"/>
      <c r="P408" s="94"/>
      <c r="Q408" s="87">
        <v>389866</v>
      </c>
      <c r="R408" s="87"/>
      <c r="S408" s="87"/>
      <c r="T408" s="87"/>
      <c r="U408" s="87"/>
      <c r="V408" s="87">
        <v>0</v>
      </c>
      <c r="W408" s="87"/>
      <c r="X408" s="87"/>
      <c r="Y408" s="87"/>
      <c r="Z408" s="87">
        <v>0</v>
      </c>
      <c r="AA408" s="87"/>
      <c r="AB408" s="87"/>
      <c r="AC408" s="87"/>
      <c r="AD408" s="87"/>
      <c r="AE408" s="87">
        <v>0</v>
      </c>
      <c r="AF408" s="87"/>
      <c r="AG408" s="87"/>
      <c r="AH408" s="87"/>
      <c r="AI408" s="87"/>
      <c r="AJ408" s="87">
        <f t="shared" si="52"/>
        <v>389866</v>
      </c>
      <c r="AK408" s="87"/>
      <c r="AL408" s="87"/>
      <c r="AM408" s="87"/>
      <c r="AN408" s="87"/>
      <c r="AO408" s="87">
        <v>620600</v>
      </c>
      <c r="AP408" s="87"/>
      <c r="AQ408" s="87"/>
      <c r="AR408" s="87"/>
      <c r="AS408" s="87"/>
      <c r="AT408" s="87">
        <f t="shared" si="53"/>
        <v>0</v>
      </c>
      <c r="AU408" s="87"/>
      <c r="AV408" s="87"/>
      <c r="AW408" s="87"/>
      <c r="AX408" s="87">
        <v>0</v>
      </c>
      <c r="AY408" s="87"/>
      <c r="AZ408" s="87"/>
      <c r="BA408" s="87"/>
      <c r="BB408" s="87"/>
      <c r="BC408" s="87">
        <v>0</v>
      </c>
      <c r="BD408" s="87"/>
      <c r="BE408" s="87"/>
      <c r="BF408" s="87"/>
      <c r="BG408" s="87"/>
      <c r="BH408" s="87">
        <f t="shared" si="54"/>
        <v>620600</v>
      </c>
      <c r="BI408" s="87"/>
      <c r="BJ408" s="87"/>
      <c r="BK408" s="87"/>
      <c r="BL408" s="87"/>
    </row>
    <row r="409" spans="1:79" s="8" customFormat="1" ht="13.2" customHeight="1" x14ac:dyDescent="0.25">
      <c r="A409" s="80">
        <v>2274</v>
      </c>
      <c r="B409" s="80"/>
      <c r="C409" s="80"/>
      <c r="D409" s="80"/>
      <c r="E409" s="80"/>
      <c r="F409" s="80"/>
      <c r="G409" s="92" t="s">
        <v>225</v>
      </c>
      <c r="H409" s="93"/>
      <c r="I409" s="93"/>
      <c r="J409" s="93"/>
      <c r="K409" s="93"/>
      <c r="L409" s="93"/>
      <c r="M409" s="93"/>
      <c r="N409" s="93"/>
      <c r="O409" s="93"/>
      <c r="P409" s="94"/>
      <c r="Q409" s="87">
        <v>5437</v>
      </c>
      <c r="R409" s="87"/>
      <c r="S409" s="87"/>
      <c r="T409" s="87"/>
      <c r="U409" s="87"/>
      <c r="V409" s="87">
        <v>0</v>
      </c>
      <c r="W409" s="87"/>
      <c r="X409" s="87"/>
      <c r="Y409" s="87"/>
      <c r="Z409" s="87">
        <v>0</v>
      </c>
      <c r="AA409" s="87"/>
      <c r="AB409" s="87"/>
      <c r="AC409" s="87"/>
      <c r="AD409" s="87"/>
      <c r="AE409" s="87">
        <v>0</v>
      </c>
      <c r="AF409" s="87"/>
      <c r="AG409" s="87"/>
      <c r="AH409" s="87"/>
      <c r="AI409" s="87"/>
      <c r="AJ409" s="87">
        <f t="shared" si="52"/>
        <v>5437</v>
      </c>
      <c r="AK409" s="87"/>
      <c r="AL409" s="87"/>
      <c r="AM409" s="87"/>
      <c r="AN409" s="87"/>
      <c r="AO409" s="87">
        <v>0</v>
      </c>
      <c r="AP409" s="87"/>
      <c r="AQ409" s="87"/>
      <c r="AR409" s="87"/>
      <c r="AS409" s="87"/>
      <c r="AT409" s="87">
        <f t="shared" si="53"/>
        <v>0</v>
      </c>
      <c r="AU409" s="87"/>
      <c r="AV409" s="87"/>
      <c r="AW409" s="87"/>
      <c r="AX409" s="87">
        <v>0</v>
      </c>
      <c r="AY409" s="87"/>
      <c r="AZ409" s="87"/>
      <c r="BA409" s="87"/>
      <c r="BB409" s="87"/>
      <c r="BC409" s="87">
        <v>0</v>
      </c>
      <c r="BD409" s="87"/>
      <c r="BE409" s="87"/>
      <c r="BF409" s="87"/>
      <c r="BG409" s="87"/>
      <c r="BH409" s="87">
        <f t="shared" si="54"/>
        <v>0</v>
      </c>
      <c r="BI409" s="87"/>
      <c r="BJ409" s="87"/>
      <c r="BK409" s="87"/>
      <c r="BL409" s="87"/>
    </row>
    <row r="410" spans="1:79" s="9" customFormat="1" ht="12.75" customHeight="1" x14ac:dyDescent="0.25">
      <c r="A410" s="139"/>
      <c r="B410" s="139"/>
      <c r="C410" s="139"/>
      <c r="D410" s="139"/>
      <c r="E410" s="139"/>
      <c r="F410" s="139"/>
      <c r="G410" s="159" t="s">
        <v>145</v>
      </c>
      <c r="H410" s="156"/>
      <c r="I410" s="156"/>
      <c r="J410" s="156"/>
      <c r="K410" s="156"/>
      <c r="L410" s="156"/>
      <c r="M410" s="156"/>
      <c r="N410" s="156"/>
      <c r="O410" s="156"/>
      <c r="P410" s="157"/>
      <c r="Q410" s="120">
        <v>13617157</v>
      </c>
      <c r="R410" s="120"/>
      <c r="S410" s="120"/>
      <c r="T410" s="120"/>
      <c r="U410" s="120"/>
      <c r="V410" s="120">
        <v>0</v>
      </c>
      <c r="W410" s="120"/>
      <c r="X410" s="120"/>
      <c r="Y410" s="120"/>
      <c r="Z410" s="120">
        <v>0</v>
      </c>
      <c r="AA410" s="120"/>
      <c r="AB410" s="120"/>
      <c r="AC410" s="120"/>
      <c r="AD410" s="120"/>
      <c r="AE410" s="120">
        <v>0</v>
      </c>
      <c r="AF410" s="120"/>
      <c r="AG410" s="120"/>
      <c r="AH410" s="120"/>
      <c r="AI410" s="120"/>
      <c r="AJ410" s="120">
        <f t="shared" si="52"/>
        <v>13617157</v>
      </c>
      <c r="AK410" s="120"/>
      <c r="AL410" s="120"/>
      <c r="AM410" s="120"/>
      <c r="AN410" s="120"/>
      <c r="AO410" s="120">
        <v>4347600</v>
      </c>
      <c r="AP410" s="120"/>
      <c r="AQ410" s="120"/>
      <c r="AR410" s="120"/>
      <c r="AS410" s="120"/>
      <c r="AT410" s="120">
        <f t="shared" si="53"/>
        <v>0</v>
      </c>
      <c r="AU410" s="120"/>
      <c r="AV410" s="120"/>
      <c r="AW410" s="120"/>
      <c r="AX410" s="120">
        <v>0</v>
      </c>
      <c r="AY410" s="120"/>
      <c r="AZ410" s="120"/>
      <c r="BA410" s="120"/>
      <c r="BB410" s="120"/>
      <c r="BC410" s="120">
        <v>0</v>
      </c>
      <c r="BD410" s="120"/>
      <c r="BE410" s="120"/>
      <c r="BF410" s="120"/>
      <c r="BG410" s="120"/>
      <c r="BH410" s="120">
        <f t="shared" si="54"/>
        <v>4347600</v>
      </c>
      <c r="BI410" s="120"/>
      <c r="BJ410" s="120"/>
      <c r="BK410" s="120"/>
      <c r="BL410" s="120"/>
    </row>
    <row r="412" spans="1:79" ht="14.25" customHeight="1" x14ac:dyDescent="0.25">
      <c r="A412" s="51" t="s">
        <v>424</v>
      </c>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row>
    <row r="413" spans="1:79" ht="15" customHeight="1" x14ac:dyDescent="0.25">
      <c r="A413" s="59" t="s">
        <v>192</v>
      </c>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row>
    <row r="415" spans="1:79" ht="42.9" customHeight="1" x14ac:dyDescent="0.25">
      <c r="A415" s="80" t="s">
        <v>132</v>
      </c>
      <c r="B415" s="80"/>
      <c r="C415" s="80"/>
      <c r="D415" s="80"/>
      <c r="E415" s="80"/>
      <c r="F415" s="80"/>
      <c r="G415" s="61" t="s">
        <v>19</v>
      </c>
      <c r="H415" s="61"/>
      <c r="I415" s="61"/>
      <c r="J415" s="61"/>
      <c r="K415" s="61"/>
      <c r="L415" s="61"/>
      <c r="M415" s="61"/>
      <c r="N415" s="61"/>
      <c r="O415" s="61"/>
      <c r="P415" s="61"/>
      <c r="Q415" s="61"/>
      <c r="R415" s="61"/>
      <c r="S415" s="61"/>
      <c r="T415" s="61" t="s">
        <v>15</v>
      </c>
      <c r="U415" s="61"/>
      <c r="V415" s="61"/>
      <c r="W415" s="61"/>
      <c r="X415" s="61"/>
      <c r="Y415" s="61"/>
      <c r="Z415" s="61" t="s">
        <v>14</v>
      </c>
      <c r="AA415" s="61"/>
      <c r="AB415" s="61"/>
      <c r="AC415" s="61"/>
      <c r="AD415" s="61"/>
      <c r="AE415" s="61" t="s">
        <v>194</v>
      </c>
      <c r="AF415" s="61"/>
      <c r="AG415" s="61"/>
      <c r="AH415" s="61"/>
      <c r="AI415" s="61"/>
      <c r="AJ415" s="61"/>
      <c r="AK415" s="61" t="s">
        <v>198</v>
      </c>
      <c r="AL415" s="61"/>
      <c r="AM415" s="61"/>
      <c r="AN415" s="61"/>
      <c r="AO415" s="61"/>
      <c r="AP415" s="61"/>
      <c r="AQ415" s="61" t="s">
        <v>203</v>
      </c>
      <c r="AR415" s="61"/>
      <c r="AS415" s="61"/>
      <c r="AT415" s="61"/>
      <c r="AU415" s="61"/>
      <c r="AV415" s="61"/>
      <c r="AW415" s="61" t="s">
        <v>18</v>
      </c>
      <c r="AX415" s="61"/>
      <c r="AY415" s="61"/>
      <c r="AZ415" s="61"/>
      <c r="BA415" s="61"/>
      <c r="BB415" s="61"/>
      <c r="BC415" s="61"/>
      <c r="BD415" s="61"/>
      <c r="BE415" s="61" t="s">
        <v>151</v>
      </c>
      <c r="BF415" s="61"/>
      <c r="BG415" s="61"/>
      <c r="BH415" s="61"/>
      <c r="BI415" s="61"/>
      <c r="BJ415" s="61"/>
      <c r="BK415" s="61"/>
      <c r="BL415" s="61"/>
    </row>
    <row r="416" spans="1:79" ht="21.75" customHeight="1" x14ac:dyDescent="0.25">
      <c r="A416" s="80"/>
      <c r="B416" s="80"/>
      <c r="C416" s="80"/>
      <c r="D416" s="80"/>
      <c r="E416" s="80"/>
      <c r="F416" s="80"/>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row>
    <row r="417" spans="1:79" ht="15" customHeight="1" x14ac:dyDescent="0.25">
      <c r="A417" s="61">
        <v>1</v>
      </c>
      <c r="B417" s="61"/>
      <c r="C417" s="61"/>
      <c r="D417" s="61"/>
      <c r="E417" s="61"/>
      <c r="F417" s="61"/>
      <c r="G417" s="61">
        <v>2</v>
      </c>
      <c r="H417" s="61"/>
      <c r="I417" s="61"/>
      <c r="J417" s="61"/>
      <c r="K417" s="61"/>
      <c r="L417" s="61"/>
      <c r="M417" s="61"/>
      <c r="N417" s="61"/>
      <c r="O417" s="61"/>
      <c r="P417" s="61"/>
      <c r="Q417" s="61"/>
      <c r="R417" s="61"/>
      <c r="S417" s="61"/>
      <c r="T417" s="61">
        <v>3</v>
      </c>
      <c r="U417" s="61"/>
      <c r="V417" s="61"/>
      <c r="W417" s="61"/>
      <c r="X417" s="61"/>
      <c r="Y417" s="61"/>
      <c r="Z417" s="61">
        <v>4</v>
      </c>
      <c r="AA417" s="61"/>
      <c r="AB417" s="61"/>
      <c r="AC417" s="61"/>
      <c r="AD417" s="61"/>
      <c r="AE417" s="61">
        <v>5</v>
      </c>
      <c r="AF417" s="61"/>
      <c r="AG417" s="61"/>
      <c r="AH417" s="61"/>
      <c r="AI417" s="61"/>
      <c r="AJ417" s="61"/>
      <c r="AK417" s="61">
        <v>6</v>
      </c>
      <c r="AL417" s="61"/>
      <c r="AM417" s="61"/>
      <c r="AN417" s="61"/>
      <c r="AO417" s="61"/>
      <c r="AP417" s="61"/>
      <c r="AQ417" s="61">
        <v>7</v>
      </c>
      <c r="AR417" s="61"/>
      <c r="AS417" s="61"/>
      <c r="AT417" s="61"/>
      <c r="AU417" s="61"/>
      <c r="AV417" s="61"/>
      <c r="AW417" s="80">
        <v>8</v>
      </c>
      <c r="AX417" s="80"/>
      <c r="AY417" s="80"/>
      <c r="AZ417" s="80"/>
      <c r="BA417" s="80"/>
      <c r="BB417" s="80"/>
      <c r="BC417" s="80"/>
      <c r="BD417" s="80"/>
      <c r="BE417" s="80">
        <v>9</v>
      </c>
      <c r="BF417" s="80"/>
      <c r="BG417" s="80"/>
      <c r="BH417" s="80"/>
      <c r="BI417" s="80"/>
      <c r="BJ417" s="80"/>
      <c r="BK417" s="80"/>
      <c r="BL417" s="80"/>
    </row>
    <row r="418" spans="1:79" ht="18.75" hidden="1" customHeight="1" x14ac:dyDescent="0.25">
      <c r="A418" s="80" t="s">
        <v>64</v>
      </c>
      <c r="B418" s="80"/>
      <c r="C418" s="80"/>
      <c r="D418" s="80"/>
      <c r="E418" s="80"/>
      <c r="F418" s="80"/>
      <c r="G418" s="142" t="s">
        <v>57</v>
      </c>
      <c r="H418" s="142"/>
      <c r="I418" s="142"/>
      <c r="J418" s="142"/>
      <c r="K418" s="142"/>
      <c r="L418" s="142"/>
      <c r="M418" s="142"/>
      <c r="N418" s="142"/>
      <c r="O418" s="142"/>
      <c r="P418" s="142"/>
      <c r="Q418" s="142"/>
      <c r="R418" s="142"/>
      <c r="S418" s="142"/>
      <c r="T418" s="122" t="s">
        <v>80</v>
      </c>
      <c r="U418" s="122"/>
      <c r="V418" s="122"/>
      <c r="W418" s="122"/>
      <c r="X418" s="122"/>
      <c r="Y418" s="122"/>
      <c r="Z418" s="122" t="s">
        <v>81</v>
      </c>
      <c r="AA418" s="122"/>
      <c r="AB418" s="122"/>
      <c r="AC418" s="122"/>
      <c r="AD418" s="122"/>
      <c r="AE418" s="122" t="s">
        <v>82</v>
      </c>
      <c r="AF418" s="122"/>
      <c r="AG418" s="122"/>
      <c r="AH418" s="122"/>
      <c r="AI418" s="122"/>
      <c r="AJ418" s="122"/>
      <c r="AK418" s="122" t="s">
        <v>83</v>
      </c>
      <c r="AL418" s="122"/>
      <c r="AM418" s="122"/>
      <c r="AN418" s="122"/>
      <c r="AO418" s="122"/>
      <c r="AP418" s="122"/>
      <c r="AQ418" s="122" t="s">
        <v>84</v>
      </c>
      <c r="AR418" s="122"/>
      <c r="AS418" s="122"/>
      <c r="AT418" s="122"/>
      <c r="AU418" s="122"/>
      <c r="AV418" s="122"/>
      <c r="AW418" s="142" t="s">
        <v>87</v>
      </c>
      <c r="AX418" s="142"/>
      <c r="AY418" s="142"/>
      <c r="AZ418" s="142"/>
      <c r="BA418" s="142"/>
      <c r="BB418" s="142"/>
      <c r="BC418" s="142"/>
      <c r="BD418" s="142"/>
      <c r="BE418" s="142" t="s">
        <v>88</v>
      </c>
      <c r="BF418" s="142"/>
      <c r="BG418" s="142"/>
      <c r="BH418" s="142"/>
      <c r="BI418" s="142"/>
      <c r="BJ418" s="142"/>
      <c r="BK418" s="142"/>
      <c r="BL418" s="142"/>
      <c r="CA418" s="1" t="s">
        <v>54</v>
      </c>
    </row>
    <row r="419" spans="1:79" s="8" customFormat="1" ht="13.2" customHeight="1" x14ac:dyDescent="0.25">
      <c r="A419" s="80">
        <v>2111</v>
      </c>
      <c r="B419" s="80"/>
      <c r="C419" s="80"/>
      <c r="D419" s="80"/>
      <c r="E419" s="80"/>
      <c r="F419" s="80"/>
      <c r="G419" s="92" t="s">
        <v>154</v>
      </c>
      <c r="H419" s="93"/>
      <c r="I419" s="93"/>
      <c r="J419" s="93"/>
      <c r="K419" s="93"/>
      <c r="L419" s="93"/>
      <c r="M419" s="93"/>
      <c r="N419" s="93"/>
      <c r="O419" s="93"/>
      <c r="P419" s="93"/>
      <c r="Q419" s="93"/>
      <c r="R419" s="93"/>
      <c r="S419" s="94"/>
      <c r="T419" s="87">
        <v>11102586</v>
      </c>
      <c r="U419" s="87"/>
      <c r="V419" s="87"/>
      <c r="W419" s="87"/>
      <c r="X419" s="87"/>
      <c r="Y419" s="87"/>
      <c r="Z419" s="87">
        <v>11102586</v>
      </c>
      <c r="AA419" s="87"/>
      <c r="AB419" s="87"/>
      <c r="AC419" s="87"/>
      <c r="AD419" s="87"/>
      <c r="AE419" s="87">
        <v>0</v>
      </c>
      <c r="AF419" s="87"/>
      <c r="AG419" s="87"/>
      <c r="AH419" s="87"/>
      <c r="AI419" s="87"/>
      <c r="AJ419" s="87"/>
      <c r="AK419" s="87">
        <v>0</v>
      </c>
      <c r="AL419" s="87"/>
      <c r="AM419" s="87"/>
      <c r="AN419" s="87"/>
      <c r="AO419" s="87"/>
      <c r="AP419" s="87"/>
      <c r="AQ419" s="87">
        <v>0</v>
      </c>
      <c r="AR419" s="87"/>
      <c r="AS419" s="87"/>
      <c r="AT419" s="87"/>
      <c r="AU419" s="87"/>
      <c r="AV419" s="87"/>
      <c r="AW419" s="80"/>
      <c r="AX419" s="80"/>
      <c r="AY419" s="80"/>
      <c r="AZ419" s="80"/>
      <c r="BA419" s="80"/>
      <c r="BB419" s="80"/>
      <c r="BC419" s="80"/>
      <c r="BD419" s="80"/>
      <c r="BE419" s="80"/>
      <c r="BF419" s="80"/>
      <c r="BG419" s="80"/>
      <c r="BH419" s="80"/>
      <c r="BI419" s="80"/>
      <c r="BJ419" s="80"/>
      <c r="BK419" s="80"/>
      <c r="BL419" s="80"/>
      <c r="CA419" s="8" t="s">
        <v>55</v>
      </c>
    </row>
    <row r="420" spans="1:79" s="8" customFormat="1" ht="13.2" customHeight="1" x14ac:dyDescent="0.25">
      <c r="A420" s="80">
        <v>2120</v>
      </c>
      <c r="B420" s="80"/>
      <c r="C420" s="80"/>
      <c r="D420" s="80"/>
      <c r="E420" s="80"/>
      <c r="F420" s="80"/>
      <c r="G420" s="92" t="s">
        <v>155</v>
      </c>
      <c r="H420" s="93"/>
      <c r="I420" s="93"/>
      <c r="J420" s="93"/>
      <c r="K420" s="93"/>
      <c r="L420" s="93"/>
      <c r="M420" s="93"/>
      <c r="N420" s="93"/>
      <c r="O420" s="93"/>
      <c r="P420" s="93"/>
      <c r="Q420" s="93"/>
      <c r="R420" s="93"/>
      <c r="S420" s="94"/>
      <c r="T420" s="87">
        <v>2377026</v>
      </c>
      <c r="U420" s="87"/>
      <c r="V420" s="87"/>
      <c r="W420" s="87"/>
      <c r="X420" s="87"/>
      <c r="Y420" s="87"/>
      <c r="Z420" s="87">
        <v>2377026</v>
      </c>
      <c r="AA420" s="87"/>
      <c r="AB420" s="87"/>
      <c r="AC420" s="87"/>
      <c r="AD420" s="87"/>
      <c r="AE420" s="87">
        <v>0</v>
      </c>
      <c r="AF420" s="87"/>
      <c r="AG420" s="87"/>
      <c r="AH420" s="87"/>
      <c r="AI420" s="87"/>
      <c r="AJ420" s="87"/>
      <c r="AK420" s="87">
        <v>0</v>
      </c>
      <c r="AL420" s="87"/>
      <c r="AM420" s="87"/>
      <c r="AN420" s="87"/>
      <c r="AO420" s="87"/>
      <c r="AP420" s="87"/>
      <c r="AQ420" s="87">
        <v>0</v>
      </c>
      <c r="AR420" s="87"/>
      <c r="AS420" s="87"/>
      <c r="AT420" s="87"/>
      <c r="AU420" s="87"/>
      <c r="AV420" s="87"/>
      <c r="AW420" s="80"/>
      <c r="AX420" s="80"/>
      <c r="AY420" s="80"/>
      <c r="AZ420" s="80"/>
      <c r="BA420" s="80"/>
      <c r="BB420" s="80"/>
      <c r="BC420" s="80"/>
      <c r="BD420" s="80"/>
      <c r="BE420" s="80"/>
      <c r="BF420" s="80"/>
      <c r="BG420" s="80"/>
      <c r="BH420" s="80"/>
      <c r="BI420" s="80"/>
      <c r="BJ420" s="80"/>
      <c r="BK420" s="80"/>
      <c r="BL420" s="80"/>
    </row>
    <row r="421" spans="1:79" s="8" customFormat="1" ht="17.399999999999999" customHeight="1" x14ac:dyDescent="0.25">
      <c r="A421" s="80">
        <v>2220</v>
      </c>
      <c r="B421" s="80"/>
      <c r="C421" s="80"/>
      <c r="D421" s="80"/>
      <c r="E421" s="80"/>
      <c r="F421" s="80"/>
      <c r="G421" s="92" t="s">
        <v>222</v>
      </c>
      <c r="H421" s="93"/>
      <c r="I421" s="93"/>
      <c r="J421" s="93"/>
      <c r="K421" s="93"/>
      <c r="L421" s="93"/>
      <c r="M421" s="93"/>
      <c r="N421" s="93"/>
      <c r="O421" s="93"/>
      <c r="P421" s="93"/>
      <c r="Q421" s="93"/>
      <c r="R421" s="93"/>
      <c r="S421" s="94"/>
      <c r="T421" s="87">
        <v>200865</v>
      </c>
      <c r="U421" s="87"/>
      <c r="V421" s="87"/>
      <c r="W421" s="87"/>
      <c r="X421" s="87"/>
      <c r="Y421" s="87"/>
      <c r="Z421" s="87">
        <v>200866</v>
      </c>
      <c r="AA421" s="87"/>
      <c r="AB421" s="87"/>
      <c r="AC421" s="87"/>
      <c r="AD421" s="87"/>
      <c r="AE421" s="87">
        <v>0</v>
      </c>
      <c r="AF421" s="87"/>
      <c r="AG421" s="87"/>
      <c r="AH421" s="87"/>
      <c r="AI421" s="87"/>
      <c r="AJ421" s="87"/>
      <c r="AK421" s="87">
        <v>0</v>
      </c>
      <c r="AL421" s="87"/>
      <c r="AM421" s="87"/>
      <c r="AN421" s="87"/>
      <c r="AO421" s="87"/>
      <c r="AP421" s="87"/>
      <c r="AQ421" s="87">
        <v>0</v>
      </c>
      <c r="AR421" s="87"/>
      <c r="AS421" s="87"/>
      <c r="AT421" s="87"/>
      <c r="AU421" s="87"/>
      <c r="AV421" s="87"/>
      <c r="AW421" s="80"/>
      <c r="AX421" s="80"/>
      <c r="AY421" s="80"/>
      <c r="AZ421" s="80"/>
      <c r="BA421" s="80"/>
      <c r="BB421" s="80"/>
      <c r="BC421" s="80"/>
      <c r="BD421" s="80"/>
      <c r="BE421" s="80"/>
      <c r="BF421" s="80"/>
      <c r="BG421" s="80"/>
      <c r="BH421" s="80"/>
      <c r="BI421" s="80"/>
      <c r="BJ421" s="80"/>
      <c r="BK421" s="80"/>
      <c r="BL421" s="80"/>
    </row>
    <row r="422" spans="1:79" s="8" customFormat="1" ht="13.2" customHeight="1" x14ac:dyDescent="0.25">
      <c r="A422" s="80">
        <v>2271</v>
      </c>
      <c r="B422" s="80"/>
      <c r="C422" s="80"/>
      <c r="D422" s="80"/>
      <c r="E422" s="80"/>
      <c r="F422" s="80"/>
      <c r="G422" s="92" t="s">
        <v>158</v>
      </c>
      <c r="H422" s="93"/>
      <c r="I422" s="93"/>
      <c r="J422" s="93"/>
      <c r="K422" s="93"/>
      <c r="L422" s="93"/>
      <c r="M422" s="93"/>
      <c r="N422" s="93"/>
      <c r="O422" s="93"/>
      <c r="P422" s="93"/>
      <c r="Q422" s="93"/>
      <c r="R422" s="93"/>
      <c r="S422" s="94"/>
      <c r="T422" s="87">
        <v>448902</v>
      </c>
      <c r="U422" s="87"/>
      <c r="V422" s="87"/>
      <c r="W422" s="87"/>
      <c r="X422" s="87"/>
      <c r="Y422" s="87"/>
      <c r="Z422" s="87">
        <v>448902</v>
      </c>
      <c r="AA422" s="87"/>
      <c r="AB422" s="87"/>
      <c r="AC422" s="87"/>
      <c r="AD422" s="87"/>
      <c r="AE422" s="87">
        <v>0</v>
      </c>
      <c r="AF422" s="87"/>
      <c r="AG422" s="87"/>
      <c r="AH422" s="87"/>
      <c r="AI422" s="87"/>
      <c r="AJ422" s="87"/>
      <c r="AK422" s="87">
        <v>0</v>
      </c>
      <c r="AL422" s="87"/>
      <c r="AM422" s="87"/>
      <c r="AN422" s="87"/>
      <c r="AO422" s="87"/>
      <c r="AP422" s="87"/>
      <c r="AQ422" s="87">
        <v>0</v>
      </c>
      <c r="AR422" s="87"/>
      <c r="AS422" s="87"/>
      <c r="AT422" s="87"/>
      <c r="AU422" s="87"/>
      <c r="AV422" s="87"/>
      <c r="AW422" s="80"/>
      <c r="AX422" s="80"/>
      <c r="AY422" s="80"/>
      <c r="AZ422" s="80"/>
      <c r="BA422" s="80"/>
      <c r="BB422" s="80"/>
      <c r="BC422" s="80"/>
      <c r="BD422" s="80"/>
      <c r="BE422" s="80"/>
      <c r="BF422" s="80"/>
      <c r="BG422" s="80"/>
      <c r="BH422" s="80"/>
      <c r="BI422" s="80"/>
      <c r="BJ422" s="80"/>
      <c r="BK422" s="80"/>
      <c r="BL422" s="80"/>
    </row>
    <row r="423" spans="1:79" s="8" customFormat="1" ht="15.6" customHeight="1" x14ac:dyDescent="0.25">
      <c r="A423" s="80">
        <v>2272</v>
      </c>
      <c r="B423" s="80"/>
      <c r="C423" s="80"/>
      <c r="D423" s="80"/>
      <c r="E423" s="80"/>
      <c r="F423" s="80"/>
      <c r="G423" s="92" t="s">
        <v>159</v>
      </c>
      <c r="H423" s="93"/>
      <c r="I423" s="93"/>
      <c r="J423" s="93"/>
      <c r="K423" s="93"/>
      <c r="L423" s="93"/>
      <c r="M423" s="93"/>
      <c r="N423" s="93"/>
      <c r="O423" s="93"/>
      <c r="P423" s="93"/>
      <c r="Q423" s="93"/>
      <c r="R423" s="93"/>
      <c r="S423" s="94"/>
      <c r="T423" s="87">
        <v>68641</v>
      </c>
      <c r="U423" s="87"/>
      <c r="V423" s="87"/>
      <c r="W423" s="87"/>
      <c r="X423" s="87"/>
      <c r="Y423" s="87"/>
      <c r="Z423" s="87">
        <v>68640</v>
      </c>
      <c r="AA423" s="87"/>
      <c r="AB423" s="87"/>
      <c r="AC423" s="87"/>
      <c r="AD423" s="87"/>
      <c r="AE423" s="87">
        <v>0</v>
      </c>
      <c r="AF423" s="87"/>
      <c r="AG423" s="87"/>
      <c r="AH423" s="87"/>
      <c r="AI423" s="87"/>
      <c r="AJ423" s="87"/>
      <c r="AK423" s="87">
        <v>0</v>
      </c>
      <c r="AL423" s="87"/>
      <c r="AM423" s="87"/>
      <c r="AN423" s="87"/>
      <c r="AO423" s="87"/>
      <c r="AP423" s="87"/>
      <c r="AQ423" s="87">
        <v>0</v>
      </c>
      <c r="AR423" s="87"/>
      <c r="AS423" s="87"/>
      <c r="AT423" s="87"/>
      <c r="AU423" s="87"/>
      <c r="AV423" s="87"/>
      <c r="AW423" s="80"/>
      <c r="AX423" s="80"/>
      <c r="AY423" s="80"/>
      <c r="AZ423" s="80"/>
      <c r="BA423" s="80"/>
      <c r="BB423" s="80"/>
      <c r="BC423" s="80"/>
      <c r="BD423" s="80"/>
      <c r="BE423" s="80"/>
      <c r="BF423" s="80"/>
      <c r="BG423" s="80"/>
      <c r="BH423" s="80"/>
      <c r="BI423" s="80"/>
      <c r="BJ423" s="80"/>
      <c r="BK423" s="80"/>
      <c r="BL423" s="80"/>
    </row>
    <row r="424" spans="1:79" s="8" customFormat="1" ht="13.2" customHeight="1" x14ac:dyDescent="0.25">
      <c r="A424" s="80">
        <v>2273</v>
      </c>
      <c r="B424" s="80"/>
      <c r="C424" s="80"/>
      <c r="D424" s="80"/>
      <c r="E424" s="80"/>
      <c r="F424" s="80"/>
      <c r="G424" s="92" t="s">
        <v>160</v>
      </c>
      <c r="H424" s="93"/>
      <c r="I424" s="93"/>
      <c r="J424" s="93"/>
      <c r="K424" s="93"/>
      <c r="L424" s="93"/>
      <c r="M424" s="93"/>
      <c r="N424" s="93"/>
      <c r="O424" s="93"/>
      <c r="P424" s="93"/>
      <c r="Q424" s="93"/>
      <c r="R424" s="93"/>
      <c r="S424" s="94"/>
      <c r="T424" s="87">
        <v>501978</v>
      </c>
      <c r="U424" s="87"/>
      <c r="V424" s="87"/>
      <c r="W424" s="87"/>
      <c r="X424" s="87"/>
      <c r="Y424" s="87"/>
      <c r="Z424" s="87">
        <v>501978</v>
      </c>
      <c r="AA424" s="87"/>
      <c r="AB424" s="87"/>
      <c r="AC424" s="87"/>
      <c r="AD424" s="87"/>
      <c r="AE424" s="87">
        <v>0</v>
      </c>
      <c r="AF424" s="87"/>
      <c r="AG424" s="87"/>
      <c r="AH424" s="87"/>
      <c r="AI424" s="87"/>
      <c r="AJ424" s="87"/>
      <c r="AK424" s="87">
        <v>0</v>
      </c>
      <c r="AL424" s="87"/>
      <c r="AM424" s="87"/>
      <c r="AN424" s="87"/>
      <c r="AO424" s="87"/>
      <c r="AP424" s="87"/>
      <c r="AQ424" s="87">
        <v>0</v>
      </c>
      <c r="AR424" s="87"/>
      <c r="AS424" s="87"/>
      <c r="AT424" s="87"/>
      <c r="AU424" s="87"/>
      <c r="AV424" s="87"/>
      <c r="AW424" s="80"/>
      <c r="AX424" s="80"/>
      <c r="AY424" s="80"/>
      <c r="AZ424" s="80"/>
      <c r="BA424" s="80"/>
      <c r="BB424" s="80"/>
      <c r="BC424" s="80"/>
      <c r="BD424" s="80"/>
      <c r="BE424" s="80"/>
      <c r="BF424" s="80"/>
      <c r="BG424" s="80"/>
      <c r="BH424" s="80"/>
      <c r="BI424" s="80"/>
      <c r="BJ424" s="80"/>
      <c r="BK424" s="80"/>
      <c r="BL424" s="80"/>
    </row>
    <row r="425" spans="1:79" s="8" customFormat="1" ht="13.2" customHeight="1" x14ac:dyDescent="0.25">
      <c r="A425" s="80">
        <v>2274</v>
      </c>
      <c r="B425" s="80"/>
      <c r="C425" s="80"/>
      <c r="D425" s="80"/>
      <c r="E425" s="80"/>
      <c r="F425" s="80"/>
      <c r="G425" s="92" t="s">
        <v>225</v>
      </c>
      <c r="H425" s="93"/>
      <c r="I425" s="93"/>
      <c r="J425" s="93"/>
      <c r="K425" s="93"/>
      <c r="L425" s="93"/>
      <c r="M425" s="93"/>
      <c r="N425" s="93"/>
      <c r="O425" s="93"/>
      <c r="P425" s="93"/>
      <c r="Q425" s="93"/>
      <c r="R425" s="93"/>
      <c r="S425" s="94"/>
      <c r="T425" s="87">
        <v>13322</v>
      </c>
      <c r="U425" s="87"/>
      <c r="V425" s="87"/>
      <c r="W425" s="87"/>
      <c r="X425" s="87"/>
      <c r="Y425" s="87"/>
      <c r="Z425" s="87">
        <v>13322</v>
      </c>
      <c r="AA425" s="87"/>
      <c r="AB425" s="87"/>
      <c r="AC425" s="87"/>
      <c r="AD425" s="87"/>
      <c r="AE425" s="87">
        <v>0</v>
      </c>
      <c r="AF425" s="87"/>
      <c r="AG425" s="87"/>
      <c r="AH425" s="87"/>
      <c r="AI425" s="87"/>
      <c r="AJ425" s="87"/>
      <c r="AK425" s="87">
        <v>0</v>
      </c>
      <c r="AL425" s="87"/>
      <c r="AM425" s="87"/>
      <c r="AN425" s="87"/>
      <c r="AO425" s="87"/>
      <c r="AP425" s="87"/>
      <c r="AQ425" s="87">
        <v>0</v>
      </c>
      <c r="AR425" s="87"/>
      <c r="AS425" s="87"/>
      <c r="AT425" s="87"/>
      <c r="AU425" s="87"/>
      <c r="AV425" s="87"/>
      <c r="AW425" s="80"/>
      <c r="AX425" s="80"/>
      <c r="AY425" s="80"/>
      <c r="AZ425" s="80"/>
      <c r="BA425" s="80"/>
      <c r="BB425" s="80"/>
      <c r="BC425" s="80"/>
      <c r="BD425" s="80"/>
      <c r="BE425" s="80"/>
      <c r="BF425" s="80"/>
      <c r="BG425" s="80"/>
      <c r="BH425" s="80"/>
      <c r="BI425" s="80"/>
      <c r="BJ425" s="80"/>
      <c r="BK425" s="80"/>
      <c r="BL425" s="80"/>
    </row>
    <row r="426" spans="1:79" s="9" customFormat="1" ht="12.75" customHeight="1" x14ac:dyDescent="0.25">
      <c r="A426" s="139"/>
      <c r="B426" s="139"/>
      <c r="C426" s="139"/>
      <c r="D426" s="139"/>
      <c r="E426" s="139"/>
      <c r="F426" s="139"/>
      <c r="G426" s="159" t="s">
        <v>145</v>
      </c>
      <c r="H426" s="156"/>
      <c r="I426" s="156"/>
      <c r="J426" s="156"/>
      <c r="K426" s="156"/>
      <c r="L426" s="156"/>
      <c r="M426" s="156"/>
      <c r="N426" s="156"/>
      <c r="O426" s="156"/>
      <c r="P426" s="156"/>
      <c r="Q426" s="156"/>
      <c r="R426" s="156"/>
      <c r="S426" s="157"/>
      <c r="T426" s="120">
        <v>14713320</v>
      </c>
      <c r="U426" s="120"/>
      <c r="V426" s="120"/>
      <c r="W426" s="120"/>
      <c r="X426" s="120"/>
      <c r="Y426" s="120"/>
      <c r="Z426" s="120">
        <v>14713320</v>
      </c>
      <c r="AA426" s="120"/>
      <c r="AB426" s="120"/>
      <c r="AC426" s="120"/>
      <c r="AD426" s="120"/>
      <c r="AE426" s="120">
        <v>0</v>
      </c>
      <c r="AF426" s="120"/>
      <c r="AG426" s="120"/>
      <c r="AH426" s="120"/>
      <c r="AI426" s="120"/>
      <c r="AJ426" s="120"/>
      <c r="AK426" s="120">
        <v>0</v>
      </c>
      <c r="AL426" s="120"/>
      <c r="AM426" s="120"/>
      <c r="AN426" s="120"/>
      <c r="AO426" s="120"/>
      <c r="AP426" s="120"/>
      <c r="AQ426" s="120">
        <v>0</v>
      </c>
      <c r="AR426" s="120"/>
      <c r="AS426" s="120"/>
      <c r="AT426" s="120"/>
      <c r="AU426" s="120"/>
      <c r="AV426" s="120"/>
      <c r="AW426" s="139"/>
      <c r="AX426" s="139"/>
      <c r="AY426" s="139"/>
      <c r="AZ426" s="139"/>
      <c r="BA426" s="139"/>
      <c r="BB426" s="139"/>
      <c r="BC426" s="139"/>
      <c r="BD426" s="139"/>
      <c r="BE426" s="139"/>
      <c r="BF426" s="139"/>
      <c r="BG426" s="139"/>
      <c r="BH426" s="139"/>
      <c r="BI426" s="139"/>
      <c r="BJ426" s="139"/>
      <c r="BK426" s="139"/>
      <c r="BL426" s="139"/>
    </row>
    <row r="428" spans="1:79" ht="14.25" customHeight="1" x14ac:dyDescent="0.25">
      <c r="A428" s="51" t="s">
        <v>558</v>
      </c>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row>
    <row r="430" spans="1:79" ht="54" customHeight="1" x14ac:dyDescent="0.25">
      <c r="A430" s="80" t="s">
        <v>6</v>
      </c>
      <c r="B430" s="80"/>
      <c r="C430" s="80"/>
      <c r="D430" s="80"/>
      <c r="E430" s="80"/>
      <c r="F430" s="80"/>
      <c r="G430" s="80"/>
      <c r="H430" s="80"/>
      <c r="I430" s="80" t="s">
        <v>19</v>
      </c>
      <c r="J430" s="80"/>
      <c r="K430" s="80"/>
      <c r="L430" s="80"/>
      <c r="M430" s="80"/>
      <c r="N430" s="80"/>
      <c r="O430" s="80"/>
      <c r="P430" s="80"/>
      <c r="Q430" s="80"/>
      <c r="R430" s="80"/>
      <c r="S430" s="80"/>
      <c r="T430" s="80"/>
      <c r="U430" s="80"/>
      <c r="V430" s="80" t="s">
        <v>559</v>
      </c>
      <c r="W430" s="80"/>
      <c r="X430" s="80"/>
      <c r="Y430" s="80"/>
      <c r="Z430" s="80"/>
      <c r="AA430" s="80"/>
      <c r="AB430" s="80"/>
      <c r="AC430" s="80" t="s">
        <v>621</v>
      </c>
      <c r="AD430" s="80"/>
      <c r="AE430" s="80"/>
      <c r="AF430" s="80"/>
      <c r="AG430" s="80"/>
      <c r="AH430" s="80"/>
      <c r="AI430" s="80"/>
      <c r="AJ430" s="80"/>
      <c r="AK430" s="80"/>
      <c r="AL430" s="80" t="s">
        <v>622</v>
      </c>
      <c r="AM430" s="80"/>
      <c r="AN430" s="80"/>
      <c r="AO430" s="80"/>
      <c r="AP430" s="80"/>
      <c r="AQ430" s="80"/>
      <c r="AR430" s="80"/>
      <c r="AS430" s="80"/>
      <c r="AT430" s="80"/>
      <c r="AU430" s="80" t="s">
        <v>623</v>
      </c>
      <c r="AV430" s="80"/>
      <c r="AW430" s="80"/>
      <c r="AX430" s="80"/>
      <c r="AY430" s="80"/>
      <c r="AZ430" s="80"/>
      <c r="BA430" s="80"/>
      <c r="BB430" s="80"/>
      <c r="BC430" s="80"/>
      <c r="BD430" s="80" t="s">
        <v>560</v>
      </c>
      <c r="BE430" s="80"/>
      <c r="BF430" s="80"/>
      <c r="BG430" s="80"/>
      <c r="BH430" s="80"/>
      <c r="BI430" s="80"/>
      <c r="BJ430" s="80"/>
      <c r="BK430" s="80"/>
      <c r="BL430" s="80"/>
      <c r="BM430" s="80"/>
      <c r="BN430" s="80"/>
      <c r="BO430" s="80"/>
      <c r="BP430" s="80"/>
      <c r="BQ430" s="80"/>
    </row>
    <row r="431" spans="1:79" x14ac:dyDescent="0.25">
      <c r="A431" s="170">
        <v>1</v>
      </c>
      <c r="B431" s="171"/>
      <c r="C431" s="171"/>
      <c r="D431" s="171"/>
      <c r="E431" s="171"/>
      <c r="F431" s="171"/>
      <c r="G431" s="171"/>
      <c r="H431" s="172"/>
      <c r="I431" s="173">
        <v>2</v>
      </c>
      <c r="J431" s="174"/>
      <c r="K431" s="174"/>
      <c r="L431" s="174"/>
      <c r="M431" s="174"/>
      <c r="N431" s="174"/>
      <c r="O431" s="174"/>
      <c r="P431" s="174"/>
      <c r="Q431" s="174"/>
      <c r="R431" s="174"/>
      <c r="S431" s="174"/>
      <c r="T431" s="174"/>
      <c r="U431" s="175"/>
      <c r="V431" s="173">
        <v>3</v>
      </c>
      <c r="W431" s="174"/>
      <c r="X431" s="174"/>
      <c r="Y431" s="174"/>
      <c r="Z431" s="174"/>
      <c r="AA431" s="174"/>
      <c r="AB431" s="175"/>
      <c r="AC431" s="173">
        <v>4</v>
      </c>
      <c r="AD431" s="174"/>
      <c r="AE431" s="174"/>
      <c r="AF431" s="174"/>
      <c r="AG431" s="174"/>
      <c r="AH431" s="174"/>
      <c r="AI431" s="174"/>
      <c r="AJ431" s="174"/>
      <c r="AK431" s="175"/>
      <c r="AL431" s="173">
        <v>5</v>
      </c>
      <c r="AM431" s="174"/>
      <c r="AN431" s="174"/>
      <c r="AO431" s="174"/>
      <c r="AP431" s="174"/>
      <c r="AQ431" s="174"/>
      <c r="AR431" s="174"/>
      <c r="AS431" s="174"/>
      <c r="AT431" s="175"/>
      <c r="AU431" s="173">
        <v>6</v>
      </c>
      <c r="AV431" s="174"/>
      <c r="AW431" s="174"/>
      <c r="AX431" s="174"/>
      <c r="AY431" s="174"/>
      <c r="AZ431" s="174"/>
      <c r="BA431" s="174"/>
      <c r="BB431" s="174"/>
      <c r="BC431" s="175"/>
      <c r="BD431" s="173">
        <v>7</v>
      </c>
      <c r="BE431" s="174"/>
      <c r="BF431" s="174"/>
      <c r="BG431" s="174"/>
      <c r="BH431" s="174"/>
      <c r="BI431" s="174"/>
      <c r="BJ431" s="174"/>
      <c r="BK431" s="174"/>
      <c r="BL431" s="174"/>
      <c r="BM431" s="174"/>
      <c r="BN431" s="174"/>
      <c r="BO431" s="174"/>
      <c r="BP431" s="174"/>
      <c r="BQ431" s="175"/>
    </row>
    <row r="432" spans="1:79" ht="16.2" customHeight="1" x14ac:dyDescent="0.25">
      <c r="A432" s="173">
        <v>1</v>
      </c>
      <c r="B432" s="174"/>
      <c r="C432" s="174"/>
      <c r="D432" s="174"/>
      <c r="E432" s="174"/>
      <c r="F432" s="174"/>
      <c r="G432" s="174"/>
      <c r="H432" s="175"/>
      <c r="I432" s="186" t="s">
        <v>588</v>
      </c>
      <c r="J432" s="187"/>
      <c r="K432" s="187"/>
      <c r="L432" s="187"/>
      <c r="M432" s="187"/>
      <c r="N432" s="187"/>
      <c r="O432" s="187"/>
      <c r="P432" s="187"/>
      <c r="Q432" s="187"/>
      <c r="R432" s="187"/>
      <c r="S432" s="187"/>
      <c r="T432" s="187"/>
      <c r="U432" s="188"/>
      <c r="V432" s="173" t="s">
        <v>564</v>
      </c>
      <c r="W432" s="174"/>
      <c r="X432" s="174"/>
      <c r="Y432" s="174"/>
      <c r="Z432" s="174"/>
      <c r="AA432" s="174"/>
      <c r="AB432" s="175"/>
      <c r="AC432" s="173">
        <f>AL432+AU432</f>
        <v>4075800</v>
      </c>
      <c r="AD432" s="174"/>
      <c r="AE432" s="174"/>
      <c r="AF432" s="174"/>
      <c r="AG432" s="174"/>
      <c r="AH432" s="174"/>
      <c r="AI432" s="174"/>
      <c r="AJ432" s="174"/>
      <c r="AK432" s="175"/>
      <c r="AL432" s="173">
        <v>2696100</v>
      </c>
      <c r="AM432" s="174"/>
      <c r="AN432" s="174"/>
      <c r="AO432" s="174"/>
      <c r="AP432" s="174"/>
      <c r="AQ432" s="174"/>
      <c r="AR432" s="174"/>
      <c r="AS432" s="174"/>
      <c r="AT432" s="175"/>
      <c r="AU432" s="173">
        <v>1379700</v>
      </c>
      <c r="AV432" s="174"/>
      <c r="AW432" s="174"/>
      <c r="AX432" s="174"/>
      <c r="AY432" s="174"/>
      <c r="AZ432" s="174"/>
      <c r="BA432" s="174"/>
      <c r="BB432" s="174"/>
      <c r="BC432" s="175"/>
      <c r="BD432" s="173" t="s">
        <v>564</v>
      </c>
      <c r="BE432" s="174"/>
      <c r="BF432" s="174"/>
      <c r="BG432" s="174"/>
      <c r="BH432" s="174"/>
      <c r="BI432" s="174"/>
      <c r="BJ432" s="174"/>
      <c r="BK432" s="174"/>
      <c r="BL432" s="174"/>
      <c r="BM432" s="174"/>
      <c r="BN432" s="174"/>
      <c r="BO432" s="174"/>
      <c r="BP432" s="174"/>
      <c r="BQ432" s="175"/>
    </row>
    <row r="433" spans="1:69" ht="45" customHeight="1" x14ac:dyDescent="0.25">
      <c r="A433" s="173">
        <v>2</v>
      </c>
      <c r="B433" s="174"/>
      <c r="C433" s="174"/>
      <c r="D433" s="174"/>
      <c r="E433" s="174"/>
      <c r="F433" s="174"/>
      <c r="G433" s="174"/>
      <c r="H433" s="175"/>
      <c r="I433" s="176" t="s">
        <v>591</v>
      </c>
      <c r="J433" s="177"/>
      <c r="K433" s="177"/>
      <c r="L433" s="177"/>
      <c r="M433" s="177"/>
      <c r="N433" s="177"/>
      <c r="O433" s="177"/>
      <c r="P433" s="177"/>
      <c r="Q433" s="177"/>
      <c r="R433" s="177"/>
      <c r="S433" s="177"/>
      <c r="T433" s="177"/>
      <c r="U433" s="178"/>
      <c r="V433" s="170" t="s">
        <v>592</v>
      </c>
      <c r="W433" s="171"/>
      <c r="X433" s="171"/>
      <c r="Y433" s="171"/>
      <c r="Z433" s="171"/>
      <c r="AA433" s="171"/>
      <c r="AB433" s="172"/>
      <c r="AC433" s="170">
        <f>AL433+AU433</f>
        <v>896500</v>
      </c>
      <c r="AD433" s="171"/>
      <c r="AE433" s="171"/>
      <c r="AF433" s="171"/>
      <c r="AG433" s="171"/>
      <c r="AH433" s="171"/>
      <c r="AI433" s="171"/>
      <c r="AJ433" s="171"/>
      <c r="AK433" s="172"/>
      <c r="AL433" s="170">
        <v>593200</v>
      </c>
      <c r="AM433" s="171"/>
      <c r="AN433" s="171"/>
      <c r="AO433" s="171"/>
      <c r="AP433" s="171"/>
      <c r="AQ433" s="171"/>
      <c r="AR433" s="171"/>
      <c r="AS433" s="171"/>
      <c r="AT433" s="172"/>
      <c r="AU433" s="170">
        <v>303300</v>
      </c>
      <c r="AV433" s="171"/>
      <c r="AW433" s="171"/>
      <c r="AX433" s="171"/>
      <c r="AY433" s="171"/>
      <c r="AZ433" s="171"/>
      <c r="BA433" s="171"/>
      <c r="BB433" s="171"/>
      <c r="BC433" s="172"/>
      <c r="BD433" s="173" t="s">
        <v>564</v>
      </c>
      <c r="BE433" s="174"/>
      <c r="BF433" s="174"/>
      <c r="BG433" s="174"/>
      <c r="BH433" s="174"/>
      <c r="BI433" s="174"/>
      <c r="BJ433" s="174"/>
      <c r="BK433" s="174"/>
      <c r="BL433" s="174"/>
      <c r="BM433" s="174"/>
      <c r="BN433" s="174"/>
      <c r="BO433" s="174"/>
      <c r="BP433" s="174"/>
      <c r="BQ433" s="175"/>
    </row>
    <row r="434" spans="1:69" ht="21.6" customHeight="1" x14ac:dyDescent="0.25">
      <c r="A434" s="173">
        <v>3</v>
      </c>
      <c r="B434" s="174"/>
      <c r="C434" s="174"/>
      <c r="D434" s="174"/>
      <c r="E434" s="174"/>
      <c r="F434" s="174"/>
      <c r="G434" s="174"/>
      <c r="H434" s="175"/>
      <c r="I434" s="176" t="s">
        <v>606</v>
      </c>
      <c r="J434" s="177"/>
      <c r="K434" s="177"/>
      <c r="L434" s="177"/>
      <c r="M434" s="177"/>
      <c r="N434" s="177"/>
      <c r="O434" s="177"/>
      <c r="P434" s="177"/>
      <c r="Q434" s="177"/>
      <c r="R434" s="177"/>
      <c r="S434" s="177"/>
      <c r="T434" s="177"/>
      <c r="U434" s="178"/>
      <c r="V434" s="173" t="s">
        <v>605</v>
      </c>
      <c r="W434" s="174"/>
      <c r="X434" s="174"/>
      <c r="Y434" s="174"/>
      <c r="Z434" s="174"/>
      <c r="AA434" s="174"/>
      <c r="AB434" s="175"/>
      <c r="AC434" s="170">
        <f>AL434+AU434</f>
        <v>3570</v>
      </c>
      <c r="AD434" s="171"/>
      <c r="AE434" s="171"/>
      <c r="AF434" s="171"/>
      <c r="AG434" s="171"/>
      <c r="AH434" s="171"/>
      <c r="AI434" s="171"/>
      <c r="AJ434" s="171"/>
      <c r="AK434" s="172"/>
      <c r="AL434" s="170">
        <v>0</v>
      </c>
      <c r="AM434" s="171"/>
      <c r="AN434" s="171"/>
      <c r="AO434" s="171"/>
      <c r="AP434" s="171"/>
      <c r="AQ434" s="171"/>
      <c r="AR434" s="171"/>
      <c r="AS434" s="171"/>
      <c r="AT434" s="172"/>
      <c r="AU434" s="170">
        <v>3570</v>
      </c>
      <c r="AV434" s="171"/>
      <c r="AW434" s="171"/>
      <c r="AX434" s="171"/>
      <c r="AY434" s="171"/>
      <c r="AZ434" s="171"/>
      <c r="BA434" s="171"/>
      <c r="BB434" s="171"/>
      <c r="BC434" s="172"/>
      <c r="BD434" s="173" t="s">
        <v>564</v>
      </c>
      <c r="BE434" s="174"/>
      <c r="BF434" s="174"/>
      <c r="BG434" s="174"/>
      <c r="BH434" s="174"/>
      <c r="BI434" s="174"/>
      <c r="BJ434" s="174"/>
      <c r="BK434" s="174"/>
      <c r="BL434" s="174"/>
      <c r="BM434" s="174"/>
      <c r="BN434" s="174"/>
      <c r="BO434" s="174"/>
      <c r="BP434" s="174"/>
      <c r="BQ434" s="175"/>
    </row>
    <row r="435" spans="1:69" ht="28.2" customHeight="1" x14ac:dyDescent="0.25">
      <c r="A435" s="173">
        <v>4</v>
      </c>
      <c r="B435" s="174"/>
      <c r="C435" s="174"/>
      <c r="D435" s="174"/>
      <c r="E435" s="174"/>
      <c r="F435" s="174"/>
      <c r="G435" s="174"/>
      <c r="H435" s="175"/>
      <c r="I435" s="176" t="s">
        <v>594</v>
      </c>
      <c r="J435" s="177"/>
      <c r="K435" s="177"/>
      <c r="L435" s="177"/>
      <c r="M435" s="177"/>
      <c r="N435" s="177"/>
      <c r="O435" s="177"/>
      <c r="P435" s="177"/>
      <c r="Q435" s="177"/>
      <c r="R435" s="177"/>
      <c r="S435" s="177"/>
      <c r="T435" s="177"/>
      <c r="U435" s="178"/>
      <c r="V435" s="62" t="s">
        <v>595</v>
      </c>
      <c r="W435" s="63"/>
      <c r="X435" s="63"/>
      <c r="Y435" s="63"/>
      <c r="Z435" s="63"/>
      <c r="AA435" s="63"/>
      <c r="AB435" s="64"/>
      <c r="AC435" s="179">
        <f>AL435+AU435</f>
        <v>5984</v>
      </c>
      <c r="AD435" s="180"/>
      <c r="AE435" s="180"/>
      <c r="AF435" s="180"/>
      <c r="AG435" s="180"/>
      <c r="AH435" s="180"/>
      <c r="AI435" s="180"/>
      <c r="AJ435" s="180"/>
      <c r="AK435" s="181"/>
      <c r="AL435" s="179">
        <v>0</v>
      </c>
      <c r="AM435" s="180"/>
      <c r="AN435" s="180"/>
      <c r="AO435" s="180"/>
      <c r="AP435" s="180"/>
      <c r="AQ435" s="180"/>
      <c r="AR435" s="180"/>
      <c r="AS435" s="180"/>
      <c r="AT435" s="181"/>
      <c r="AU435" s="179">
        <v>5984</v>
      </c>
      <c r="AV435" s="180"/>
      <c r="AW435" s="180"/>
      <c r="AX435" s="180"/>
      <c r="AY435" s="180"/>
      <c r="AZ435" s="180"/>
      <c r="BA435" s="180"/>
      <c r="BB435" s="180"/>
      <c r="BC435" s="181"/>
      <c r="BD435" s="173" t="s">
        <v>564</v>
      </c>
      <c r="BE435" s="174"/>
      <c r="BF435" s="174"/>
      <c r="BG435" s="174"/>
      <c r="BH435" s="174"/>
      <c r="BI435" s="174"/>
      <c r="BJ435" s="174"/>
      <c r="BK435" s="174"/>
      <c r="BL435" s="174"/>
      <c r="BM435" s="174"/>
      <c r="BN435" s="174"/>
      <c r="BO435" s="174"/>
      <c r="BP435" s="174"/>
      <c r="BQ435" s="175"/>
    </row>
    <row r="436" spans="1:69" ht="29.4" customHeight="1" x14ac:dyDescent="0.25">
      <c r="A436" s="173">
        <v>5</v>
      </c>
      <c r="B436" s="174"/>
      <c r="C436" s="174"/>
      <c r="D436" s="174"/>
      <c r="E436" s="174"/>
      <c r="F436" s="174"/>
      <c r="G436" s="174"/>
      <c r="H436" s="175"/>
      <c r="I436" s="176" t="s">
        <v>598</v>
      </c>
      <c r="J436" s="177"/>
      <c r="K436" s="177"/>
      <c r="L436" s="177"/>
      <c r="M436" s="177"/>
      <c r="N436" s="177"/>
      <c r="O436" s="177"/>
      <c r="P436" s="177"/>
      <c r="Q436" s="177"/>
      <c r="R436" s="177"/>
      <c r="S436" s="177"/>
      <c r="T436" s="177"/>
      <c r="U436" s="178"/>
      <c r="V436" s="62" t="s">
        <v>597</v>
      </c>
      <c r="W436" s="63"/>
      <c r="X436" s="63"/>
      <c r="Y436" s="63"/>
      <c r="Z436" s="63"/>
      <c r="AA436" s="63"/>
      <c r="AB436" s="64"/>
      <c r="AC436" s="179">
        <f>AL436+AU436</f>
        <v>8088</v>
      </c>
      <c r="AD436" s="180"/>
      <c r="AE436" s="180"/>
      <c r="AF436" s="180"/>
      <c r="AG436" s="180"/>
      <c r="AH436" s="180"/>
      <c r="AI436" s="180"/>
      <c r="AJ436" s="180"/>
      <c r="AK436" s="181"/>
      <c r="AL436" s="179">
        <v>0</v>
      </c>
      <c r="AM436" s="180"/>
      <c r="AN436" s="180"/>
      <c r="AO436" s="180"/>
      <c r="AP436" s="180"/>
      <c r="AQ436" s="180"/>
      <c r="AR436" s="180"/>
      <c r="AS436" s="180"/>
      <c r="AT436" s="181"/>
      <c r="AU436" s="179">
        <v>8088</v>
      </c>
      <c r="AV436" s="180"/>
      <c r="AW436" s="180"/>
      <c r="AX436" s="180"/>
      <c r="AY436" s="180"/>
      <c r="AZ436" s="180"/>
      <c r="BA436" s="180"/>
      <c r="BB436" s="180"/>
      <c r="BC436" s="181"/>
      <c r="BD436" s="173" t="s">
        <v>564</v>
      </c>
      <c r="BE436" s="174"/>
      <c r="BF436" s="174"/>
      <c r="BG436" s="174"/>
      <c r="BH436" s="174"/>
      <c r="BI436" s="174"/>
      <c r="BJ436" s="174"/>
      <c r="BK436" s="174"/>
      <c r="BL436" s="174"/>
      <c r="BM436" s="174"/>
      <c r="BN436" s="174"/>
      <c r="BO436" s="174"/>
      <c r="BP436" s="174"/>
      <c r="BQ436" s="175"/>
    </row>
    <row r="437" spans="1:69" ht="29.4" customHeight="1" x14ac:dyDescent="0.25">
      <c r="A437" s="173">
        <v>6</v>
      </c>
      <c r="B437" s="174"/>
      <c r="C437" s="174"/>
      <c r="D437" s="174"/>
      <c r="E437" s="174"/>
      <c r="F437" s="174"/>
      <c r="G437" s="174"/>
      <c r="H437" s="175"/>
      <c r="I437" s="176" t="s">
        <v>607</v>
      </c>
      <c r="J437" s="177"/>
      <c r="K437" s="177"/>
      <c r="L437" s="177"/>
      <c r="M437" s="177"/>
      <c r="N437" s="177"/>
      <c r="O437" s="177"/>
      <c r="P437" s="177"/>
      <c r="Q437" s="177"/>
      <c r="R437" s="177"/>
      <c r="S437" s="177"/>
      <c r="T437" s="177"/>
      <c r="U437" s="178"/>
      <c r="V437" s="173" t="s">
        <v>564</v>
      </c>
      <c r="W437" s="174"/>
      <c r="X437" s="174"/>
      <c r="Y437" s="174"/>
      <c r="Z437" s="174"/>
      <c r="AA437" s="174"/>
      <c r="AB437" s="175"/>
      <c r="AC437" s="179">
        <f>AC438+AC439+AC440+AC441+AC442+AC444+AC443+AC445+AC446+AC447</f>
        <v>22742864</v>
      </c>
      <c r="AD437" s="180"/>
      <c r="AE437" s="180"/>
      <c r="AF437" s="180"/>
      <c r="AG437" s="180"/>
      <c r="AH437" s="180"/>
      <c r="AI437" s="180"/>
      <c r="AJ437" s="180"/>
      <c r="AK437" s="181"/>
      <c r="AL437" s="179">
        <f t="shared" ref="AL437" si="55">AL438+AL439+AL440+AL441+AL442+AL444+AL443+AL445+AL446+AL447</f>
        <v>1058300</v>
      </c>
      <c r="AM437" s="180"/>
      <c r="AN437" s="180"/>
      <c r="AO437" s="180"/>
      <c r="AP437" s="180"/>
      <c r="AQ437" s="180"/>
      <c r="AR437" s="180"/>
      <c r="AS437" s="180"/>
      <c r="AT437" s="181"/>
      <c r="AU437" s="179">
        <f t="shared" ref="AU437" si="56">AU438+AU439+AU440+AU441+AU442+AU444+AU443+AU445+AU446+AU447</f>
        <v>21684564</v>
      </c>
      <c r="AV437" s="180"/>
      <c r="AW437" s="180"/>
      <c r="AX437" s="180"/>
      <c r="AY437" s="180"/>
      <c r="AZ437" s="180"/>
      <c r="BA437" s="180"/>
      <c r="BB437" s="180"/>
      <c r="BC437" s="181"/>
      <c r="BD437" s="173" t="s">
        <v>564</v>
      </c>
      <c r="BE437" s="174"/>
      <c r="BF437" s="174"/>
      <c r="BG437" s="174"/>
      <c r="BH437" s="174"/>
      <c r="BI437" s="174"/>
      <c r="BJ437" s="174"/>
      <c r="BK437" s="174"/>
      <c r="BL437" s="174"/>
      <c r="BM437" s="174"/>
      <c r="BN437" s="174"/>
      <c r="BO437" s="174"/>
      <c r="BP437" s="174"/>
      <c r="BQ437" s="175"/>
    </row>
    <row r="438" spans="1:69" ht="18" customHeight="1" x14ac:dyDescent="0.25">
      <c r="A438" s="173"/>
      <c r="B438" s="174"/>
      <c r="C438" s="174"/>
      <c r="D438" s="174"/>
      <c r="E438" s="174"/>
      <c r="F438" s="174"/>
      <c r="G438" s="174"/>
      <c r="H438" s="175"/>
      <c r="I438" s="176" t="s">
        <v>613</v>
      </c>
      <c r="J438" s="177"/>
      <c r="K438" s="177"/>
      <c r="L438" s="177"/>
      <c r="M438" s="177"/>
      <c r="N438" s="177"/>
      <c r="O438" s="177"/>
      <c r="P438" s="177"/>
      <c r="Q438" s="177"/>
      <c r="R438" s="177"/>
      <c r="S438" s="177"/>
      <c r="T438" s="177"/>
      <c r="U438" s="178"/>
      <c r="V438" s="173" t="s">
        <v>564</v>
      </c>
      <c r="W438" s="174"/>
      <c r="X438" s="174"/>
      <c r="Y438" s="174"/>
      <c r="Z438" s="174"/>
      <c r="AA438" s="174"/>
      <c r="AB438" s="175"/>
      <c r="AC438" s="179">
        <f t="shared" ref="AC438:AC448" si="57">AL438+AU438</f>
        <v>256425</v>
      </c>
      <c r="AD438" s="180"/>
      <c r="AE438" s="180"/>
      <c r="AF438" s="180"/>
      <c r="AG438" s="180"/>
      <c r="AH438" s="180"/>
      <c r="AI438" s="180"/>
      <c r="AJ438" s="180"/>
      <c r="AK438" s="181"/>
      <c r="AL438" s="179">
        <v>0</v>
      </c>
      <c r="AM438" s="180"/>
      <c r="AN438" s="180"/>
      <c r="AO438" s="180"/>
      <c r="AP438" s="180"/>
      <c r="AQ438" s="180"/>
      <c r="AR438" s="180"/>
      <c r="AS438" s="180"/>
      <c r="AT438" s="181"/>
      <c r="AU438" s="179">
        <v>256425</v>
      </c>
      <c r="AV438" s="180"/>
      <c r="AW438" s="180"/>
      <c r="AX438" s="180"/>
      <c r="AY438" s="180"/>
      <c r="AZ438" s="180"/>
      <c r="BA438" s="180"/>
      <c r="BB438" s="180"/>
      <c r="BC438" s="181"/>
      <c r="BD438" s="173" t="s">
        <v>564</v>
      </c>
      <c r="BE438" s="174"/>
      <c r="BF438" s="174"/>
      <c r="BG438" s="174"/>
      <c r="BH438" s="174"/>
      <c r="BI438" s="174"/>
      <c r="BJ438" s="174"/>
      <c r="BK438" s="174"/>
      <c r="BL438" s="174"/>
      <c r="BM438" s="174"/>
      <c r="BN438" s="174"/>
      <c r="BO438" s="174"/>
      <c r="BP438" s="174"/>
      <c r="BQ438" s="175"/>
    </row>
    <row r="439" spans="1:69" ht="19.2" customHeight="1" x14ac:dyDescent="0.25">
      <c r="A439" s="173"/>
      <c r="B439" s="174"/>
      <c r="C439" s="174"/>
      <c r="D439" s="174"/>
      <c r="E439" s="174"/>
      <c r="F439" s="174"/>
      <c r="G439" s="174"/>
      <c r="H439" s="175"/>
      <c r="I439" s="176" t="s">
        <v>608</v>
      </c>
      <c r="J439" s="177"/>
      <c r="K439" s="177"/>
      <c r="L439" s="177"/>
      <c r="M439" s="177"/>
      <c r="N439" s="177"/>
      <c r="O439" s="177"/>
      <c r="P439" s="177"/>
      <c r="Q439" s="177"/>
      <c r="R439" s="177"/>
      <c r="S439" s="177"/>
      <c r="T439" s="177"/>
      <c r="U439" s="178"/>
      <c r="V439" s="173" t="s">
        <v>564</v>
      </c>
      <c r="W439" s="174"/>
      <c r="X439" s="174"/>
      <c r="Y439" s="174"/>
      <c r="Z439" s="174"/>
      <c r="AA439" s="174"/>
      <c r="AB439" s="175"/>
      <c r="AC439" s="179">
        <f t="shared" si="57"/>
        <v>2245109</v>
      </c>
      <c r="AD439" s="180"/>
      <c r="AE439" s="180"/>
      <c r="AF439" s="180"/>
      <c r="AG439" s="180"/>
      <c r="AH439" s="180"/>
      <c r="AI439" s="180"/>
      <c r="AJ439" s="180"/>
      <c r="AK439" s="181"/>
      <c r="AL439" s="179">
        <v>0</v>
      </c>
      <c r="AM439" s="180"/>
      <c r="AN439" s="180"/>
      <c r="AO439" s="180"/>
      <c r="AP439" s="180"/>
      <c r="AQ439" s="180"/>
      <c r="AR439" s="180"/>
      <c r="AS439" s="180"/>
      <c r="AT439" s="181"/>
      <c r="AU439" s="179">
        <f>2245447-338</f>
        <v>2245109</v>
      </c>
      <c r="AV439" s="180"/>
      <c r="AW439" s="180"/>
      <c r="AX439" s="180"/>
      <c r="AY439" s="180"/>
      <c r="AZ439" s="180"/>
      <c r="BA439" s="180"/>
      <c r="BB439" s="180"/>
      <c r="BC439" s="181"/>
      <c r="BD439" s="173" t="s">
        <v>564</v>
      </c>
      <c r="BE439" s="174"/>
      <c r="BF439" s="174"/>
      <c r="BG439" s="174"/>
      <c r="BH439" s="174"/>
      <c r="BI439" s="174"/>
      <c r="BJ439" s="174"/>
      <c r="BK439" s="174"/>
      <c r="BL439" s="174"/>
      <c r="BM439" s="174"/>
      <c r="BN439" s="174"/>
      <c r="BO439" s="174"/>
      <c r="BP439" s="174"/>
      <c r="BQ439" s="175"/>
    </row>
    <row r="440" spans="1:69" ht="15" customHeight="1" x14ac:dyDescent="0.25">
      <c r="A440" s="173"/>
      <c r="B440" s="174"/>
      <c r="C440" s="174"/>
      <c r="D440" s="174"/>
      <c r="E440" s="174"/>
      <c r="F440" s="174"/>
      <c r="G440" s="174"/>
      <c r="H440" s="175"/>
      <c r="I440" s="176" t="s">
        <v>627</v>
      </c>
      <c r="J440" s="177"/>
      <c r="K440" s="177"/>
      <c r="L440" s="177"/>
      <c r="M440" s="177"/>
      <c r="N440" s="177"/>
      <c r="O440" s="177"/>
      <c r="P440" s="177"/>
      <c r="Q440" s="177"/>
      <c r="R440" s="177"/>
      <c r="S440" s="177"/>
      <c r="T440" s="177"/>
      <c r="U440" s="178"/>
      <c r="V440" s="173" t="s">
        <v>564</v>
      </c>
      <c r="W440" s="174"/>
      <c r="X440" s="174"/>
      <c r="Y440" s="174"/>
      <c r="Z440" s="174"/>
      <c r="AA440" s="174"/>
      <c r="AB440" s="175"/>
      <c r="AC440" s="179">
        <f t="shared" si="57"/>
        <v>322900</v>
      </c>
      <c r="AD440" s="180"/>
      <c r="AE440" s="180"/>
      <c r="AF440" s="180"/>
      <c r="AG440" s="180"/>
      <c r="AH440" s="180"/>
      <c r="AI440" s="180"/>
      <c r="AJ440" s="180"/>
      <c r="AK440" s="181"/>
      <c r="AL440" s="179">
        <v>0</v>
      </c>
      <c r="AM440" s="180"/>
      <c r="AN440" s="180"/>
      <c r="AO440" s="180"/>
      <c r="AP440" s="180"/>
      <c r="AQ440" s="180"/>
      <c r="AR440" s="180"/>
      <c r="AS440" s="180"/>
      <c r="AT440" s="181"/>
      <c r="AU440" s="179">
        <v>322900</v>
      </c>
      <c r="AV440" s="180"/>
      <c r="AW440" s="180"/>
      <c r="AX440" s="180"/>
      <c r="AY440" s="180"/>
      <c r="AZ440" s="180"/>
      <c r="BA440" s="180"/>
      <c r="BB440" s="180"/>
      <c r="BC440" s="181"/>
      <c r="BD440" s="173" t="s">
        <v>564</v>
      </c>
      <c r="BE440" s="174"/>
      <c r="BF440" s="174"/>
      <c r="BG440" s="174"/>
      <c r="BH440" s="174"/>
      <c r="BI440" s="174"/>
      <c r="BJ440" s="174"/>
      <c r="BK440" s="174"/>
      <c r="BL440" s="174"/>
      <c r="BM440" s="174"/>
      <c r="BN440" s="174"/>
      <c r="BO440" s="174"/>
      <c r="BP440" s="174"/>
      <c r="BQ440" s="175"/>
    </row>
    <row r="441" spans="1:69" x14ac:dyDescent="0.25">
      <c r="A441" s="173"/>
      <c r="B441" s="174"/>
      <c r="C441" s="174"/>
      <c r="D441" s="174"/>
      <c r="E441" s="174"/>
      <c r="F441" s="174"/>
      <c r="G441" s="174"/>
      <c r="H441" s="175"/>
      <c r="I441" s="176" t="s">
        <v>615</v>
      </c>
      <c r="J441" s="177"/>
      <c r="K441" s="177"/>
      <c r="L441" s="177"/>
      <c r="M441" s="177"/>
      <c r="N441" s="177"/>
      <c r="O441" s="177"/>
      <c r="P441" s="177"/>
      <c r="Q441" s="177"/>
      <c r="R441" s="177"/>
      <c r="S441" s="177"/>
      <c r="T441" s="177"/>
      <c r="U441" s="178"/>
      <c r="V441" s="173" t="s">
        <v>564</v>
      </c>
      <c r="W441" s="174"/>
      <c r="X441" s="174"/>
      <c r="Y441" s="174"/>
      <c r="Z441" s="174"/>
      <c r="AA441" s="174"/>
      <c r="AB441" s="175"/>
      <c r="AC441" s="179">
        <f t="shared" ref="AC441" si="58">AL441+AU441</f>
        <v>612000</v>
      </c>
      <c r="AD441" s="180"/>
      <c r="AE441" s="180"/>
      <c r="AF441" s="180"/>
      <c r="AG441" s="180"/>
      <c r="AH441" s="180"/>
      <c r="AI441" s="180"/>
      <c r="AJ441" s="180"/>
      <c r="AK441" s="181"/>
      <c r="AL441" s="179">
        <v>343400</v>
      </c>
      <c r="AM441" s="180"/>
      <c r="AN441" s="180"/>
      <c r="AO441" s="180"/>
      <c r="AP441" s="180"/>
      <c r="AQ441" s="180"/>
      <c r="AR441" s="180"/>
      <c r="AS441" s="180"/>
      <c r="AT441" s="181"/>
      <c r="AU441" s="179">
        <v>268600</v>
      </c>
      <c r="AV441" s="180"/>
      <c r="AW441" s="180"/>
      <c r="AX441" s="180"/>
      <c r="AY441" s="180"/>
      <c r="AZ441" s="180"/>
      <c r="BA441" s="180"/>
      <c r="BB441" s="180"/>
      <c r="BC441" s="181"/>
      <c r="BD441" s="173" t="s">
        <v>564</v>
      </c>
      <c r="BE441" s="174"/>
      <c r="BF441" s="174"/>
      <c r="BG441" s="174"/>
      <c r="BH441" s="174"/>
      <c r="BI441" s="174"/>
      <c r="BJ441" s="174"/>
      <c r="BK441" s="174"/>
      <c r="BL441" s="174"/>
      <c r="BM441" s="174"/>
      <c r="BN441" s="174"/>
      <c r="BO441" s="174"/>
      <c r="BP441" s="174"/>
      <c r="BQ441" s="175"/>
    </row>
    <row r="442" spans="1:69" ht="17.399999999999999" customHeight="1" x14ac:dyDescent="0.25">
      <c r="A442" s="173"/>
      <c r="B442" s="174"/>
      <c r="C442" s="174"/>
      <c r="D442" s="174"/>
      <c r="E442" s="174"/>
      <c r="F442" s="174"/>
      <c r="G442" s="174"/>
      <c r="H442" s="175"/>
      <c r="I442" s="176" t="s">
        <v>616</v>
      </c>
      <c r="J442" s="177"/>
      <c r="K442" s="177"/>
      <c r="L442" s="177"/>
      <c r="M442" s="177"/>
      <c r="N442" s="177"/>
      <c r="O442" s="177"/>
      <c r="P442" s="177"/>
      <c r="Q442" s="177"/>
      <c r="R442" s="177"/>
      <c r="S442" s="177"/>
      <c r="T442" s="177"/>
      <c r="U442" s="178"/>
      <c r="V442" s="173" t="s">
        <v>564</v>
      </c>
      <c r="W442" s="174"/>
      <c r="X442" s="174"/>
      <c r="Y442" s="174"/>
      <c r="Z442" s="174"/>
      <c r="AA442" s="174"/>
      <c r="AB442" s="175"/>
      <c r="AC442" s="179">
        <f t="shared" si="57"/>
        <v>94300</v>
      </c>
      <c r="AD442" s="180"/>
      <c r="AE442" s="180"/>
      <c r="AF442" s="180"/>
      <c r="AG442" s="180"/>
      <c r="AH442" s="180"/>
      <c r="AI442" s="180"/>
      <c r="AJ442" s="180"/>
      <c r="AK442" s="181"/>
      <c r="AL442" s="179">
        <v>94300</v>
      </c>
      <c r="AM442" s="180"/>
      <c r="AN442" s="180"/>
      <c r="AO442" s="180"/>
      <c r="AP442" s="180"/>
      <c r="AQ442" s="180"/>
      <c r="AR442" s="180"/>
      <c r="AS442" s="180"/>
      <c r="AT442" s="181"/>
      <c r="AU442" s="179">
        <v>0</v>
      </c>
      <c r="AV442" s="180"/>
      <c r="AW442" s="180"/>
      <c r="AX442" s="180"/>
      <c r="AY442" s="180"/>
      <c r="AZ442" s="180"/>
      <c r="BA442" s="180"/>
      <c r="BB442" s="180"/>
      <c r="BC442" s="181"/>
      <c r="BD442" s="173" t="s">
        <v>564</v>
      </c>
      <c r="BE442" s="174"/>
      <c r="BF442" s="174"/>
      <c r="BG442" s="174"/>
      <c r="BH442" s="174"/>
      <c r="BI442" s="174"/>
      <c r="BJ442" s="174"/>
      <c r="BK442" s="174"/>
      <c r="BL442" s="174"/>
      <c r="BM442" s="174"/>
      <c r="BN442" s="174"/>
      <c r="BO442" s="174"/>
      <c r="BP442" s="174"/>
      <c r="BQ442" s="175"/>
    </row>
    <row r="443" spans="1:69" ht="16.2" customHeight="1" x14ac:dyDescent="0.25">
      <c r="A443" s="173"/>
      <c r="B443" s="174"/>
      <c r="C443" s="174"/>
      <c r="D443" s="174"/>
      <c r="E443" s="174"/>
      <c r="F443" s="174"/>
      <c r="G443" s="174"/>
      <c r="H443" s="175"/>
      <c r="I443" s="176" t="s">
        <v>617</v>
      </c>
      <c r="J443" s="177"/>
      <c r="K443" s="177"/>
      <c r="L443" s="177"/>
      <c r="M443" s="177"/>
      <c r="N443" s="177"/>
      <c r="O443" s="177"/>
      <c r="P443" s="177"/>
      <c r="Q443" s="177"/>
      <c r="R443" s="177"/>
      <c r="S443" s="177"/>
      <c r="T443" s="177"/>
      <c r="U443" s="178"/>
      <c r="V443" s="173" t="s">
        <v>564</v>
      </c>
      <c r="W443" s="174"/>
      <c r="X443" s="174"/>
      <c r="Y443" s="174"/>
      <c r="Z443" s="174"/>
      <c r="AA443" s="174"/>
      <c r="AB443" s="175"/>
      <c r="AC443" s="179">
        <f t="shared" ref="AC443" si="59">AL443+AU443</f>
        <v>620600</v>
      </c>
      <c r="AD443" s="180"/>
      <c r="AE443" s="180"/>
      <c r="AF443" s="180"/>
      <c r="AG443" s="180"/>
      <c r="AH443" s="180"/>
      <c r="AI443" s="180"/>
      <c r="AJ443" s="180"/>
      <c r="AK443" s="181"/>
      <c r="AL443" s="179">
        <v>620600</v>
      </c>
      <c r="AM443" s="180"/>
      <c r="AN443" s="180"/>
      <c r="AO443" s="180"/>
      <c r="AP443" s="180"/>
      <c r="AQ443" s="180"/>
      <c r="AR443" s="180"/>
      <c r="AS443" s="180"/>
      <c r="AT443" s="181"/>
      <c r="AU443" s="179">
        <v>0</v>
      </c>
      <c r="AV443" s="180"/>
      <c r="AW443" s="180"/>
      <c r="AX443" s="180"/>
      <c r="AY443" s="180"/>
      <c r="AZ443" s="180"/>
      <c r="BA443" s="180"/>
      <c r="BB443" s="180"/>
      <c r="BC443" s="181"/>
      <c r="BD443" s="173" t="s">
        <v>564</v>
      </c>
      <c r="BE443" s="174"/>
      <c r="BF443" s="174"/>
      <c r="BG443" s="174"/>
      <c r="BH443" s="174"/>
      <c r="BI443" s="174"/>
      <c r="BJ443" s="174"/>
      <c r="BK443" s="174"/>
      <c r="BL443" s="174"/>
      <c r="BM443" s="174"/>
      <c r="BN443" s="174"/>
      <c r="BO443" s="174"/>
      <c r="BP443" s="174"/>
      <c r="BQ443" s="175"/>
    </row>
    <row r="444" spans="1:69" ht="15" customHeight="1" x14ac:dyDescent="0.25">
      <c r="A444" s="173"/>
      <c r="B444" s="174"/>
      <c r="C444" s="174"/>
      <c r="D444" s="174"/>
      <c r="E444" s="174"/>
      <c r="F444" s="174"/>
      <c r="G444" s="174"/>
      <c r="H444" s="175"/>
      <c r="I444" s="176" t="s">
        <v>618</v>
      </c>
      <c r="J444" s="177"/>
      <c r="K444" s="177"/>
      <c r="L444" s="177"/>
      <c r="M444" s="177"/>
      <c r="N444" s="177"/>
      <c r="O444" s="177"/>
      <c r="P444" s="177"/>
      <c r="Q444" s="177"/>
      <c r="R444" s="177"/>
      <c r="S444" s="177"/>
      <c r="T444" s="177"/>
      <c r="U444" s="178"/>
      <c r="V444" s="173" t="s">
        <v>564</v>
      </c>
      <c r="W444" s="174"/>
      <c r="X444" s="174"/>
      <c r="Y444" s="174"/>
      <c r="Z444" s="174"/>
      <c r="AA444" s="174"/>
      <c r="AB444" s="175"/>
      <c r="AC444" s="179">
        <f t="shared" si="57"/>
        <v>14900</v>
      </c>
      <c r="AD444" s="180"/>
      <c r="AE444" s="180"/>
      <c r="AF444" s="180"/>
      <c r="AG444" s="180"/>
      <c r="AH444" s="180"/>
      <c r="AI444" s="180"/>
      <c r="AJ444" s="180"/>
      <c r="AK444" s="181"/>
      <c r="AL444" s="179">
        <v>0</v>
      </c>
      <c r="AM444" s="180"/>
      <c r="AN444" s="180"/>
      <c r="AO444" s="180"/>
      <c r="AP444" s="180"/>
      <c r="AQ444" s="180"/>
      <c r="AR444" s="180"/>
      <c r="AS444" s="180"/>
      <c r="AT444" s="181"/>
      <c r="AU444" s="179">
        <v>14900</v>
      </c>
      <c r="AV444" s="180"/>
      <c r="AW444" s="180"/>
      <c r="AX444" s="180"/>
      <c r="AY444" s="180"/>
      <c r="AZ444" s="180"/>
      <c r="BA444" s="180"/>
      <c r="BB444" s="180"/>
      <c r="BC444" s="181"/>
      <c r="BD444" s="173" t="s">
        <v>564</v>
      </c>
      <c r="BE444" s="174"/>
      <c r="BF444" s="174"/>
      <c r="BG444" s="174"/>
      <c r="BH444" s="174"/>
      <c r="BI444" s="174"/>
      <c r="BJ444" s="174"/>
      <c r="BK444" s="174"/>
      <c r="BL444" s="174"/>
      <c r="BM444" s="174"/>
      <c r="BN444" s="174"/>
      <c r="BO444" s="174"/>
      <c r="BP444" s="174"/>
      <c r="BQ444" s="175"/>
    </row>
    <row r="445" spans="1:69" ht="15" customHeight="1" x14ac:dyDescent="0.25">
      <c r="A445" s="173"/>
      <c r="B445" s="174"/>
      <c r="C445" s="174"/>
      <c r="D445" s="174"/>
      <c r="E445" s="174"/>
      <c r="F445" s="174"/>
      <c r="G445" s="174"/>
      <c r="H445" s="175"/>
      <c r="I445" s="176" t="s">
        <v>612</v>
      </c>
      <c r="J445" s="177"/>
      <c r="K445" s="177"/>
      <c r="L445" s="177"/>
      <c r="M445" s="177"/>
      <c r="N445" s="177"/>
      <c r="O445" s="177"/>
      <c r="P445" s="177"/>
      <c r="Q445" s="177"/>
      <c r="R445" s="177"/>
      <c r="S445" s="177"/>
      <c r="T445" s="177"/>
      <c r="U445" s="178"/>
      <c r="V445" s="173" t="s">
        <v>564</v>
      </c>
      <c r="W445" s="174"/>
      <c r="X445" s="174"/>
      <c r="Y445" s="174"/>
      <c r="Z445" s="174"/>
      <c r="AA445" s="174"/>
      <c r="AB445" s="175"/>
      <c r="AC445" s="179">
        <f t="shared" ref="AC445" si="60">AL445+AU445</f>
        <v>9130</v>
      </c>
      <c r="AD445" s="180"/>
      <c r="AE445" s="180"/>
      <c r="AF445" s="180"/>
      <c r="AG445" s="180"/>
      <c r="AH445" s="180"/>
      <c r="AI445" s="180"/>
      <c r="AJ445" s="180"/>
      <c r="AK445" s="181"/>
      <c r="AL445" s="179">
        <v>0</v>
      </c>
      <c r="AM445" s="180"/>
      <c r="AN445" s="180"/>
      <c r="AO445" s="180"/>
      <c r="AP445" s="180"/>
      <c r="AQ445" s="180"/>
      <c r="AR445" s="180"/>
      <c r="AS445" s="180"/>
      <c r="AT445" s="181"/>
      <c r="AU445" s="179">
        <v>9130</v>
      </c>
      <c r="AV445" s="180"/>
      <c r="AW445" s="180"/>
      <c r="AX445" s="180"/>
      <c r="AY445" s="180"/>
      <c r="AZ445" s="180"/>
      <c r="BA445" s="180"/>
      <c r="BB445" s="180"/>
      <c r="BC445" s="181"/>
      <c r="BD445" s="173" t="s">
        <v>564</v>
      </c>
      <c r="BE445" s="174"/>
      <c r="BF445" s="174"/>
      <c r="BG445" s="174"/>
      <c r="BH445" s="174"/>
      <c r="BI445" s="174"/>
      <c r="BJ445" s="174"/>
      <c r="BK445" s="174"/>
      <c r="BL445" s="174"/>
      <c r="BM445" s="174"/>
      <c r="BN445" s="174"/>
      <c r="BO445" s="174"/>
      <c r="BP445" s="174"/>
      <c r="BQ445" s="175"/>
    </row>
    <row r="446" spans="1:69" ht="15" customHeight="1" x14ac:dyDescent="0.25">
      <c r="A446" s="173"/>
      <c r="B446" s="174"/>
      <c r="C446" s="174"/>
      <c r="D446" s="174"/>
      <c r="E446" s="174"/>
      <c r="F446" s="174"/>
      <c r="G446" s="174"/>
      <c r="H446" s="175"/>
      <c r="I446" s="176" t="s">
        <v>628</v>
      </c>
      <c r="J446" s="177"/>
      <c r="K446" s="177"/>
      <c r="L446" s="177"/>
      <c r="M446" s="177"/>
      <c r="N446" s="177"/>
      <c r="O446" s="177"/>
      <c r="P446" s="177"/>
      <c r="Q446" s="177"/>
      <c r="R446" s="177"/>
      <c r="S446" s="177"/>
      <c r="T446" s="177"/>
      <c r="U446" s="178"/>
      <c r="V446" s="173" t="s">
        <v>564</v>
      </c>
      <c r="W446" s="174"/>
      <c r="X446" s="174"/>
      <c r="Y446" s="174"/>
      <c r="Z446" s="174"/>
      <c r="AA446" s="174"/>
      <c r="AB446" s="175"/>
      <c r="AC446" s="179">
        <f t="shared" ref="AC446" si="61">AL446+AU446</f>
        <v>8999500</v>
      </c>
      <c r="AD446" s="180"/>
      <c r="AE446" s="180"/>
      <c r="AF446" s="180"/>
      <c r="AG446" s="180"/>
      <c r="AH446" s="180"/>
      <c r="AI446" s="180"/>
      <c r="AJ446" s="180"/>
      <c r="AK446" s="181"/>
      <c r="AL446" s="179">
        <v>0</v>
      </c>
      <c r="AM446" s="180"/>
      <c r="AN446" s="180"/>
      <c r="AO446" s="180"/>
      <c r="AP446" s="180"/>
      <c r="AQ446" s="180"/>
      <c r="AR446" s="180"/>
      <c r="AS446" s="180"/>
      <c r="AT446" s="181"/>
      <c r="AU446" s="179">
        <v>8999500</v>
      </c>
      <c r="AV446" s="180"/>
      <c r="AW446" s="180"/>
      <c r="AX446" s="180"/>
      <c r="AY446" s="180"/>
      <c r="AZ446" s="180"/>
      <c r="BA446" s="180"/>
      <c r="BB446" s="180"/>
      <c r="BC446" s="181"/>
      <c r="BD446" s="173" t="s">
        <v>564</v>
      </c>
      <c r="BE446" s="174"/>
      <c r="BF446" s="174"/>
      <c r="BG446" s="174"/>
      <c r="BH446" s="174"/>
      <c r="BI446" s="174"/>
      <c r="BJ446" s="174"/>
      <c r="BK446" s="174"/>
      <c r="BL446" s="174"/>
      <c r="BM446" s="174"/>
      <c r="BN446" s="174"/>
      <c r="BO446" s="174"/>
      <c r="BP446" s="174"/>
      <c r="BQ446" s="175"/>
    </row>
    <row r="447" spans="1:69" ht="15" customHeight="1" x14ac:dyDescent="0.25">
      <c r="A447" s="173"/>
      <c r="B447" s="174"/>
      <c r="C447" s="174"/>
      <c r="D447" s="174"/>
      <c r="E447" s="174"/>
      <c r="F447" s="174"/>
      <c r="G447" s="174"/>
      <c r="H447" s="175"/>
      <c r="I447" s="176" t="s">
        <v>629</v>
      </c>
      <c r="J447" s="177"/>
      <c r="K447" s="177"/>
      <c r="L447" s="177"/>
      <c r="M447" s="177"/>
      <c r="N447" s="177"/>
      <c r="O447" s="177"/>
      <c r="P447" s="177"/>
      <c r="Q447" s="177"/>
      <c r="R447" s="177"/>
      <c r="S447" s="177"/>
      <c r="T447" s="177"/>
      <c r="U447" s="178"/>
      <c r="V447" s="173" t="s">
        <v>564</v>
      </c>
      <c r="W447" s="174"/>
      <c r="X447" s="174"/>
      <c r="Y447" s="174"/>
      <c r="Z447" s="174"/>
      <c r="AA447" s="174"/>
      <c r="AB447" s="175"/>
      <c r="AC447" s="179">
        <f t="shared" ref="AC447" si="62">AL447+AU447</f>
        <v>9568000</v>
      </c>
      <c r="AD447" s="180"/>
      <c r="AE447" s="180"/>
      <c r="AF447" s="180"/>
      <c r="AG447" s="180"/>
      <c r="AH447" s="180"/>
      <c r="AI447" s="180"/>
      <c r="AJ447" s="180"/>
      <c r="AK447" s="181"/>
      <c r="AL447" s="179">
        <v>0</v>
      </c>
      <c r="AM447" s="180"/>
      <c r="AN447" s="180"/>
      <c r="AO447" s="180"/>
      <c r="AP447" s="180"/>
      <c r="AQ447" s="180"/>
      <c r="AR447" s="180"/>
      <c r="AS447" s="180"/>
      <c r="AT447" s="181"/>
      <c r="AU447" s="179">
        <v>9568000</v>
      </c>
      <c r="AV447" s="180"/>
      <c r="AW447" s="180"/>
      <c r="AX447" s="180"/>
      <c r="AY447" s="180"/>
      <c r="AZ447" s="180"/>
      <c r="BA447" s="180"/>
      <c r="BB447" s="180"/>
      <c r="BC447" s="181"/>
      <c r="BD447" s="173" t="s">
        <v>564</v>
      </c>
      <c r="BE447" s="174"/>
      <c r="BF447" s="174"/>
      <c r="BG447" s="174"/>
      <c r="BH447" s="174"/>
      <c r="BI447" s="174"/>
      <c r="BJ447" s="174"/>
      <c r="BK447" s="174"/>
      <c r="BL447" s="174"/>
      <c r="BM447" s="174"/>
      <c r="BN447" s="174"/>
      <c r="BO447" s="174"/>
      <c r="BP447" s="174"/>
      <c r="BQ447" s="175"/>
    </row>
    <row r="448" spans="1:69" ht="29.4" customHeight="1" x14ac:dyDescent="0.25">
      <c r="A448" s="173">
        <v>7</v>
      </c>
      <c r="B448" s="174"/>
      <c r="C448" s="174"/>
      <c r="D448" s="174"/>
      <c r="E448" s="174"/>
      <c r="F448" s="174"/>
      <c r="G448" s="174"/>
      <c r="H448" s="175"/>
      <c r="I448" s="176" t="s">
        <v>610</v>
      </c>
      <c r="J448" s="177"/>
      <c r="K448" s="177"/>
      <c r="L448" s="177"/>
      <c r="M448" s="177"/>
      <c r="N448" s="177"/>
      <c r="O448" s="177"/>
      <c r="P448" s="177"/>
      <c r="Q448" s="177"/>
      <c r="R448" s="177"/>
      <c r="S448" s="177"/>
      <c r="T448" s="177"/>
      <c r="U448" s="178"/>
      <c r="V448" s="173" t="s">
        <v>564</v>
      </c>
      <c r="W448" s="174"/>
      <c r="X448" s="174"/>
      <c r="Y448" s="174"/>
      <c r="Z448" s="174"/>
      <c r="AA448" s="174"/>
      <c r="AB448" s="175"/>
      <c r="AC448" s="179">
        <f t="shared" si="57"/>
        <v>338</v>
      </c>
      <c r="AD448" s="180"/>
      <c r="AE448" s="180"/>
      <c r="AF448" s="180"/>
      <c r="AG448" s="180"/>
      <c r="AH448" s="180"/>
      <c r="AI448" s="180"/>
      <c r="AJ448" s="180"/>
      <c r="AK448" s="181"/>
      <c r="AL448" s="179">
        <v>0</v>
      </c>
      <c r="AM448" s="180"/>
      <c r="AN448" s="180"/>
      <c r="AO448" s="180"/>
      <c r="AP448" s="180"/>
      <c r="AQ448" s="180"/>
      <c r="AR448" s="180"/>
      <c r="AS448" s="180"/>
      <c r="AT448" s="181"/>
      <c r="AU448" s="179">
        <v>338</v>
      </c>
      <c r="AV448" s="180"/>
      <c r="AW448" s="180"/>
      <c r="AX448" s="180"/>
      <c r="AY448" s="180"/>
      <c r="AZ448" s="180"/>
      <c r="BA448" s="180"/>
      <c r="BB448" s="180"/>
      <c r="BC448" s="181"/>
      <c r="BD448" s="173" t="s">
        <v>564</v>
      </c>
      <c r="BE448" s="174"/>
      <c r="BF448" s="174"/>
      <c r="BG448" s="174"/>
      <c r="BH448" s="174"/>
      <c r="BI448" s="174"/>
      <c r="BJ448" s="174"/>
      <c r="BK448" s="174"/>
      <c r="BL448" s="174"/>
      <c r="BM448" s="174"/>
      <c r="BN448" s="174"/>
      <c r="BO448" s="174"/>
      <c r="BP448" s="174"/>
      <c r="BQ448" s="175"/>
    </row>
    <row r="449" spans="1:69" x14ac:dyDescent="0.25">
      <c r="A449" s="186" t="s">
        <v>145</v>
      </c>
      <c r="B449" s="187"/>
      <c r="C449" s="187"/>
      <c r="D449" s="187"/>
      <c r="E449" s="187"/>
      <c r="F449" s="187"/>
      <c r="G449" s="187"/>
      <c r="H449" s="188"/>
      <c r="I449" s="173"/>
      <c r="J449" s="174"/>
      <c r="K449" s="174"/>
      <c r="L449" s="174"/>
      <c r="M449" s="174"/>
      <c r="N449" s="174"/>
      <c r="O449" s="174"/>
      <c r="P449" s="174"/>
      <c r="Q449" s="174"/>
      <c r="R449" s="174"/>
      <c r="S449" s="174"/>
      <c r="T449" s="174"/>
      <c r="U449" s="175"/>
      <c r="V449" s="173"/>
      <c r="W449" s="174"/>
      <c r="X449" s="174"/>
      <c r="Y449" s="174"/>
      <c r="Z449" s="174"/>
      <c r="AA449" s="174"/>
      <c r="AB449" s="175"/>
      <c r="AC449" s="189">
        <f>AC432+AC433+AC434+AC435+AC436+AC437+AC448</f>
        <v>27733144</v>
      </c>
      <c r="AD449" s="174"/>
      <c r="AE449" s="174"/>
      <c r="AF449" s="174"/>
      <c r="AG449" s="174"/>
      <c r="AH449" s="174"/>
      <c r="AI449" s="174"/>
      <c r="AJ449" s="174"/>
      <c r="AK449" s="175"/>
      <c r="AL449" s="189">
        <f t="shared" ref="AL449" si="63">AL432+AL433+AL434+AL435+AL436+AL437+AL448</f>
        <v>4347600</v>
      </c>
      <c r="AM449" s="174"/>
      <c r="AN449" s="174"/>
      <c r="AO449" s="174"/>
      <c r="AP449" s="174"/>
      <c r="AQ449" s="174"/>
      <c r="AR449" s="174"/>
      <c r="AS449" s="174"/>
      <c r="AT449" s="175"/>
      <c r="AU449" s="189">
        <f t="shared" ref="AU449" si="64">AU432+AU433+AU434+AU435+AU436+AU437+AU448</f>
        <v>23385544</v>
      </c>
      <c r="AV449" s="174"/>
      <c r="AW449" s="174"/>
      <c r="AX449" s="174"/>
      <c r="AY449" s="174"/>
      <c r="AZ449" s="174"/>
      <c r="BA449" s="174"/>
      <c r="BB449" s="174"/>
      <c r="BC449" s="175"/>
      <c r="BD449" s="173"/>
      <c r="BE449" s="174"/>
      <c r="BF449" s="174"/>
      <c r="BG449" s="174"/>
      <c r="BH449" s="174"/>
      <c r="BI449" s="174"/>
      <c r="BJ449" s="174"/>
      <c r="BK449" s="174"/>
      <c r="BL449" s="174"/>
      <c r="BM449" s="174"/>
      <c r="BN449" s="174"/>
      <c r="BO449" s="174"/>
      <c r="BP449" s="174"/>
      <c r="BQ449" s="175"/>
    </row>
    <row r="452" spans="1:69" ht="14.25" customHeight="1" x14ac:dyDescent="0.25">
      <c r="A452" s="51" t="s">
        <v>425</v>
      </c>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row>
    <row r="453" spans="1:69" ht="15" customHeight="1" x14ac:dyDescent="0.25">
      <c r="A453" s="65" t="s">
        <v>287</v>
      </c>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row>
    <row r="454" spans="1:69" ht="28.5" customHeight="1" x14ac:dyDescent="0.25"/>
    <row r="455" spans="1:69" ht="15" customHeight="1" x14ac:dyDescent="0.2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c r="AC455" s="153"/>
      <c r="AD455" s="153"/>
      <c r="AE455" s="153"/>
      <c r="AF455" s="153"/>
      <c r="AG455" s="153"/>
      <c r="AH455" s="153"/>
      <c r="AI455" s="153"/>
      <c r="AJ455" s="153"/>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c r="BH455" s="153"/>
      <c r="BI455" s="153"/>
      <c r="BJ455" s="153"/>
      <c r="BK455" s="153"/>
      <c r="BL455" s="153"/>
    </row>
    <row r="456" spans="1:69" ht="13.8" x14ac:dyDescent="0.25">
      <c r="A456" s="51" t="s">
        <v>212</v>
      </c>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row>
    <row r="457" spans="1:69" ht="13.8" x14ac:dyDescent="0.25">
      <c r="A457" s="51" t="s">
        <v>199</v>
      </c>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row>
    <row r="458" spans="1:69" ht="15" customHeight="1" x14ac:dyDescent="0.2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3"/>
      <c r="AI458" s="153"/>
      <c r="AJ458" s="153"/>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c r="BH458" s="153"/>
      <c r="BI458" s="153"/>
      <c r="BJ458" s="153"/>
      <c r="BK458" s="153"/>
      <c r="BL458" s="153"/>
    </row>
    <row r="459" spans="1:69" ht="1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row>
    <row r="462" spans="1:69" ht="18.899999999999999" customHeight="1" x14ac:dyDescent="0.25">
      <c r="A462" s="149" t="s">
        <v>566</v>
      </c>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154" t="s">
        <v>0</v>
      </c>
      <c r="AC462" s="154"/>
      <c r="AD462" s="154"/>
      <c r="AE462" s="154"/>
      <c r="AF462" s="154"/>
      <c r="AG462" s="154"/>
      <c r="AH462" s="154"/>
      <c r="AI462" s="154"/>
      <c r="AJ462" s="154"/>
      <c r="AK462" s="154"/>
      <c r="AL462" s="154"/>
      <c r="AM462" s="154"/>
      <c r="AN462" s="154"/>
      <c r="AO462" s="154"/>
      <c r="AP462" s="154"/>
      <c r="AQ462" s="154"/>
      <c r="AR462" s="154"/>
      <c r="AS462" s="154"/>
      <c r="AT462" s="154"/>
      <c r="AU462" s="151" t="s">
        <v>567</v>
      </c>
      <c r="AV462" s="152"/>
      <c r="AW462" s="152"/>
      <c r="AX462" s="152"/>
      <c r="AY462" s="152"/>
      <c r="AZ462" s="152"/>
      <c r="BA462" s="152"/>
      <c r="BB462" s="152"/>
      <c r="BC462" s="152"/>
      <c r="BD462" s="152"/>
      <c r="BE462" s="152"/>
      <c r="BF462" s="152"/>
    </row>
    <row r="463" spans="1:69" ht="20.100000000000001" customHeight="1" x14ac:dyDescent="0.25">
      <c r="AB463" s="150" t="s">
        <v>1</v>
      </c>
      <c r="AC463" s="150"/>
      <c r="AD463" s="150"/>
      <c r="AE463" s="150"/>
      <c r="AF463" s="150"/>
      <c r="AG463" s="150"/>
      <c r="AH463" s="150"/>
      <c r="AI463" s="150"/>
      <c r="AJ463" s="150"/>
      <c r="AK463" s="150"/>
      <c r="AL463" s="150"/>
      <c r="AM463" s="150"/>
      <c r="AN463" s="150"/>
      <c r="AO463" s="150"/>
      <c r="AP463" s="150"/>
      <c r="AQ463" s="150"/>
      <c r="AR463" s="150"/>
      <c r="AS463" s="150"/>
      <c r="AT463" s="150"/>
      <c r="AU463" s="150" t="s">
        <v>144</v>
      </c>
      <c r="AV463" s="150"/>
      <c r="AW463" s="150"/>
      <c r="AX463" s="150"/>
      <c r="AY463" s="150"/>
      <c r="AZ463" s="150"/>
      <c r="BA463" s="150"/>
      <c r="BB463" s="150"/>
      <c r="BC463" s="150"/>
      <c r="BD463" s="150"/>
      <c r="BE463" s="150"/>
      <c r="BF463" s="150"/>
    </row>
    <row r="464" spans="1:69" ht="18" customHeight="1" x14ac:dyDescent="0.25">
      <c r="A464" s="149" t="s">
        <v>433</v>
      </c>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150" t="s">
        <v>0</v>
      </c>
      <c r="AC464" s="150"/>
      <c r="AD464" s="150"/>
      <c r="AE464" s="150"/>
      <c r="AF464" s="150"/>
      <c r="AG464" s="150"/>
      <c r="AH464" s="150"/>
      <c r="AI464" s="150"/>
      <c r="AJ464" s="150"/>
      <c r="AK464" s="150"/>
      <c r="AL464" s="150"/>
      <c r="AM464" s="150"/>
      <c r="AN464" s="150"/>
      <c r="AO464" s="150"/>
      <c r="AP464" s="150"/>
      <c r="AQ464" s="150"/>
      <c r="AR464" s="150"/>
      <c r="AS464" s="150"/>
      <c r="AT464" s="150"/>
      <c r="AU464" s="151" t="s">
        <v>434</v>
      </c>
      <c r="AV464" s="152"/>
      <c r="AW464" s="152"/>
      <c r="AX464" s="152"/>
      <c r="AY464" s="152"/>
      <c r="AZ464" s="152"/>
      <c r="BA464" s="152"/>
      <c r="BB464" s="152"/>
      <c r="BC464" s="152"/>
      <c r="BD464" s="152"/>
      <c r="BE464" s="152"/>
      <c r="BF464" s="152"/>
    </row>
    <row r="465" spans="28:58" ht="20.100000000000001" customHeight="1" x14ac:dyDescent="0.25">
      <c r="AB465" s="150" t="s">
        <v>1</v>
      </c>
      <c r="AC465" s="150"/>
      <c r="AD465" s="150"/>
      <c r="AE465" s="150"/>
      <c r="AF465" s="150"/>
      <c r="AG465" s="150"/>
      <c r="AH465" s="150"/>
      <c r="AI465" s="150"/>
      <c r="AJ465" s="150"/>
      <c r="AK465" s="150"/>
      <c r="AL465" s="150"/>
      <c r="AM465" s="150"/>
      <c r="AN465" s="150"/>
      <c r="AO465" s="150"/>
      <c r="AP465" s="150"/>
      <c r="AQ465" s="150"/>
      <c r="AR465" s="150"/>
      <c r="AS465" s="150"/>
      <c r="AT465" s="150"/>
      <c r="AU465" s="150" t="s">
        <v>144</v>
      </c>
      <c r="AV465" s="150"/>
      <c r="AW465" s="150"/>
      <c r="AX465" s="150"/>
      <c r="AY465" s="150"/>
      <c r="AZ465" s="150"/>
      <c r="BA465" s="150"/>
      <c r="BB465" s="150"/>
      <c r="BC465" s="150"/>
      <c r="BD465" s="150"/>
      <c r="BE465" s="150"/>
      <c r="BF465" s="150"/>
    </row>
  </sheetData>
  <mergeCells count="2963">
    <mergeCell ref="A446:H446"/>
    <mergeCell ref="I446:U446"/>
    <mergeCell ref="V446:AB446"/>
    <mergeCell ref="AC446:AK446"/>
    <mergeCell ref="AL446:AT446"/>
    <mergeCell ref="AU446:BC446"/>
    <mergeCell ref="BD446:BQ446"/>
    <mergeCell ref="A447:H447"/>
    <mergeCell ref="I447:U447"/>
    <mergeCell ref="V447:AB447"/>
    <mergeCell ref="AC447:AK447"/>
    <mergeCell ref="AL447:AT447"/>
    <mergeCell ref="AU447:BC447"/>
    <mergeCell ref="BD447:BQ447"/>
    <mergeCell ref="A440:H440"/>
    <mergeCell ref="I440:U440"/>
    <mergeCell ref="V440:AB440"/>
    <mergeCell ref="AC440:AK440"/>
    <mergeCell ref="AL440:AT440"/>
    <mergeCell ref="AU440:BC440"/>
    <mergeCell ref="BD440:BQ440"/>
    <mergeCell ref="AL443:AT443"/>
    <mergeCell ref="AU443:BC443"/>
    <mergeCell ref="BD443:BQ443"/>
    <mergeCell ref="A442:H442"/>
    <mergeCell ref="I442:U442"/>
    <mergeCell ref="V442:AB442"/>
    <mergeCell ref="AC442:AK442"/>
    <mergeCell ref="AL442:AT442"/>
    <mergeCell ref="AU442:BC442"/>
    <mergeCell ref="BD442:BQ442"/>
    <mergeCell ref="A441:H441"/>
    <mergeCell ref="BJ343:BN343"/>
    <mergeCell ref="BO343:BS343"/>
    <mergeCell ref="A356:F356"/>
    <mergeCell ref="G356:S356"/>
    <mergeCell ref="T356:Z356"/>
    <mergeCell ref="AA356:AE356"/>
    <mergeCell ref="AF356:AJ356"/>
    <mergeCell ref="AK356:AO356"/>
    <mergeCell ref="AP356:AT356"/>
    <mergeCell ref="AU356:AY356"/>
    <mergeCell ref="AZ356:BD356"/>
    <mergeCell ref="T344:Z344"/>
    <mergeCell ref="AA344:AE344"/>
    <mergeCell ref="AF344:AJ344"/>
    <mergeCell ref="AK344:AO344"/>
    <mergeCell ref="AP344:AT344"/>
    <mergeCell ref="A352:F352"/>
    <mergeCell ref="G352:S352"/>
    <mergeCell ref="T352:Z352"/>
    <mergeCell ref="AA352:AE352"/>
    <mergeCell ref="AF352:AJ352"/>
    <mergeCell ref="AK352:AO352"/>
    <mergeCell ref="AU352:AY352"/>
    <mergeCell ref="AZ352:BD352"/>
    <mergeCell ref="AP351:AT351"/>
    <mergeCell ref="AU351:AY351"/>
    <mergeCell ref="AZ351:BD351"/>
    <mergeCell ref="AP352:AT352"/>
    <mergeCell ref="A346:BL346"/>
    <mergeCell ref="A348:BB348"/>
    <mergeCell ref="A350:F351"/>
    <mergeCell ref="G350:S351"/>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343:F343"/>
    <mergeCell ref="G343:S343"/>
    <mergeCell ref="T343:Z343"/>
    <mergeCell ref="AA343:AE343"/>
    <mergeCell ref="AF343:AJ343"/>
    <mergeCell ref="AK343:AO343"/>
    <mergeCell ref="AP343:AT343"/>
    <mergeCell ref="AU343:AY343"/>
    <mergeCell ref="AZ343:BD343"/>
    <mergeCell ref="BE343:BI343"/>
    <mergeCell ref="AU342:AY342"/>
    <mergeCell ref="AZ342:BD342"/>
    <mergeCell ref="A324:C324"/>
    <mergeCell ref="D324:V324"/>
    <mergeCell ref="W324:Y324"/>
    <mergeCell ref="Z324:AB324"/>
    <mergeCell ref="AC324:AE324"/>
    <mergeCell ref="AO211:AS211"/>
    <mergeCell ref="AT211:AX211"/>
    <mergeCell ref="AY211:BC211"/>
    <mergeCell ref="BT163:BX163"/>
    <mergeCell ref="A187:C187"/>
    <mergeCell ref="D187:P187"/>
    <mergeCell ref="Q187:U187"/>
    <mergeCell ref="V187:AE187"/>
    <mergeCell ref="AF187:AJ187"/>
    <mergeCell ref="AK187:AO187"/>
    <mergeCell ref="AP187:AT187"/>
    <mergeCell ref="AU187:AY187"/>
    <mergeCell ref="AZ187:BD187"/>
    <mergeCell ref="BE187:BI187"/>
    <mergeCell ref="A170:C170"/>
    <mergeCell ref="D170:P170"/>
    <mergeCell ref="Q170:U170"/>
    <mergeCell ref="V170:AE170"/>
    <mergeCell ref="AF170:AJ170"/>
    <mergeCell ref="AK170:AO170"/>
    <mergeCell ref="AP170:AT170"/>
    <mergeCell ref="AU170:AY170"/>
    <mergeCell ref="AZ170:BD170"/>
    <mergeCell ref="BE170:BI170"/>
    <mergeCell ref="BJ170:BN170"/>
    <mergeCell ref="BO170:BS170"/>
    <mergeCell ref="BT170:BX170"/>
    <mergeCell ref="AP185:AT185"/>
    <mergeCell ref="AU185:AY185"/>
    <mergeCell ref="AZ185:BD185"/>
    <mergeCell ref="BE185:BI185"/>
    <mergeCell ref="AF186:AJ186"/>
    <mergeCell ref="AK186:AO186"/>
    <mergeCell ref="AP184:AT184"/>
    <mergeCell ref="AU184:AY184"/>
    <mergeCell ref="A448:H448"/>
    <mergeCell ref="I448:U448"/>
    <mergeCell ref="V448:AB448"/>
    <mergeCell ref="AC448:AK448"/>
    <mergeCell ref="AL448:AT448"/>
    <mergeCell ref="AU448:BC448"/>
    <mergeCell ref="BD448:BQ448"/>
    <mergeCell ref="A445:H445"/>
    <mergeCell ref="I445:U445"/>
    <mergeCell ref="V445:AB445"/>
    <mergeCell ref="AC445:AK445"/>
    <mergeCell ref="AL445:AT445"/>
    <mergeCell ref="AU445:BC445"/>
    <mergeCell ref="BD445:BQ445"/>
    <mergeCell ref="AP163:AT163"/>
    <mergeCell ref="AU163:AY163"/>
    <mergeCell ref="AZ163:BD163"/>
    <mergeCell ref="BE163:BI163"/>
    <mergeCell ref="BJ163:BN163"/>
    <mergeCell ref="BO163:BS163"/>
    <mergeCell ref="A195:C195"/>
    <mergeCell ref="D195:P195"/>
    <mergeCell ref="Q195:U195"/>
    <mergeCell ref="V195:AE195"/>
    <mergeCell ref="AF195:AJ195"/>
    <mergeCell ref="AK195:AO195"/>
    <mergeCell ref="AP195:AT195"/>
    <mergeCell ref="AU195:AY195"/>
    <mergeCell ref="AZ195:BD195"/>
    <mergeCell ref="BE195:BI195"/>
    <mergeCell ref="A188:C188"/>
    <mergeCell ref="D188:P188"/>
    <mergeCell ref="A438:H438"/>
    <mergeCell ref="I438:U438"/>
    <mergeCell ref="V438:AB438"/>
    <mergeCell ref="AC438:AK438"/>
    <mergeCell ref="AL438:AT438"/>
    <mergeCell ref="AU438:BC438"/>
    <mergeCell ref="BD438:BQ438"/>
    <mergeCell ref="A444:H444"/>
    <mergeCell ref="I444:U444"/>
    <mergeCell ref="V444:AB444"/>
    <mergeCell ref="AC444:AK444"/>
    <mergeCell ref="AL444:AT444"/>
    <mergeCell ref="AU444:BC444"/>
    <mergeCell ref="BD444:BQ444"/>
    <mergeCell ref="A443:H443"/>
    <mergeCell ref="I443:U443"/>
    <mergeCell ref="V443:AB443"/>
    <mergeCell ref="AC443:AK443"/>
    <mergeCell ref="I441:U441"/>
    <mergeCell ref="V441:AB441"/>
    <mergeCell ref="AC441:AK441"/>
    <mergeCell ref="AL441:AT441"/>
    <mergeCell ref="AU441:BC441"/>
    <mergeCell ref="BD441:BQ441"/>
    <mergeCell ref="A437:H437"/>
    <mergeCell ref="I437:U437"/>
    <mergeCell ref="V437:AB437"/>
    <mergeCell ref="AC437:AK437"/>
    <mergeCell ref="AL437:AT437"/>
    <mergeCell ref="AU437:BC437"/>
    <mergeCell ref="BD437:BQ437"/>
    <mergeCell ref="A439:H439"/>
    <mergeCell ref="I439:U439"/>
    <mergeCell ref="V439:AB439"/>
    <mergeCell ref="AC439:AK439"/>
    <mergeCell ref="AL439:AT439"/>
    <mergeCell ref="AU439:BC439"/>
    <mergeCell ref="BD439:BQ439"/>
    <mergeCell ref="I13:O13"/>
    <mergeCell ref="Q13:W13"/>
    <mergeCell ref="Y13:AO13"/>
    <mergeCell ref="AW424:BD424"/>
    <mergeCell ref="BE424:BL424"/>
    <mergeCell ref="AW422:BD422"/>
    <mergeCell ref="BE422:BL422"/>
    <mergeCell ref="A423:F423"/>
    <mergeCell ref="G423:S423"/>
    <mergeCell ref="T423:Y423"/>
    <mergeCell ref="Z423:AD423"/>
    <mergeCell ref="AE423:AJ423"/>
    <mergeCell ref="AK423:AP423"/>
    <mergeCell ref="AQ423:AV423"/>
    <mergeCell ref="AW423:BD423"/>
    <mergeCell ref="AQ421:AV421"/>
    <mergeCell ref="AW421:BD421"/>
    <mergeCell ref="BE421:BL421"/>
    <mergeCell ref="AQ12:AV12"/>
    <mergeCell ref="AQ13:AV13"/>
    <mergeCell ref="BN1:BY1"/>
    <mergeCell ref="A197:BL197"/>
    <mergeCell ref="A213:BL213"/>
    <mergeCell ref="A21:BY21"/>
    <mergeCell ref="AW426:BD426"/>
    <mergeCell ref="BE426:BL426"/>
    <mergeCell ref="AQ425:AV425"/>
    <mergeCell ref="AW425:BD425"/>
    <mergeCell ref="BE425:BL425"/>
    <mergeCell ref="A426:F426"/>
    <mergeCell ref="G426:S426"/>
    <mergeCell ref="T426:Y426"/>
    <mergeCell ref="Z426:AD426"/>
    <mergeCell ref="AE426:AJ426"/>
    <mergeCell ref="AK426:AP426"/>
    <mergeCell ref="AQ426:AV426"/>
    <mergeCell ref="A425:F425"/>
    <mergeCell ref="G425:S425"/>
    <mergeCell ref="T425:Y425"/>
    <mergeCell ref="Z425:AD425"/>
    <mergeCell ref="AE425:AJ425"/>
    <mergeCell ref="AK425:AP425"/>
    <mergeCell ref="BE423:BL423"/>
    <mergeCell ref="A424:F424"/>
    <mergeCell ref="G424:S424"/>
    <mergeCell ref="T424:Y424"/>
    <mergeCell ref="Z424:AD424"/>
    <mergeCell ref="AE424:AJ424"/>
    <mergeCell ref="AK424:AP424"/>
    <mergeCell ref="AQ424:AV424"/>
    <mergeCell ref="AO409:AS409"/>
    <mergeCell ref="AT409:AW409"/>
    <mergeCell ref="AX409:BB409"/>
    <mergeCell ref="BC409:BG409"/>
    <mergeCell ref="A422:F422"/>
    <mergeCell ref="G422:S422"/>
    <mergeCell ref="T422:Y422"/>
    <mergeCell ref="Z422:AD422"/>
    <mergeCell ref="AE422:AJ422"/>
    <mergeCell ref="AK422:AP422"/>
    <mergeCell ref="AQ422:AV422"/>
    <mergeCell ref="A421:F421"/>
    <mergeCell ref="G421:S421"/>
    <mergeCell ref="T421:Y421"/>
    <mergeCell ref="Z421:AD421"/>
    <mergeCell ref="AE421:AJ421"/>
    <mergeCell ref="AK421:AP421"/>
    <mergeCell ref="A420:F420"/>
    <mergeCell ref="G420:S420"/>
    <mergeCell ref="T420:Y420"/>
    <mergeCell ref="Z420:AD420"/>
    <mergeCell ref="AE420:AJ420"/>
    <mergeCell ref="AE417:AJ417"/>
    <mergeCell ref="AK417:AP417"/>
    <mergeCell ref="AQ417:AV417"/>
    <mergeCell ref="AW417:BD417"/>
    <mergeCell ref="BE417:BL417"/>
    <mergeCell ref="A412:BL412"/>
    <mergeCell ref="A413:BL413"/>
    <mergeCell ref="A415:F416"/>
    <mergeCell ref="AO408:AS408"/>
    <mergeCell ref="AT408:AW408"/>
    <mergeCell ref="AX408:BB408"/>
    <mergeCell ref="BC408:BG408"/>
    <mergeCell ref="BH408:BL408"/>
    <mergeCell ref="A409:F409"/>
    <mergeCell ref="G409:P409"/>
    <mergeCell ref="Q409:U409"/>
    <mergeCell ref="V409:Y409"/>
    <mergeCell ref="Z409:AD409"/>
    <mergeCell ref="G415:S416"/>
    <mergeCell ref="T415:Y416"/>
    <mergeCell ref="Z415:AD416"/>
    <mergeCell ref="AE415:AJ416"/>
    <mergeCell ref="AK415:AP416"/>
    <mergeCell ref="AQ415:AV416"/>
    <mergeCell ref="AW415:BD416"/>
    <mergeCell ref="AX410:BB410"/>
    <mergeCell ref="BC410:BG410"/>
    <mergeCell ref="BH410:BL410"/>
    <mergeCell ref="BH409:BL409"/>
    <mergeCell ref="A410:F410"/>
    <mergeCell ref="G410:P410"/>
    <mergeCell ref="Q410:U410"/>
    <mergeCell ref="V410:Y410"/>
    <mergeCell ref="Z410:AD410"/>
    <mergeCell ref="AE410:AI410"/>
    <mergeCell ref="AJ410:AN410"/>
    <mergeCell ref="AO410:AS410"/>
    <mergeCell ref="AT410:AW410"/>
    <mergeCell ref="AE409:AI409"/>
    <mergeCell ref="AJ409:AN409"/>
    <mergeCell ref="AX407:BB407"/>
    <mergeCell ref="BC407:BG407"/>
    <mergeCell ref="BH407:BL407"/>
    <mergeCell ref="A408:F408"/>
    <mergeCell ref="G408:P408"/>
    <mergeCell ref="Q408:U408"/>
    <mergeCell ref="V408:Y408"/>
    <mergeCell ref="Z408:AD408"/>
    <mergeCell ref="AE408:AI408"/>
    <mergeCell ref="AJ408:AN408"/>
    <mergeCell ref="V404:Y404"/>
    <mergeCell ref="Z404:AD404"/>
    <mergeCell ref="AE404:AI404"/>
    <mergeCell ref="AJ404:AN404"/>
    <mergeCell ref="AO404:AS404"/>
    <mergeCell ref="AT404:AW404"/>
    <mergeCell ref="BH406:BL406"/>
    <mergeCell ref="A407:F407"/>
    <mergeCell ref="G407:P407"/>
    <mergeCell ref="Q407:U407"/>
    <mergeCell ref="V407:Y407"/>
    <mergeCell ref="Z407:AD407"/>
    <mergeCell ref="AE407:AI407"/>
    <mergeCell ref="AJ407:AN407"/>
    <mergeCell ref="AO407:AS407"/>
    <mergeCell ref="AT407:AW407"/>
    <mergeCell ref="AE406:AI406"/>
    <mergeCell ref="AJ406:AN406"/>
    <mergeCell ref="AO406:AS406"/>
    <mergeCell ref="AT406:AW406"/>
    <mergeCell ref="AX406:BB406"/>
    <mergeCell ref="BC406:BG406"/>
    <mergeCell ref="A406:F406"/>
    <mergeCell ref="G406:P406"/>
    <mergeCell ref="Q406:U406"/>
    <mergeCell ref="V406:Y406"/>
    <mergeCell ref="Z406:AD406"/>
    <mergeCell ref="BG393:BL393"/>
    <mergeCell ref="BG392:BL392"/>
    <mergeCell ref="A393:F393"/>
    <mergeCell ref="G393:S393"/>
    <mergeCell ref="T393:Y393"/>
    <mergeCell ref="Z393:AD393"/>
    <mergeCell ref="AE393:AJ393"/>
    <mergeCell ref="AK393:AP393"/>
    <mergeCell ref="AQ393:AV393"/>
    <mergeCell ref="AW393:BA393"/>
    <mergeCell ref="BB393:BF393"/>
    <mergeCell ref="AJ403:AN403"/>
    <mergeCell ref="AO403:AS403"/>
    <mergeCell ref="AT403:AW403"/>
    <mergeCell ref="AX403:BB403"/>
    <mergeCell ref="BC403:BG403"/>
    <mergeCell ref="BH403:BL403"/>
    <mergeCell ref="A403:F403"/>
    <mergeCell ref="G403:P403"/>
    <mergeCell ref="Q403:U403"/>
    <mergeCell ref="V403:Y403"/>
    <mergeCell ref="Z403:AD403"/>
    <mergeCell ref="AE403:AI403"/>
    <mergeCell ref="AX404:BB404"/>
    <mergeCell ref="BC404:BG404"/>
    <mergeCell ref="BH404:BL404"/>
    <mergeCell ref="A405:F405"/>
    <mergeCell ref="BG391:BL391"/>
    <mergeCell ref="A392:F392"/>
    <mergeCell ref="G392:S392"/>
    <mergeCell ref="T392:Y392"/>
    <mergeCell ref="Z392:AD392"/>
    <mergeCell ref="AE392:AJ392"/>
    <mergeCell ref="AK392:AP392"/>
    <mergeCell ref="AQ392:AV392"/>
    <mergeCell ref="AW392:BA392"/>
    <mergeCell ref="BB392:BF392"/>
    <mergeCell ref="BG390:BL390"/>
    <mergeCell ref="A391:F391"/>
    <mergeCell ref="G391:S391"/>
    <mergeCell ref="T391:Y391"/>
    <mergeCell ref="Z391:AD391"/>
    <mergeCell ref="AE391:AJ391"/>
    <mergeCell ref="AK391:AP391"/>
    <mergeCell ref="AQ391:AV391"/>
    <mergeCell ref="AW391:BA391"/>
    <mergeCell ref="BB391:BF391"/>
    <mergeCell ref="BG389:BL389"/>
    <mergeCell ref="A390:F390"/>
    <mergeCell ref="G390:S390"/>
    <mergeCell ref="T390:Y390"/>
    <mergeCell ref="Z390:AD390"/>
    <mergeCell ref="AE390:AJ390"/>
    <mergeCell ref="AK390:AP390"/>
    <mergeCell ref="AQ390:AV390"/>
    <mergeCell ref="AW390:BA390"/>
    <mergeCell ref="BB390:BF390"/>
    <mergeCell ref="BB386:BF386"/>
    <mergeCell ref="BG388:BL388"/>
    <mergeCell ref="A389:F389"/>
    <mergeCell ref="G389:S389"/>
    <mergeCell ref="T389:Y389"/>
    <mergeCell ref="Z389:AD389"/>
    <mergeCell ref="AE389:AJ389"/>
    <mergeCell ref="AK389:AP389"/>
    <mergeCell ref="AQ389:AV389"/>
    <mergeCell ref="AW389:BA389"/>
    <mergeCell ref="BB389:BF389"/>
    <mergeCell ref="BG387:BL387"/>
    <mergeCell ref="A388:F388"/>
    <mergeCell ref="G388:S388"/>
    <mergeCell ref="T388:Y388"/>
    <mergeCell ref="Z388:AD388"/>
    <mergeCell ref="AE388:AJ388"/>
    <mergeCell ref="AK388:AP388"/>
    <mergeCell ref="AQ388:AV388"/>
    <mergeCell ref="AW388:BA388"/>
    <mergeCell ref="BB388:BF388"/>
    <mergeCell ref="BG386:BL386"/>
    <mergeCell ref="G357:S357"/>
    <mergeCell ref="T357:Z357"/>
    <mergeCell ref="AA357:AE357"/>
    <mergeCell ref="AF357:AJ357"/>
    <mergeCell ref="AK357:AO357"/>
    <mergeCell ref="A355:F355"/>
    <mergeCell ref="G355:S355"/>
    <mergeCell ref="T355:Z355"/>
    <mergeCell ref="AA355:AE355"/>
    <mergeCell ref="AF355:AJ355"/>
    <mergeCell ref="AK355:AO355"/>
    <mergeCell ref="AP355:AT355"/>
    <mergeCell ref="AU355:AY355"/>
    <mergeCell ref="AZ355:BD355"/>
    <mergeCell ref="A387:F387"/>
    <mergeCell ref="G387:S387"/>
    <mergeCell ref="T387:Y387"/>
    <mergeCell ref="Z387:AD387"/>
    <mergeCell ref="AE387:AJ387"/>
    <mergeCell ref="AK387:AP387"/>
    <mergeCell ref="AQ387:AV387"/>
    <mergeCell ref="AW387:BA387"/>
    <mergeCell ref="BB387:BF387"/>
    <mergeCell ref="A386:F386"/>
    <mergeCell ref="G386:S386"/>
    <mergeCell ref="T386:Y386"/>
    <mergeCell ref="Z386:AD386"/>
    <mergeCell ref="AE386:AJ386"/>
    <mergeCell ref="AK386:AP386"/>
    <mergeCell ref="AQ386:AV386"/>
    <mergeCell ref="AW386:BA386"/>
    <mergeCell ref="A382:F382"/>
    <mergeCell ref="BJ329:BL329"/>
    <mergeCell ref="AR329:AT329"/>
    <mergeCell ref="AU329:AW329"/>
    <mergeCell ref="AX329:AZ329"/>
    <mergeCell ref="BA329:BC329"/>
    <mergeCell ref="BD329:BF329"/>
    <mergeCell ref="BG329:BI329"/>
    <mergeCell ref="BJ328:BL328"/>
    <mergeCell ref="A329:C329"/>
    <mergeCell ref="D329:V329"/>
    <mergeCell ref="W329:Y329"/>
    <mergeCell ref="Z329:AB329"/>
    <mergeCell ref="AC329:AE329"/>
    <mergeCell ref="AF329:AH329"/>
    <mergeCell ref="AI329:AK329"/>
    <mergeCell ref="AL329:AN329"/>
    <mergeCell ref="AO329:AQ329"/>
    <mergeCell ref="AR328:AT328"/>
    <mergeCell ref="AU328:AW328"/>
    <mergeCell ref="AX328:AZ328"/>
    <mergeCell ref="BA328:BC328"/>
    <mergeCell ref="BD328:BF328"/>
    <mergeCell ref="BG328:BI328"/>
    <mergeCell ref="BJ327:BL327"/>
    <mergeCell ref="A328:C328"/>
    <mergeCell ref="D328:V328"/>
    <mergeCell ref="W328:Y328"/>
    <mergeCell ref="Z328:AB328"/>
    <mergeCell ref="AC328:AE328"/>
    <mergeCell ref="AF328:AH328"/>
    <mergeCell ref="AI328:AK328"/>
    <mergeCell ref="AL328:AN328"/>
    <mergeCell ref="AO328:AQ328"/>
    <mergeCell ref="AR327:AT327"/>
    <mergeCell ref="AU327:AW327"/>
    <mergeCell ref="AX327:AZ327"/>
    <mergeCell ref="BA327:BC327"/>
    <mergeCell ref="BD327:BF327"/>
    <mergeCell ref="BG327:BI327"/>
    <mergeCell ref="BJ326:BL326"/>
    <mergeCell ref="A327:C327"/>
    <mergeCell ref="D327:V327"/>
    <mergeCell ref="W327:Y327"/>
    <mergeCell ref="Z327:AB327"/>
    <mergeCell ref="AC327:AE327"/>
    <mergeCell ref="AF327:AH327"/>
    <mergeCell ref="AI327:AK327"/>
    <mergeCell ref="AL327:AN327"/>
    <mergeCell ref="AO327:AQ327"/>
    <mergeCell ref="AR326:AT326"/>
    <mergeCell ref="AU326:AW326"/>
    <mergeCell ref="AX326:AZ326"/>
    <mergeCell ref="BA326:BC326"/>
    <mergeCell ref="BD326:BF326"/>
    <mergeCell ref="BG326:BI326"/>
    <mergeCell ref="BJ325:BL325"/>
    <mergeCell ref="A326:C326"/>
    <mergeCell ref="D326:V326"/>
    <mergeCell ref="W326:Y326"/>
    <mergeCell ref="Z326:AB326"/>
    <mergeCell ref="AC326:AE326"/>
    <mergeCell ref="AF326:AH326"/>
    <mergeCell ref="AI326:AK326"/>
    <mergeCell ref="AL326:AN326"/>
    <mergeCell ref="AO326:AQ326"/>
    <mergeCell ref="AR325:AT325"/>
    <mergeCell ref="AU325:AW325"/>
    <mergeCell ref="AX325:AZ325"/>
    <mergeCell ref="BA325:BC325"/>
    <mergeCell ref="BD325:BF325"/>
    <mergeCell ref="BG325:BI325"/>
    <mergeCell ref="BJ324:BL324"/>
    <mergeCell ref="A325:C325"/>
    <mergeCell ref="D325:V325"/>
    <mergeCell ref="W325:Y325"/>
    <mergeCell ref="Z325:AB325"/>
    <mergeCell ref="AC325:AE325"/>
    <mergeCell ref="AF325:AH325"/>
    <mergeCell ref="AI325:AK325"/>
    <mergeCell ref="AL325:AN325"/>
    <mergeCell ref="AO325:AQ325"/>
    <mergeCell ref="AR324:AT324"/>
    <mergeCell ref="AU324:AW324"/>
    <mergeCell ref="AX324:AZ324"/>
    <mergeCell ref="BA324:BC324"/>
    <mergeCell ref="BD324:BF324"/>
    <mergeCell ref="BG324:BI324"/>
    <mergeCell ref="BN211:BR211"/>
    <mergeCell ref="AT210:AX210"/>
    <mergeCell ref="AY210:BC210"/>
    <mergeCell ref="BD210:BH210"/>
    <mergeCell ref="BI210:BM210"/>
    <mergeCell ref="BN210:BR210"/>
    <mergeCell ref="A211:T211"/>
    <mergeCell ref="U211:Y211"/>
    <mergeCell ref="Z211:AD211"/>
    <mergeCell ref="AE211:AI211"/>
    <mergeCell ref="AJ211:AN211"/>
    <mergeCell ref="BA322:BC322"/>
    <mergeCell ref="BD322:BF322"/>
    <mergeCell ref="BG322:BI322"/>
    <mergeCell ref="BJ322:BL322"/>
    <mergeCell ref="AU322:AW322"/>
    <mergeCell ref="AX322:AZ322"/>
    <mergeCell ref="BA321:BC321"/>
    <mergeCell ref="BD321:BF321"/>
    <mergeCell ref="BG321:BI321"/>
    <mergeCell ref="A318:C320"/>
    <mergeCell ref="D318:V320"/>
    <mergeCell ref="W318:AH318"/>
    <mergeCell ref="AI318:AT318"/>
    <mergeCell ref="AU318:AZ318"/>
    <mergeCell ref="BA318:BF318"/>
    <mergeCell ref="A315:BL315"/>
    <mergeCell ref="D221:AB221"/>
    <mergeCell ref="AC221:AG221"/>
    <mergeCell ref="A222:C222"/>
    <mergeCell ref="D222:AB222"/>
    <mergeCell ref="AC222:AG222"/>
    <mergeCell ref="A210:T210"/>
    <mergeCell ref="U210:Y210"/>
    <mergeCell ref="Z210:AD210"/>
    <mergeCell ref="AE210:AI210"/>
    <mergeCell ref="AJ210:AN210"/>
    <mergeCell ref="AO210:AS210"/>
    <mergeCell ref="BA323:BC323"/>
    <mergeCell ref="BD323:BF323"/>
    <mergeCell ref="BG323:BI323"/>
    <mergeCell ref="BJ323:BL323"/>
    <mergeCell ref="W319:AB319"/>
    <mergeCell ref="AC319:AH319"/>
    <mergeCell ref="AI319:AN319"/>
    <mergeCell ref="AO319:AT319"/>
    <mergeCell ref="AU319:AW320"/>
    <mergeCell ref="AX319:AZ320"/>
    <mergeCell ref="BA319:BC320"/>
    <mergeCell ref="BD319:BF320"/>
    <mergeCell ref="BG319:BI320"/>
    <mergeCell ref="AO322:AQ322"/>
    <mergeCell ref="AR322:AT322"/>
    <mergeCell ref="BD211:BH211"/>
    <mergeCell ref="BI211:BM211"/>
    <mergeCell ref="A223:C223"/>
    <mergeCell ref="D223:AB223"/>
    <mergeCell ref="AC223:AG223"/>
    <mergeCell ref="AX323:AZ323"/>
    <mergeCell ref="BJ321:BL321"/>
    <mergeCell ref="A322:C322"/>
    <mergeCell ref="D322:V322"/>
    <mergeCell ref="W322:Y322"/>
    <mergeCell ref="Z322:AB322"/>
    <mergeCell ref="BD208:BH208"/>
    <mergeCell ref="BI208:BM208"/>
    <mergeCell ref="BN208:BR208"/>
    <mergeCell ref="A209:T209"/>
    <mergeCell ref="U209:Y209"/>
    <mergeCell ref="Z209:AD209"/>
    <mergeCell ref="AE209:AI209"/>
    <mergeCell ref="AJ209:AN209"/>
    <mergeCell ref="AO209:AS209"/>
    <mergeCell ref="AT209:AX209"/>
    <mergeCell ref="BI207:BM207"/>
    <mergeCell ref="BN207:BR207"/>
    <mergeCell ref="A208:T208"/>
    <mergeCell ref="U208:Y208"/>
    <mergeCell ref="Z208:AD208"/>
    <mergeCell ref="AE208:AI208"/>
    <mergeCell ref="AJ208:AN208"/>
    <mergeCell ref="AO208:AS208"/>
    <mergeCell ref="AT208:AX208"/>
    <mergeCell ref="AY208:BC208"/>
    <mergeCell ref="AY209:BC209"/>
    <mergeCell ref="BD209:BH209"/>
    <mergeCell ref="BI209:BM209"/>
    <mergeCell ref="BN209:BR209"/>
    <mergeCell ref="BN206:BR206"/>
    <mergeCell ref="A207:T207"/>
    <mergeCell ref="U207:Y207"/>
    <mergeCell ref="Z207:AD207"/>
    <mergeCell ref="AE207:AI207"/>
    <mergeCell ref="AJ207:AN207"/>
    <mergeCell ref="AO207:AS207"/>
    <mergeCell ref="AT207:AX207"/>
    <mergeCell ref="AY207:BC207"/>
    <mergeCell ref="BD207:BH207"/>
    <mergeCell ref="A206:T206"/>
    <mergeCell ref="U206:Y206"/>
    <mergeCell ref="Z206:AD206"/>
    <mergeCell ref="AE206:AI206"/>
    <mergeCell ref="AJ206:AN206"/>
    <mergeCell ref="AO206:AS206"/>
    <mergeCell ref="AF194:AJ194"/>
    <mergeCell ref="AK194:AO194"/>
    <mergeCell ref="AT205:AX205"/>
    <mergeCell ref="AY205:BC205"/>
    <mergeCell ref="BD205:BH205"/>
    <mergeCell ref="BI205:BM205"/>
    <mergeCell ref="BN205:BR205"/>
    <mergeCell ref="AT206:AX206"/>
    <mergeCell ref="AY206:BC206"/>
    <mergeCell ref="BD206:BH206"/>
    <mergeCell ref="BI206:BM206"/>
    <mergeCell ref="A205:T205"/>
    <mergeCell ref="U205:Y205"/>
    <mergeCell ref="Z205:AD205"/>
    <mergeCell ref="AE205:AI205"/>
    <mergeCell ref="AJ205:AN205"/>
    <mergeCell ref="AP191:AT191"/>
    <mergeCell ref="AU191:AY191"/>
    <mergeCell ref="AZ191:BD191"/>
    <mergeCell ref="BE191:BI191"/>
    <mergeCell ref="A193:C193"/>
    <mergeCell ref="D193:P193"/>
    <mergeCell ref="Q193:U193"/>
    <mergeCell ref="V193:AE193"/>
    <mergeCell ref="AF193:AJ193"/>
    <mergeCell ref="AK193:AO193"/>
    <mergeCell ref="AP190:AT190"/>
    <mergeCell ref="AU190:AY190"/>
    <mergeCell ref="AZ190:BD190"/>
    <mergeCell ref="BE190:BI190"/>
    <mergeCell ref="A191:C191"/>
    <mergeCell ref="D191:P191"/>
    <mergeCell ref="Q191:U191"/>
    <mergeCell ref="V191:AE191"/>
    <mergeCell ref="AF191:AJ191"/>
    <mergeCell ref="AK191:AO191"/>
    <mergeCell ref="A192:C192"/>
    <mergeCell ref="D192:P192"/>
    <mergeCell ref="Q192:U192"/>
    <mergeCell ref="V192:AE192"/>
    <mergeCell ref="AF192:AJ192"/>
    <mergeCell ref="AK192:AO192"/>
    <mergeCell ref="AP192:AT192"/>
    <mergeCell ref="AU192:AY192"/>
    <mergeCell ref="AZ192:BD192"/>
    <mergeCell ref="BE192:BI192"/>
    <mergeCell ref="A190:C190"/>
    <mergeCell ref="D190:P190"/>
    <mergeCell ref="Q190:U190"/>
    <mergeCell ref="V190:AE190"/>
    <mergeCell ref="AF190:AJ190"/>
    <mergeCell ref="AK190:AO190"/>
    <mergeCell ref="AP186:AT186"/>
    <mergeCell ref="AU186:AY186"/>
    <mergeCell ref="AZ186:BD186"/>
    <mergeCell ref="BE186:BI186"/>
    <mergeCell ref="A189:C189"/>
    <mergeCell ref="D189:P189"/>
    <mergeCell ref="Q189:U189"/>
    <mergeCell ref="V189:AE189"/>
    <mergeCell ref="AF189:AJ189"/>
    <mergeCell ref="AK189:AO189"/>
    <mergeCell ref="Q188:U188"/>
    <mergeCell ref="V188:AE188"/>
    <mergeCell ref="AF188:AJ188"/>
    <mergeCell ref="AK188:AO188"/>
    <mergeCell ref="AP188:AT188"/>
    <mergeCell ref="AU188:AY188"/>
    <mergeCell ref="AZ188:BD188"/>
    <mergeCell ref="BE188:BI188"/>
    <mergeCell ref="A186:C186"/>
    <mergeCell ref="D186:P186"/>
    <mergeCell ref="Q186:U186"/>
    <mergeCell ref="V186:AE186"/>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9:AT189"/>
    <mergeCell ref="AU189:AY189"/>
    <mergeCell ref="AZ189:BD189"/>
    <mergeCell ref="BE189:BI189"/>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2:AT182"/>
    <mergeCell ref="AU182:AY182"/>
    <mergeCell ref="AZ182:BD182"/>
    <mergeCell ref="BE182:BI182"/>
    <mergeCell ref="AZ184:BD184"/>
    <mergeCell ref="BE184:BI184"/>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AP181:AT181"/>
    <mergeCell ref="AU181:AY181"/>
    <mergeCell ref="AZ181:BD181"/>
    <mergeCell ref="BE181:BI181"/>
    <mergeCell ref="BT169:BX169"/>
    <mergeCell ref="AP169:AT169"/>
    <mergeCell ref="AU169:AY169"/>
    <mergeCell ref="AZ169:BD169"/>
    <mergeCell ref="BE169:BI169"/>
    <mergeCell ref="BJ169:BN169"/>
    <mergeCell ref="BO169:BS169"/>
    <mergeCell ref="AP178:AT178"/>
    <mergeCell ref="AU178:AY178"/>
    <mergeCell ref="AZ178:BD178"/>
    <mergeCell ref="BE178:BI178"/>
    <mergeCell ref="BO168:BS168"/>
    <mergeCell ref="BT168:BX168"/>
    <mergeCell ref="A169:C169"/>
    <mergeCell ref="D169:P169"/>
    <mergeCell ref="Q169:U169"/>
    <mergeCell ref="V169:AE169"/>
    <mergeCell ref="AF169:AJ169"/>
    <mergeCell ref="AK169:AO169"/>
    <mergeCell ref="AP177:AT177"/>
    <mergeCell ref="AU177:AY177"/>
    <mergeCell ref="AZ177:BD177"/>
    <mergeCell ref="BE177:BI177"/>
    <mergeCell ref="AP176:AT176"/>
    <mergeCell ref="AU176:AY176"/>
    <mergeCell ref="AZ176:BD176"/>
    <mergeCell ref="BE176:BI176"/>
    <mergeCell ref="A177:C177"/>
    <mergeCell ref="D177:P177"/>
    <mergeCell ref="Q177:U177"/>
    <mergeCell ref="V177:AE177"/>
    <mergeCell ref="AF177:AJ177"/>
    <mergeCell ref="AK177:AO177"/>
    <mergeCell ref="AK175:AO175"/>
    <mergeCell ref="BT166:BX166"/>
    <mergeCell ref="A168:C168"/>
    <mergeCell ref="D168:P168"/>
    <mergeCell ref="Q168:U168"/>
    <mergeCell ref="V168:AE168"/>
    <mergeCell ref="AF168:AJ168"/>
    <mergeCell ref="AK168:AO168"/>
    <mergeCell ref="AP168:AT168"/>
    <mergeCell ref="AU168:AY168"/>
    <mergeCell ref="AZ168:BD168"/>
    <mergeCell ref="AP166:AT166"/>
    <mergeCell ref="AU166:AY166"/>
    <mergeCell ref="AZ166:BD166"/>
    <mergeCell ref="BE166:BI166"/>
    <mergeCell ref="BJ166:BN166"/>
    <mergeCell ref="BO166:BS166"/>
    <mergeCell ref="Q176:U176"/>
    <mergeCell ref="V176:AE176"/>
    <mergeCell ref="AF176:AJ176"/>
    <mergeCell ref="AK176:AO176"/>
    <mergeCell ref="BT167:BX167"/>
    <mergeCell ref="AP175:AT175"/>
    <mergeCell ref="AU175:AY175"/>
    <mergeCell ref="AZ175:BD175"/>
    <mergeCell ref="BE175:BI175"/>
    <mergeCell ref="A176:C176"/>
    <mergeCell ref="D176:P176"/>
    <mergeCell ref="BE167:BI167"/>
    <mergeCell ref="BJ167:BN167"/>
    <mergeCell ref="BO167:BS167"/>
    <mergeCell ref="BE168:BI168"/>
    <mergeCell ref="BJ168:BN168"/>
    <mergeCell ref="BE165:BI165"/>
    <mergeCell ref="BJ165:BN165"/>
    <mergeCell ref="BO165:BS165"/>
    <mergeCell ref="BT165:BX165"/>
    <mergeCell ref="A166:C166"/>
    <mergeCell ref="D166:P166"/>
    <mergeCell ref="Q166:U166"/>
    <mergeCell ref="V166:AE166"/>
    <mergeCell ref="AF166:AJ166"/>
    <mergeCell ref="AK166:AO166"/>
    <mergeCell ref="V167:AE167"/>
    <mergeCell ref="AF167:AJ167"/>
    <mergeCell ref="AK167:AO167"/>
    <mergeCell ref="AP167:AT167"/>
    <mergeCell ref="AU167:AY167"/>
    <mergeCell ref="AZ167:BD167"/>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2:BI162"/>
    <mergeCell ref="BJ162:BN162"/>
    <mergeCell ref="BO162:BS162"/>
    <mergeCell ref="BT162:BX162"/>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Q160:U160"/>
    <mergeCell ref="V160:AE160"/>
    <mergeCell ref="AF160:AJ160"/>
    <mergeCell ref="AK160:AO160"/>
    <mergeCell ref="AP160:AT160"/>
    <mergeCell ref="AU160:AY160"/>
    <mergeCell ref="AZ160:BD160"/>
    <mergeCell ref="A160:C160"/>
    <mergeCell ref="D160:P160"/>
    <mergeCell ref="BJ159:BN159"/>
    <mergeCell ref="BO159:BS159"/>
    <mergeCell ref="BE157:BI157"/>
    <mergeCell ref="BJ157:BN157"/>
    <mergeCell ref="BO157:BS157"/>
    <mergeCell ref="BT157:BX157"/>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A156:C156"/>
    <mergeCell ref="D156:P156"/>
    <mergeCell ref="Q156:U156"/>
    <mergeCell ref="V156:AE156"/>
    <mergeCell ref="AF156:AJ156"/>
    <mergeCell ref="AK156:AO156"/>
    <mergeCell ref="BT159:BX159"/>
    <mergeCell ref="A153:C153"/>
    <mergeCell ref="D153:P153"/>
    <mergeCell ref="Q153:U153"/>
    <mergeCell ref="V153:AE153"/>
    <mergeCell ref="AF153:AJ153"/>
    <mergeCell ref="AK153:AO153"/>
    <mergeCell ref="AP153:AT153"/>
    <mergeCell ref="AU153:AY153"/>
    <mergeCell ref="AZ153:BD153"/>
    <mergeCell ref="AP152:AT152"/>
    <mergeCell ref="A154:C154"/>
    <mergeCell ref="AU155:AY155"/>
    <mergeCell ref="AZ155:BD155"/>
    <mergeCell ref="AP159:AT159"/>
    <mergeCell ref="AU159:AY159"/>
    <mergeCell ref="AZ159:BD159"/>
    <mergeCell ref="BE159:BI159"/>
    <mergeCell ref="A155:C155"/>
    <mergeCell ref="D155:P155"/>
    <mergeCell ref="Q155:U155"/>
    <mergeCell ref="V155:AE155"/>
    <mergeCell ref="AF155:AJ155"/>
    <mergeCell ref="AP154:AT154"/>
    <mergeCell ref="AU154:AY154"/>
    <mergeCell ref="AZ154:BD154"/>
    <mergeCell ref="BE154:BI154"/>
    <mergeCell ref="BE153:BI153"/>
    <mergeCell ref="AG134:AK134"/>
    <mergeCell ref="AL134:AP134"/>
    <mergeCell ref="AQ134:AU134"/>
    <mergeCell ref="AV134:AX134"/>
    <mergeCell ref="BC113:BG113"/>
    <mergeCell ref="BC112:BG112"/>
    <mergeCell ref="A113:D113"/>
    <mergeCell ref="E113:W113"/>
    <mergeCell ref="X113:AB113"/>
    <mergeCell ref="AC113:AG113"/>
    <mergeCell ref="AH113:AJ113"/>
    <mergeCell ref="AK113:AO113"/>
    <mergeCell ref="AP113:AT113"/>
    <mergeCell ref="AU113:AY113"/>
    <mergeCell ref="AZ113:BB113"/>
    <mergeCell ref="AV132:AX132"/>
    <mergeCell ref="AY132:BC132"/>
    <mergeCell ref="BD132:BH132"/>
    <mergeCell ref="Y132:AC132"/>
    <mergeCell ref="AD132:AF132"/>
    <mergeCell ref="AG132:AK132"/>
    <mergeCell ref="AL132:AP132"/>
    <mergeCell ref="AQ132:AU132"/>
    <mergeCell ref="AL131:AP131"/>
    <mergeCell ref="AQ131:AU131"/>
    <mergeCell ref="AV131:AX131"/>
    <mergeCell ref="AY131:BC131"/>
    <mergeCell ref="BD131:BH131"/>
    <mergeCell ref="AZ122:BB122"/>
    <mergeCell ref="BC122:BG122"/>
    <mergeCell ref="A124:BL124"/>
    <mergeCell ref="A126:BL126"/>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AZ101:BB101"/>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AK99:AO99"/>
    <mergeCell ref="AP99:AT99"/>
    <mergeCell ref="AU99:AY99"/>
    <mergeCell ref="AZ99:BB99"/>
    <mergeCell ref="A98:D98"/>
    <mergeCell ref="E98:W98"/>
    <mergeCell ref="X98:AB98"/>
    <mergeCell ref="AC98:AG98"/>
    <mergeCell ref="AH98:AJ98"/>
    <mergeCell ref="AK98:AO98"/>
    <mergeCell ref="AP98:AT98"/>
    <mergeCell ref="AU98:AY98"/>
    <mergeCell ref="AZ98:BB98"/>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BC79:BG79"/>
    <mergeCell ref="BH79:BL79"/>
    <mergeCell ref="BM79:BQ79"/>
    <mergeCell ref="BR79:BT79"/>
    <mergeCell ref="BU79:BY79"/>
    <mergeCell ref="BU78:BY78"/>
    <mergeCell ref="A79:D79"/>
    <mergeCell ref="E79:W79"/>
    <mergeCell ref="X79:AB79"/>
    <mergeCell ref="AC79:AG79"/>
    <mergeCell ref="AH79:AJ79"/>
    <mergeCell ref="AK79:AO79"/>
    <mergeCell ref="AP79:AT79"/>
    <mergeCell ref="AU79:AY79"/>
    <mergeCell ref="AZ79:BB79"/>
    <mergeCell ref="AU78:AY78"/>
    <mergeCell ref="AZ78:BB78"/>
    <mergeCell ref="BC78:BG78"/>
    <mergeCell ref="BH78:BL78"/>
    <mergeCell ref="BM78:BQ78"/>
    <mergeCell ref="BR78:BT78"/>
    <mergeCell ref="BM77:BQ77"/>
    <mergeCell ref="BR77:BT77"/>
    <mergeCell ref="BU77:BY77"/>
    <mergeCell ref="A78:D78"/>
    <mergeCell ref="E78:W78"/>
    <mergeCell ref="X78:AB78"/>
    <mergeCell ref="AC78:AG78"/>
    <mergeCell ref="AH78:AJ78"/>
    <mergeCell ref="AK78:AO78"/>
    <mergeCell ref="AP78:AT78"/>
    <mergeCell ref="AK77:AO77"/>
    <mergeCell ref="AP77:AT77"/>
    <mergeCell ref="AU77:AY77"/>
    <mergeCell ref="AZ77:BB77"/>
    <mergeCell ref="BC77:BG77"/>
    <mergeCell ref="BH77:BL77"/>
    <mergeCell ref="BC76:BG76"/>
    <mergeCell ref="BH76:BL76"/>
    <mergeCell ref="BM76:BQ76"/>
    <mergeCell ref="BR76:BT76"/>
    <mergeCell ref="BU76:BY76"/>
    <mergeCell ref="A77:D77"/>
    <mergeCell ref="E77:W77"/>
    <mergeCell ref="X77:AB77"/>
    <mergeCell ref="AC77:AG77"/>
    <mergeCell ref="AH77:AJ77"/>
    <mergeCell ref="BU75:BY75"/>
    <mergeCell ref="A76:D76"/>
    <mergeCell ref="E76:W76"/>
    <mergeCell ref="X76:AB76"/>
    <mergeCell ref="AC76:AG76"/>
    <mergeCell ref="AH76:AJ76"/>
    <mergeCell ref="AK76:AO76"/>
    <mergeCell ref="AP76:AT76"/>
    <mergeCell ref="AU76:AY76"/>
    <mergeCell ref="AZ76:BB76"/>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BU69:BY69"/>
    <mergeCell ref="A70:D70"/>
    <mergeCell ref="E70:W70"/>
    <mergeCell ref="X70:AB70"/>
    <mergeCell ref="AC70:AG70"/>
    <mergeCell ref="AH70:AJ70"/>
    <mergeCell ref="AK70:AO70"/>
    <mergeCell ref="AP70:AT70"/>
    <mergeCell ref="AU70:AY70"/>
    <mergeCell ref="AZ70:BB70"/>
    <mergeCell ref="AU69:AY69"/>
    <mergeCell ref="AZ69:BB69"/>
    <mergeCell ref="BC69:BG69"/>
    <mergeCell ref="BH69:BL69"/>
    <mergeCell ref="BM69:BQ69"/>
    <mergeCell ref="BR69:BT69"/>
    <mergeCell ref="BM68:BQ68"/>
    <mergeCell ref="BR68:BT68"/>
    <mergeCell ref="BU68:BY68"/>
    <mergeCell ref="A69:D69"/>
    <mergeCell ref="E69:W69"/>
    <mergeCell ref="X69:AB69"/>
    <mergeCell ref="AC69:AG69"/>
    <mergeCell ref="AH69:AJ69"/>
    <mergeCell ref="AK69:AO69"/>
    <mergeCell ref="AP69:AT69"/>
    <mergeCell ref="AK68:AO68"/>
    <mergeCell ref="AP68:AT68"/>
    <mergeCell ref="AU68:AY68"/>
    <mergeCell ref="AZ68:BB68"/>
    <mergeCell ref="BC68:BG68"/>
    <mergeCell ref="BH68:BL68"/>
    <mergeCell ref="A65:D65"/>
    <mergeCell ref="E65:W65"/>
    <mergeCell ref="X65:AB65"/>
    <mergeCell ref="AC65:AG65"/>
    <mergeCell ref="AH65:AJ65"/>
    <mergeCell ref="A64:D64"/>
    <mergeCell ref="E64:W64"/>
    <mergeCell ref="X64:AB64"/>
    <mergeCell ref="AC64:AG64"/>
    <mergeCell ref="AH64:AJ64"/>
    <mergeCell ref="AK64:AO64"/>
    <mergeCell ref="BC67:BG67"/>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E66:W66"/>
    <mergeCell ref="X66:AB66"/>
    <mergeCell ref="AC66:AG66"/>
    <mergeCell ref="AH66:AJ66"/>
    <mergeCell ref="AK66:AO66"/>
    <mergeCell ref="AP66:AT66"/>
    <mergeCell ref="AK65:AO65"/>
    <mergeCell ref="AP65:AT65"/>
    <mergeCell ref="AU65:AY65"/>
    <mergeCell ref="AZ65:BB65"/>
    <mergeCell ref="BC65:BG65"/>
    <mergeCell ref="BH65:BL65"/>
    <mergeCell ref="BC64:BG64"/>
    <mergeCell ref="BH64:BL64"/>
    <mergeCell ref="BM64:BQ64"/>
    <mergeCell ref="BR64:BT64"/>
    <mergeCell ref="BU64:BY64"/>
    <mergeCell ref="AZ66:BB66"/>
    <mergeCell ref="BC66:BG66"/>
    <mergeCell ref="BH66:BL66"/>
    <mergeCell ref="BM66:BQ66"/>
    <mergeCell ref="BR66:BT66"/>
    <mergeCell ref="AZ50:BB50"/>
    <mergeCell ref="AP64:AT64"/>
    <mergeCell ref="AU64:AY64"/>
    <mergeCell ref="AZ64:BB64"/>
    <mergeCell ref="BC53:BG53"/>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62:BG62"/>
    <mergeCell ref="AK48:AO48"/>
    <mergeCell ref="AP48:AT48"/>
    <mergeCell ref="AU48:AY48"/>
    <mergeCell ref="AZ48:BB48"/>
    <mergeCell ref="A47:D47"/>
    <mergeCell ref="E47:W47"/>
    <mergeCell ref="X47:AB47"/>
    <mergeCell ref="AC47:AG47"/>
    <mergeCell ref="AH47:AJ47"/>
    <mergeCell ref="AK47:AO47"/>
    <mergeCell ref="AP47:AT47"/>
    <mergeCell ref="AU47:AY47"/>
    <mergeCell ref="AZ47:BB47"/>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BM37:BQ37"/>
    <mergeCell ref="BR37:BT37"/>
    <mergeCell ref="BU37:BY37"/>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464:AA464"/>
    <mergeCell ref="AB464:AT464"/>
    <mergeCell ref="AU464:BF464"/>
    <mergeCell ref="AK419:AP419"/>
    <mergeCell ref="AQ419:AV419"/>
    <mergeCell ref="A418:F418"/>
    <mergeCell ref="G418:S418"/>
    <mergeCell ref="T418:Y418"/>
    <mergeCell ref="Z418:AD418"/>
    <mergeCell ref="AE418:AJ418"/>
    <mergeCell ref="AK418:AP418"/>
    <mergeCell ref="BE415:BL416"/>
    <mergeCell ref="A417:F417"/>
    <mergeCell ref="G417:S417"/>
    <mergeCell ref="T417:Y417"/>
    <mergeCell ref="Z417:AD417"/>
    <mergeCell ref="AB465:AT465"/>
    <mergeCell ref="AU465:BF465"/>
    <mergeCell ref="A31:D31"/>
    <mergeCell ref="E31:W31"/>
    <mergeCell ref="X31:AB31"/>
    <mergeCell ref="AC31:AG31"/>
    <mergeCell ref="AH31:AJ31"/>
    <mergeCell ref="A457:BL457"/>
    <mergeCell ref="A458:BL458"/>
    <mergeCell ref="A462:AA462"/>
    <mergeCell ref="AB462:AT462"/>
    <mergeCell ref="AU462:BF462"/>
    <mergeCell ref="AB463:AT463"/>
    <mergeCell ref="AU463:BF463"/>
    <mergeCell ref="AW419:BD419"/>
    <mergeCell ref="BE419:BL419"/>
    <mergeCell ref="A452:BL452"/>
    <mergeCell ref="A453:BL453"/>
    <mergeCell ref="A455:BL455"/>
    <mergeCell ref="A456:BL456"/>
    <mergeCell ref="AK420:AP420"/>
    <mergeCell ref="AQ420:AV420"/>
    <mergeCell ref="AW420:BD420"/>
    <mergeCell ref="BE420:BL420"/>
    <mergeCell ref="AQ418:AV418"/>
    <mergeCell ref="AW418:BD418"/>
    <mergeCell ref="BE418:BL418"/>
    <mergeCell ref="A419:F419"/>
    <mergeCell ref="G419:S419"/>
    <mergeCell ref="T419:Y419"/>
    <mergeCell ref="Z419:AD419"/>
    <mergeCell ref="AE419:AJ419"/>
    <mergeCell ref="G405:P405"/>
    <mergeCell ref="Q405:U405"/>
    <mergeCell ref="V405:Y405"/>
    <mergeCell ref="Z405:AD405"/>
    <mergeCell ref="AE405:AI405"/>
    <mergeCell ref="AJ405:AN405"/>
    <mergeCell ref="A404:F404"/>
    <mergeCell ref="G404:P404"/>
    <mergeCell ref="Q404:U404"/>
    <mergeCell ref="AJ402:AN402"/>
    <mergeCell ref="AO402:AS402"/>
    <mergeCell ref="AT402:AW402"/>
    <mergeCell ref="AX402:BB402"/>
    <mergeCell ref="BC402:BG402"/>
    <mergeCell ref="BH402:BL402"/>
    <mergeCell ref="A402:F402"/>
    <mergeCell ref="G402:P402"/>
    <mergeCell ref="Q402:U402"/>
    <mergeCell ref="V402:Y402"/>
    <mergeCell ref="Z402:AD402"/>
    <mergeCell ref="AE402:AI402"/>
    <mergeCell ref="AO405:AS405"/>
    <mergeCell ref="AT405:AW405"/>
    <mergeCell ref="AX405:BB405"/>
    <mergeCell ref="BC405:BG405"/>
    <mergeCell ref="BH405:BL405"/>
    <mergeCell ref="AJ401:AN401"/>
    <mergeCell ref="AO401:AS401"/>
    <mergeCell ref="AT401:AW401"/>
    <mergeCell ref="AX401:BB401"/>
    <mergeCell ref="BC401:BG401"/>
    <mergeCell ref="BH401:BL401"/>
    <mergeCell ref="A401:F401"/>
    <mergeCell ref="G401:P401"/>
    <mergeCell ref="Q401:U401"/>
    <mergeCell ref="V401:Y401"/>
    <mergeCell ref="Z401:AD401"/>
    <mergeCell ref="AE401:AI401"/>
    <mergeCell ref="AT399:AW400"/>
    <mergeCell ref="AX399:BG399"/>
    <mergeCell ref="BH399:BL400"/>
    <mergeCell ref="Z400:AD400"/>
    <mergeCell ref="AE400:AI400"/>
    <mergeCell ref="AX400:BB400"/>
    <mergeCell ref="BC400:BG400"/>
    <mergeCell ref="A396:BL396"/>
    <mergeCell ref="A398:F400"/>
    <mergeCell ref="G398:P400"/>
    <mergeCell ref="Q398:AN398"/>
    <mergeCell ref="AO398:BL398"/>
    <mergeCell ref="Q399:U400"/>
    <mergeCell ref="V399:Y400"/>
    <mergeCell ref="Z399:AI399"/>
    <mergeCell ref="AJ399:AN400"/>
    <mergeCell ref="AO399:AS400"/>
    <mergeCell ref="AK382:AP382"/>
    <mergeCell ref="AQ382:AV382"/>
    <mergeCell ref="AW382:BA382"/>
    <mergeCell ref="BB382:BF382"/>
    <mergeCell ref="BG382:BL382"/>
    <mergeCell ref="A395:BL395"/>
    <mergeCell ref="BG383:BL383"/>
    <mergeCell ref="A384:F384"/>
    <mergeCell ref="G384:S384"/>
    <mergeCell ref="T384:Y384"/>
    <mergeCell ref="AK384:AP384"/>
    <mergeCell ref="AQ384:AV384"/>
    <mergeCell ref="AW384:BA384"/>
    <mergeCell ref="BB384:BF384"/>
    <mergeCell ref="A383:F383"/>
    <mergeCell ref="G383:S383"/>
    <mergeCell ref="T383:Y383"/>
    <mergeCell ref="Z383:AD383"/>
    <mergeCell ref="AE383:AJ383"/>
    <mergeCell ref="AK383:AP383"/>
    <mergeCell ref="AQ383:AV383"/>
    <mergeCell ref="AW383:BA383"/>
    <mergeCell ref="G382:S382"/>
    <mergeCell ref="T382:Y382"/>
    <mergeCell ref="Z382:AD382"/>
    <mergeCell ref="AE382:AJ382"/>
    <mergeCell ref="BG384:BL384"/>
    <mergeCell ref="A385:F385"/>
    <mergeCell ref="G385:S385"/>
    <mergeCell ref="T385:Y385"/>
    <mergeCell ref="Z385:AD385"/>
    <mergeCell ref="AE385:AJ385"/>
    <mergeCell ref="AK385:AP385"/>
    <mergeCell ref="AQ385:AV385"/>
    <mergeCell ref="AW385:BA385"/>
    <mergeCell ref="BB385:BF385"/>
    <mergeCell ref="Z384:AD384"/>
    <mergeCell ref="AE384:AJ384"/>
    <mergeCell ref="BB383:BF383"/>
    <mergeCell ref="BG385:BL385"/>
    <mergeCell ref="AK380:AP380"/>
    <mergeCell ref="AQ380:AV380"/>
    <mergeCell ref="AW380:BA380"/>
    <mergeCell ref="BB380:BF380"/>
    <mergeCell ref="BG380:BL380"/>
    <mergeCell ref="A381:F381"/>
    <mergeCell ref="G381:S381"/>
    <mergeCell ref="T381:Y381"/>
    <mergeCell ref="Z381:AD381"/>
    <mergeCell ref="AE381:AJ381"/>
    <mergeCell ref="AQ378:AV379"/>
    <mergeCell ref="AW378:BF378"/>
    <mergeCell ref="BG378:BL379"/>
    <mergeCell ref="AW379:BA379"/>
    <mergeCell ref="BB379:BF379"/>
    <mergeCell ref="A380:F380"/>
    <mergeCell ref="G380:S380"/>
    <mergeCell ref="T380:Y380"/>
    <mergeCell ref="Z380:AD380"/>
    <mergeCell ref="AE380:AJ380"/>
    <mergeCell ref="A378:F379"/>
    <mergeCell ref="G378:S379"/>
    <mergeCell ref="T378:Y379"/>
    <mergeCell ref="Z378:AD379"/>
    <mergeCell ref="AE378:AJ379"/>
    <mergeCell ref="AK378:AP379"/>
    <mergeCell ref="AK381:AP381"/>
    <mergeCell ref="AQ381:AV381"/>
    <mergeCell ref="AW381:BA381"/>
    <mergeCell ref="BB381:BF381"/>
    <mergeCell ref="BG381:BL381"/>
    <mergeCell ref="BJ367:BM367"/>
    <mergeCell ref="A370:BL370"/>
    <mergeCell ref="A371:BL371"/>
    <mergeCell ref="A373:BL373"/>
    <mergeCell ref="A375:BL375"/>
    <mergeCell ref="A376:BL376"/>
    <mergeCell ref="AL367:AO367"/>
    <mergeCell ref="AP367:AS367"/>
    <mergeCell ref="AT367:AW367"/>
    <mergeCell ref="AX367:BA367"/>
    <mergeCell ref="BB367:BE367"/>
    <mergeCell ref="BF367:BI367"/>
    <mergeCell ref="AX366:BA366"/>
    <mergeCell ref="BB366:BE366"/>
    <mergeCell ref="BF366:BI366"/>
    <mergeCell ref="BJ366:BM366"/>
    <mergeCell ref="A367:M367"/>
    <mergeCell ref="N367:U367"/>
    <mergeCell ref="V367:Y367"/>
    <mergeCell ref="Z367:AC367"/>
    <mergeCell ref="AD367:AG367"/>
    <mergeCell ref="AH367:AK367"/>
    <mergeCell ref="BJ365:BM365"/>
    <mergeCell ref="A366:M366"/>
    <mergeCell ref="N366:U366"/>
    <mergeCell ref="V366:Y366"/>
    <mergeCell ref="Z366:AC366"/>
    <mergeCell ref="AD366:AG366"/>
    <mergeCell ref="AH366:AK366"/>
    <mergeCell ref="AL366:AO366"/>
    <mergeCell ref="AP366:AS366"/>
    <mergeCell ref="AT366:AW366"/>
    <mergeCell ref="AL365:AO365"/>
    <mergeCell ref="AP365:AS365"/>
    <mergeCell ref="AT365:AW365"/>
    <mergeCell ref="AX365:BA365"/>
    <mergeCell ref="BB365:BE365"/>
    <mergeCell ref="BF365:BI365"/>
    <mergeCell ref="AX364:BA364"/>
    <mergeCell ref="BB364:BE364"/>
    <mergeCell ref="BF364:BI364"/>
    <mergeCell ref="BJ364:BM364"/>
    <mergeCell ref="A365:M365"/>
    <mergeCell ref="N365:U365"/>
    <mergeCell ref="V365:Y365"/>
    <mergeCell ref="Z365:AC365"/>
    <mergeCell ref="AD365:AG365"/>
    <mergeCell ref="AH365:AK365"/>
    <mergeCell ref="Z364:AC364"/>
    <mergeCell ref="AD364:AG364"/>
    <mergeCell ref="AH364:AK364"/>
    <mergeCell ref="AL364:AO364"/>
    <mergeCell ref="AP364:AS364"/>
    <mergeCell ref="AT364:AW364"/>
    <mergeCell ref="A359:BL359"/>
    <mergeCell ref="A361:BL361"/>
    <mergeCell ref="A363:M364"/>
    <mergeCell ref="N363:U364"/>
    <mergeCell ref="V363:Y364"/>
    <mergeCell ref="Z363:AG363"/>
    <mergeCell ref="AH363:AO363"/>
    <mergeCell ref="AP363:AW363"/>
    <mergeCell ref="AX363:BE363"/>
    <mergeCell ref="BF363:BM363"/>
    <mergeCell ref="AZ353:BD353"/>
    <mergeCell ref="A354:F354"/>
    <mergeCell ref="G354:S354"/>
    <mergeCell ref="T354:Z354"/>
    <mergeCell ref="AA354:AE354"/>
    <mergeCell ref="AF354:AJ354"/>
    <mergeCell ref="AK354:AO354"/>
    <mergeCell ref="AP354:AT354"/>
    <mergeCell ref="AU354:AY354"/>
    <mergeCell ref="AZ354:BD354"/>
    <mergeCell ref="A353:F353"/>
    <mergeCell ref="G353:S353"/>
    <mergeCell ref="T353:Z353"/>
    <mergeCell ref="AA353:AE353"/>
    <mergeCell ref="AF353:AJ353"/>
    <mergeCell ref="AK353:AO353"/>
    <mergeCell ref="AP353:AT353"/>
    <mergeCell ref="AU353:AY353"/>
    <mergeCell ref="AP357:AT357"/>
    <mergeCell ref="AU357:AY357"/>
    <mergeCell ref="AZ357:BD357"/>
    <mergeCell ref="A357:F357"/>
    <mergeCell ref="T350:Z351"/>
    <mergeCell ref="AA350:AO350"/>
    <mergeCell ref="AP350:BD350"/>
    <mergeCell ref="AA351:AE351"/>
    <mergeCell ref="AF351:AJ351"/>
    <mergeCell ref="AK351:AO351"/>
    <mergeCell ref="AP341:AT341"/>
    <mergeCell ref="AU341:AY341"/>
    <mergeCell ref="AZ341:BD341"/>
    <mergeCell ref="BE341:BI341"/>
    <mergeCell ref="BJ341:BN341"/>
    <mergeCell ref="BO341:BS341"/>
    <mergeCell ref="A341:F341"/>
    <mergeCell ref="G341:S341"/>
    <mergeCell ref="T341:Z341"/>
    <mergeCell ref="AA341:AE341"/>
    <mergeCell ref="AF341:AJ341"/>
    <mergeCell ref="AK341:AO341"/>
    <mergeCell ref="AU344:AY344"/>
    <mergeCell ref="AZ344:BD344"/>
    <mergeCell ref="BE344:BI344"/>
    <mergeCell ref="BJ344:BN344"/>
    <mergeCell ref="BO344:BS344"/>
    <mergeCell ref="BE342:BI342"/>
    <mergeCell ref="BJ342:BN342"/>
    <mergeCell ref="BO342:BS342"/>
    <mergeCell ref="A344:F344"/>
    <mergeCell ref="G344:S344"/>
    <mergeCell ref="A342:F342"/>
    <mergeCell ref="G342:S342"/>
    <mergeCell ref="T342:Z342"/>
    <mergeCell ref="AA342:AE342"/>
    <mergeCell ref="BE338:BI338"/>
    <mergeCell ref="BJ338:BN338"/>
    <mergeCell ref="BO338:BS338"/>
    <mergeCell ref="A335:BL335"/>
    <mergeCell ref="A337:F338"/>
    <mergeCell ref="G337:S338"/>
    <mergeCell ref="T337:Z338"/>
    <mergeCell ref="AA337:AO337"/>
    <mergeCell ref="AP337:BD337"/>
    <mergeCell ref="BE337:BS337"/>
    <mergeCell ref="AA338:AE338"/>
    <mergeCell ref="AF338:AJ338"/>
    <mergeCell ref="AK338:AO338"/>
    <mergeCell ref="AP340:AT340"/>
    <mergeCell ref="AU340:AY340"/>
    <mergeCell ref="AZ340:BD340"/>
    <mergeCell ref="BE340:BI340"/>
    <mergeCell ref="BJ340:BN340"/>
    <mergeCell ref="BO340:BS340"/>
    <mergeCell ref="A340:F340"/>
    <mergeCell ref="G340:S340"/>
    <mergeCell ref="T340:Z340"/>
    <mergeCell ref="AA340:AE340"/>
    <mergeCell ref="AF340:AJ340"/>
    <mergeCell ref="AK340:AO340"/>
    <mergeCell ref="AP339:AT339"/>
    <mergeCell ref="AU339:AY339"/>
    <mergeCell ref="AZ339:BD339"/>
    <mergeCell ref="BE339:BI339"/>
    <mergeCell ref="BJ339:BN339"/>
    <mergeCell ref="BO339:BS339"/>
    <mergeCell ref="A339:F339"/>
    <mergeCell ref="AU321:AW321"/>
    <mergeCell ref="AX321:AZ321"/>
    <mergeCell ref="A321:C321"/>
    <mergeCell ref="D321:V321"/>
    <mergeCell ref="W321:Y321"/>
    <mergeCell ref="Z321:AB321"/>
    <mergeCell ref="AC321:AE321"/>
    <mergeCell ref="AF321:AH321"/>
    <mergeCell ref="AL322:AN322"/>
    <mergeCell ref="A323:C323"/>
    <mergeCell ref="D323:V323"/>
    <mergeCell ref="W323:Y323"/>
    <mergeCell ref="Z323:AB323"/>
    <mergeCell ref="AC323:AE323"/>
    <mergeCell ref="AF323:AH323"/>
    <mergeCell ref="AI322:AK322"/>
    <mergeCell ref="AF342:AJ342"/>
    <mergeCell ref="AK342:AO342"/>
    <mergeCell ref="AP342:AT342"/>
    <mergeCell ref="AP338:AT338"/>
    <mergeCell ref="AU338:AY338"/>
    <mergeCell ref="AZ338:BD338"/>
    <mergeCell ref="G339:S339"/>
    <mergeCell ref="T339:Z339"/>
    <mergeCell ref="AA339:AE339"/>
    <mergeCell ref="AF339:AJ339"/>
    <mergeCell ref="AK339:AO339"/>
    <mergeCell ref="AC219:AG219"/>
    <mergeCell ref="A220:C220"/>
    <mergeCell ref="D220:AB220"/>
    <mergeCell ref="AC220:AG220"/>
    <mergeCell ref="A221:C221"/>
    <mergeCell ref="AO324:AQ324"/>
    <mergeCell ref="AI323:AK323"/>
    <mergeCell ref="AL323:AN323"/>
    <mergeCell ref="AO323:AQ323"/>
    <mergeCell ref="AR323:AT323"/>
    <mergeCell ref="AU323:AW323"/>
    <mergeCell ref="A224:C224"/>
    <mergeCell ref="D224:AB224"/>
    <mergeCell ref="AC224:AG224"/>
    <mergeCell ref="A226:BL226"/>
    <mergeCell ref="AP227:AU227"/>
    <mergeCell ref="A228:B228"/>
    <mergeCell ref="C228:Z228"/>
    <mergeCell ref="AA228:AE228"/>
    <mergeCell ref="AF228:AK228"/>
    <mergeCell ref="AL228:AP228"/>
    <mergeCell ref="AQ228:AV228"/>
    <mergeCell ref="A229:B229"/>
    <mergeCell ref="C229:Z229"/>
    <mergeCell ref="AA229:AE229"/>
    <mergeCell ref="AF229:AK229"/>
    <mergeCell ref="AC322:AE322"/>
    <mergeCell ref="AF322:AH322"/>
    <mergeCell ref="AI321:AK321"/>
    <mergeCell ref="AL321:AN321"/>
    <mergeCell ref="AO321:AQ321"/>
    <mergeCell ref="AR321:AT321"/>
    <mergeCell ref="BI201:BR201"/>
    <mergeCell ref="U202:Y202"/>
    <mergeCell ref="Z202:AD202"/>
    <mergeCell ref="AE202:AI202"/>
    <mergeCell ref="AJ202:AN202"/>
    <mergeCell ref="AO205:AS205"/>
    <mergeCell ref="BJ319:BL320"/>
    <mergeCell ref="W320:Y320"/>
    <mergeCell ref="Z320:AB320"/>
    <mergeCell ref="AC320:AE320"/>
    <mergeCell ref="AF320:AH320"/>
    <mergeCell ref="AI320:AK320"/>
    <mergeCell ref="AL320:AN320"/>
    <mergeCell ref="AO320:AQ320"/>
    <mergeCell ref="AR320:AT320"/>
    <mergeCell ref="BG318:BL318"/>
    <mergeCell ref="AO204:AS204"/>
    <mergeCell ref="AT204:AX204"/>
    <mergeCell ref="AY204:BC204"/>
    <mergeCell ref="BD204:BH204"/>
    <mergeCell ref="BI204:BM204"/>
    <mergeCell ref="BN204:BR204"/>
    <mergeCell ref="A215:BL215"/>
    <mergeCell ref="AC216:AG216"/>
    <mergeCell ref="A217:C217"/>
    <mergeCell ref="D217:AB217"/>
    <mergeCell ref="AC217:AG217"/>
    <mergeCell ref="A218:C218"/>
    <mergeCell ref="D218:AB218"/>
    <mergeCell ref="AC218:AG218"/>
    <mergeCell ref="A219:C219"/>
    <mergeCell ref="D219:AB219"/>
    <mergeCell ref="BJ155:BN155"/>
    <mergeCell ref="BO155:BS155"/>
    <mergeCell ref="BT155:BX155"/>
    <mergeCell ref="AT203:AX203"/>
    <mergeCell ref="AY203:BC203"/>
    <mergeCell ref="BD203:BH203"/>
    <mergeCell ref="BI203:BM203"/>
    <mergeCell ref="BN203:BR203"/>
    <mergeCell ref="A204:T204"/>
    <mergeCell ref="U204:Y204"/>
    <mergeCell ref="Z204:AD204"/>
    <mergeCell ref="AE204:AI204"/>
    <mergeCell ref="AJ204:AN204"/>
    <mergeCell ref="A203:T203"/>
    <mergeCell ref="U203:Y203"/>
    <mergeCell ref="Z203:AD203"/>
    <mergeCell ref="AE203:AI203"/>
    <mergeCell ref="AJ203:AN203"/>
    <mergeCell ref="AO203:AS203"/>
    <mergeCell ref="AO202:AS202"/>
    <mergeCell ref="AT202:AX202"/>
    <mergeCell ref="AY202:BC202"/>
    <mergeCell ref="BD202:BH202"/>
    <mergeCell ref="BI202:BM202"/>
    <mergeCell ref="AK155:AO155"/>
    <mergeCell ref="AP155:AT155"/>
    <mergeCell ref="BN202:BR202"/>
    <mergeCell ref="A201:T202"/>
    <mergeCell ref="U201:AD201"/>
    <mergeCell ref="AE201:AN201"/>
    <mergeCell ref="AO201:AX201"/>
    <mergeCell ref="AY201:BH201"/>
    <mergeCell ref="BJ153:BN153"/>
    <mergeCell ref="BO153:BS153"/>
    <mergeCell ref="BT153:BX153"/>
    <mergeCell ref="D154:P154"/>
    <mergeCell ref="Q154:U154"/>
    <mergeCell ref="V154:AE154"/>
    <mergeCell ref="AF154:AJ154"/>
    <mergeCell ref="AK154:AO154"/>
    <mergeCell ref="A198:BL198"/>
    <mergeCell ref="A199:BL199"/>
    <mergeCell ref="AP179:AT179"/>
    <mergeCell ref="AU179:AY179"/>
    <mergeCell ref="AZ179:BD179"/>
    <mergeCell ref="BE179:BI179"/>
    <mergeCell ref="A178:C178"/>
    <mergeCell ref="D178:P178"/>
    <mergeCell ref="Q178:U178"/>
    <mergeCell ref="V178:AE178"/>
    <mergeCell ref="AF178:AJ178"/>
    <mergeCell ref="AK178:AO178"/>
    <mergeCell ref="BT154:BX154"/>
    <mergeCell ref="A172:BL172"/>
    <mergeCell ref="A174:C175"/>
    <mergeCell ref="D174:P175"/>
    <mergeCell ref="Q174:U175"/>
    <mergeCell ref="V174:AE175"/>
    <mergeCell ref="AF174:AT174"/>
    <mergeCell ref="AU174:BI174"/>
    <mergeCell ref="AF175:AJ175"/>
    <mergeCell ref="BJ154:BN154"/>
    <mergeCell ref="BO154:BS154"/>
    <mergeCell ref="BE155:BI155"/>
    <mergeCell ref="BJ150:BX150"/>
    <mergeCell ref="AF151:AJ151"/>
    <mergeCell ref="AK151:AO151"/>
    <mergeCell ref="AP151:AT151"/>
    <mergeCell ref="AU151:AY151"/>
    <mergeCell ref="AZ151:BD151"/>
    <mergeCell ref="BE151:BI151"/>
    <mergeCell ref="BJ151:BN151"/>
    <mergeCell ref="BO151:BS151"/>
    <mergeCell ref="BT151:BX151"/>
    <mergeCell ref="A150:C151"/>
    <mergeCell ref="D150:P151"/>
    <mergeCell ref="Q150:U151"/>
    <mergeCell ref="V150:AE151"/>
    <mergeCell ref="AF150:AT150"/>
    <mergeCell ref="AU150:BI150"/>
    <mergeCell ref="AU152:AY152"/>
    <mergeCell ref="AZ152:BD152"/>
    <mergeCell ref="BE152:BI152"/>
    <mergeCell ref="BT152:BX152"/>
    <mergeCell ref="BJ152:BN152"/>
    <mergeCell ref="BO152:BS152"/>
    <mergeCell ref="A152:C152"/>
    <mergeCell ref="D152:P152"/>
    <mergeCell ref="Q152:U152"/>
    <mergeCell ref="V152:AE152"/>
    <mergeCell ref="AF152:AJ152"/>
    <mergeCell ref="AK152:AO152"/>
    <mergeCell ref="AL143:AP143"/>
    <mergeCell ref="AQ143:AU143"/>
    <mergeCell ref="AV143:AX143"/>
    <mergeCell ref="AY143:BC143"/>
    <mergeCell ref="A146:BL146"/>
    <mergeCell ref="A148:BL148"/>
    <mergeCell ref="AQ144:AU144"/>
    <mergeCell ref="AV144:AX144"/>
    <mergeCell ref="AY144:BC144"/>
    <mergeCell ref="AL142:AP142"/>
    <mergeCell ref="AQ142:AU142"/>
    <mergeCell ref="AV142:AX142"/>
    <mergeCell ref="AY142:BC142"/>
    <mergeCell ref="A143:C143"/>
    <mergeCell ref="D143:S143"/>
    <mergeCell ref="T143:X143"/>
    <mergeCell ref="Y143:AC143"/>
    <mergeCell ref="AD143:AF143"/>
    <mergeCell ref="AG143:AK143"/>
    <mergeCell ref="A144:C144"/>
    <mergeCell ref="D144:S144"/>
    <mergeCell ref="T144:X144"/>
    <mergeCell ref="Y144:AC144"/>
    <mergeCell ref="AD144:AF144"/>
    <mergeCell ref="AG144:AK144"/>
    <mergeCell ref="AL144:AP144"/>
    <mergeCell ref="AL141:AP141"/>
    <mergeCell ref="AQ141:AU141"/>
    <mergeCell ref="AV141:AX141"/>
    <mergeCell ref="AY141:BC141"/>
    <mergeCell ref="A142:C142"/>
    <mergeCell ref="D142:S142"/>
    <mergeCell ref="T142:X142"/>
    <mergeCell ref="Y142:AC142"/>
    <mergeCell ref="AD142:AF142"/>
    <mergeCell ref="AG142:AK142"/>
    <mergeCell ref="A141:C141"/>
    <mergeCell ref="D141:S141"/>
    <mergeCell ref="T141:X141"/>
    <mergeCell ref="Y141:AC141"/>
    <mergeCell ref="AD141:AF141"/>
    <mergeCell ref="AG141:AK141"/>
    <mergeCell ref="AD140:AF140"/>
    <mergeCell ref="AG140:AK140"/>
    <mergeCell ref="AL140:AP140"/>
    <mergeCell ref="AQ140:AU140"/>
    <mergeCell ref="AV140:AX140"/>
    <mergeCell ref="AY140:BC140"/>
    <mergeCell ref="BN133:BP133"/>
    <mergeCell ref="BQ133:BU133"/>
    <mergeCell ref="A136:BL136"/>
    <mergeCell ref="A137:AW137"/>
    <mergeCell ref="A139:C140"/>
    <mergeCell ref="D139:S140"/>
    <mergeCell ref="T139:AK139"/>
    <mergeCell ref="AL139:BC139"/>
    <mergeCell ref="T140:X140"/>
    <mergeCell ref="Y140:AC140"/>
    <mergeCell ref="AL133:AP133"/>
    <mergeCell ref="AQ133:AU133"/>
    <mergeCell ref="AV133:AX133"/>
    <mergeCell ref="AY133:BC133"/>
    <mergeCell ref="BD133:BH133"/>
    <mergeCell ref="BI133:BM133"/>
    <mergeCell ref="A133:C133"/>
    <mergeCell ref="D133:S133"/>
    <mergeCell ref="T133:X133"/>
    <mergeCell ref="Y133:AC133"/>
    <mergeCell ref="AD133:AF133"/>
    <mergeCell ref="AG133:AK133"/>
    <mergeCell ref="AY134:BC134"/>
    <mergeCell ref="BD134:BH134"/>
    <mergeCell ref="BI134:BM134"/>
    <mergeCell ref="BN134:BP134"/>
    <mergeCell ref="BQ134:BU134"/>
    <mergeCell ref="A134:C134"/>
    <mergeCell ref="D134:S134"/>
    <mergeCell ref="T134:X134"/>
    <mergeCell ref="Y134:AC134"/>
    <mergeCell ref="AD134:AF134"/>
    <mergeCell ref="BI131:BM131"/>
    <mergeCell ref="A131:C131"/>
    <mergeCell ref="D131:S131"/>
    <mergeCell ref="T131:X131"/>
    <mergeCell ref="Y131:AC131"/>
    <mergeCell ref="AD131:AF131"/>
    <mergeCell ref="AG131:AK131"/>
    <mergeCell ref="BI132:BM132"/>
    <mergeCell ref="AV130:AX130"/>
    <mergeCell ref="AY130:BC130"/>
    <mergeCell ref="BD130:BH130"/>
    <mergeCell ref="BI130:BM130"/>
    <mergeCell ref="BN130:BP130"/>
    <mergeCell ref="BQ130:BU130"/>
    <mergeCell ref="T130:X130"/>
    <mergeCell ref="Y130:AC130"/>
    <mergeCell ref="AD130:AF130"/>
    <mergeCell ref="AG130:AK130"/>
    <mergeCell ref="AL130:AP130"/>
    <mergeCell ref="AQ130:AU130"/>
    <mergeCell ref="BN132:BP132"/>
    <mergeCell ref="BQ132:BU132"/>
    <mergeCell ref="BN131:BP131"/>
    <mergeCell ref="BQ131:BU131"/>
    <mergeCell ref="A132:C132"/>
    <mergeCell ref="D132:S132"/>
    <mergeCell ref="T132:X132"/>
    <mergeCell ref="A127:BL127"/>
    <mergeCell ref="A129:C130"/>
    <mergeCell ref="D129:S130"/>
    <mergeCell ref="T129:AK129"/>
    <mergeCell ref="AL129:BC129"/>
    <mergeCell ref="BD129:BU129"/>
    <mergeCell ref="AZ121:BB121"/>
    <mergeCell ref="BC121:BG121"/>
    <mergeCell ref="A122:E122"/>
    <mergeCell ref="F122:W122"/>
    <mergeCell ref="X122:AB122"/>
    <mergeCell ref="AC122:AG122"/>
    <mergeCell ref="AH122:AJ122"/>
    <mergeCell ref="AK122:AO122"/>
    <mergeCell ref="AP122:AT122"/>
    <mergeCell ref="AU122:AY122"/>
    <mergeCell ref="AZ120:BB120"/>
    <mergeCell ref="BC120:BG120"/>
    <mergeCell ref="A121:E121"/>
    <mergeCell ref="F121:W121"/>
    <mergeCell ref="X121:AB121"/>
    <mergeCell ref="AC121:AG121"/>
    <mergeCell ref="AH121:AJ121"/>
    <mergeCell ref="AK121:AO121"/>
    <mergeCell ref="AP121:AT121"/>
    <mergeCell ref="AU121:AY121"/>
    <mergeCell ref="AZ119:BB119"/>
    <mergeCell ref="BC119:BG119"/>
    <mergeCell ref="A120:E120"/>
    <mergeCell ref="F120:W120"/>
    <mergeCell ref="X120:AB120"/>
    <mergeCell ref="AC120:AG120"/>
    <mergeCell ref="AH120:AJ120"/>
    <mergeCell ref="AK120:AO120"/>
    <mergeCell ref="AP120:AT120"/>
    <mergeCell ref="AU120:AY120"/>
    <mergeCell ref="A118:E119"/>
    <mergeCell ref="F118:W119"/>
    <mergeCell ref="X118:AO118"/>
    <mergeCell ref="AP118:BG118"/>
    <mergeCell ref="X119:AB119"/>
    <mergeCell ref="AC119:AG119"/>
    <mergeCell ref="AH119:AJ119"/>
    <mergeCell ref="AK119:AO119"/>
    <mergeCell ref="AP119:AT119"/>
    <mergeCell ref="AU119:AY119"/>
    <mergeCell ref="AP97:AT97"/>
    <mergeCell ref="AU97:AY97"/>
    <mergeCell ref="AZ97:BB97"/>
    <mergeCell ref="BC97:BG97"/>
    <mergeCell ref="A115:BL115"/>
    <mergeCell ref="A116:AW116"/>
    <mergeCell ref="BC98:BG98"/>
    <mergeCell ref="A99:D99"/>
    <mergeCell ref="E99:W99"/>
    <mergeCell ref="X99:AB99"/>
    <mergeCell ref="AP96:AT96"/>
    <mergeCell ref="AU96:AY96"/>
    <mergeCell ref="AZ96:BB96"/>
    <mergeCell ref="BC96:BG96"/>
    <mergeCell ref="A97:D97"/>
    <mergeCell ref="E97:W97"/>
    <mergeCell ref="X97:AB97"/>
    <mergeCell ref="AC97:AG97"/>
    <mergeCell ref="AH97:AJ97"/>
    <mergeCell ref="AK97:AO97"/>
    <mergeCell ref="BC99:BG99"/>
    <mergeCell ref="A100:D100"/>
    <mergeCell ref="E100:W100"/>
    <mergeCell ref="X100:AB100"/>
    <mergeCell ref="AC100:AG100"/>
    <mergeCell ref="AH100:AJ100"/>
    <mergeCell ref="AK100:AO100"/>
    <mergeCell ref="AP100:AT100"/>
    <mergeCell ref="AU100:AY100"/>
    <mergeCell ref="AZ100:BB100"/>
    <mergeCell ref="AC99:AG99"/>
    <mergeCell ref="AH99:AJ99"/>
    <mergeCell ref="AP95:AT95"/>
    <mergeCell ref="AU95:AY95"/>
    <mergeCell ref="AZ95:BB95"/>
    <mergeCell ref="BC95:BG95"/>
    <mergeCell ref="A96:D96"/>
    <mergeCell ref="E96:W96"/>
    <mergeCell ref="X96:AB96"/>
    <mergeCell ref="AC96:AG96"/>
    <mergeCell ref="AH96:AJ96"/>
    <mergeCell ref="AK96:AO96"/>
    <mergeCell ref="A95:D95"/>
    <mergeCell ref="E95:W95"/>
    <mergeCell ref="X95:AB95"/>
    <mergeCell ref="AC95:AG95"/>
    <mergeCell ref="AH95:AJ95"/>
    <mergeCell ref="AK95:AO95"/>
    <mergeCell ref="AH94:AJ94"/>
    <mergeCell ref="AK94:AO94"/>
    <mergeCell ref="AP94:AT94"/>
    <mergeCell ref="AU94:AY94"/>
    <mergeCell ref="AZ94:BB94"/>
    <mergeCell ref="BC94:BG94"/>
    <mergeCell ref="BR88:BT88"/>
    <mergeCell ref="BU88:BY88"/>
    <mergeCell ref="A90:BL90"/>
    <mergeCell ref="A91:AW91"/>
    <mergeCell ref="A93:D94"/>
    <mergeCell ref="E93:W94"/>
    <mergeCell ref="X93:AO93"/>
    <mergeCell ref="AP93:BG93"/>
    <mergeCell ref="X94:AB94"/>
    <mergeCell ref="AC94:AG94"/>
    <mergeCell ref="AP88:AT88"/>
    <mergeCell ref="AU88:AY88"/>
    <mergeCell ref="AZ88:BB88"/>
    <mergeCell ref="BC88:BG88"/>
    <mergeCell ref="BH88:BL88"/>
    <mergeCell ref="BM88:BQ88"/>
    <mergeCell ref="A88:E88"/>
    <mergeCell ref="F88:W88"/>
    <mergeCell ref="X88:AB88"/>
    <mergeCell ref="AC88:AG88"/>
    <mergeCell ref="AH88:AJ88"/>
    <mergeCell ref="AK88:AO88"/>
    <mergeCell ref="AZ87:BB87"/>
    <mergeCell ref="BC87:BG87"/>
    <mergeCell ref="BH87:BL87"/>
    <mergeCell ref="BM87:BQ87"/>
    <mergeCell ref="BR87:BT87"/>
    <mergeCell ref="BU87:BY87"/>
    <mergeCell ref="BR86:BT86"/>
    <mergeCell ref="BU86:BY86"/>
    <mergeCell ref="A87:E87"/>
    <mergeCell ref="F87:W87"/>
    <mergeCell ref="X87:AB87"/>
    <mergeCell ref="AC87:AG87"/>
    <mergeCell ref="AH87:AJ87"/>
    <mergeCell ref="AK87:AO87"/>
    <mergeCell ref="AP87:AT87"/>
    <mergeCell ref="AU87:AY87"/>
    <mergeCell ref="AP86:AT86"/>
    <mergeCell ref="AU86:AY86"/>
    <mergeCell ref="AZ86:BB86"/>
    <mergeCell ref="BC86:BG86"/>
    <mergeCell ref="BH86:BL86"/>
    <mergeCell ref="BM86:BQ86"/>
    <mergeCell ref="A86:E86"/>
    <mergeCell ref="F86:W86"/>
    <mergeCell ref="X86:AB86"/>
    <mergeCell ref="AC86:AG86"/>
    <mergeCell ref="AH86:AJ86"/>
    <mergeCell ref="AK86:AO86"/>
    <mergeCell ref="AZ85:BB85"/>
    <mergeCell ref="BC85:BG85"/>
    <mergeCell ref="BH85:BL85"/>
    <mergeCell ref="BM85:BQ85"/>
    <mergeCell ref="BR85:BT85"/>
    <mergeCell ref="BU85:BY85"/>
    <mergeCell ref="X85:AB85"/>
    <mergeCell ref="AC85:AG85"/>
    <mergeCell ref="AH85:AJ85"/>
    <mergeCell ref="AK85:AO85"/>
    <mergeCell ref="AP85:AT85"/>
    <mergeCell ref="AU85:AY85"/>
    <mergeCell ref="BM63:BQ63"/>
    <mergeCell ref="BR63:BT63"/>
    <mergeCell ref="BU63:BY63"/>
    <mergeCell ref="A81:BL81"/>
    <mergeCell ref="A82:BL82"/>
    <mergeCell ref="A84:E85"/>
    <mergeCell ref="F84:W85"/>
    <mergeCell ref="X84:AO84"/>
    <mergeCell ref="AP84:BG84"/>
    <mergeCell ref="BH84:BY84"/>
    <mergeCell ref="AK63:AO63"/>
    <mergeCell ref="AP63:AT63"/>
    <mergeCell ref="AU63:AY63"/>
    <mergeCell ref="AZ63:BB63"/>
    <mergeCell ref="BC63:BG63"/>
    <mergeCell ref="BH63:BL63"/>
    <mergeCell ref="BM65:BQ65"/>
    <mergeCell ref="BR65:BT65"/>
    <mergeCell ref="BU65:BY65"/>
    <mergeCell ref="A66:D66"/>
    <mergeCell ref="BH62:BL62"/>
    <mergeCell ref="BM62:BQ62"/>
    <mergeCell ref="BR62:BT62"/>
    <mergeCell ref="BU62:BY62"/>
    <mergeCell ref="A63:D63"/>
    <mergeCell ref="E63:W63"/>
    <mergeCell ref="X63:AB63"/>
    <mergeCell ref="AC63:AG63"/>
    <mergeCell ref="AH63:AJ63"/>
    <mergeCell ref="BU61:BY61"/>
    <mergeCell ref="A62:D62"/>
    <mergeCell ref="E62:W62"/>
    <mergeCell ref="X62:AB62"/>
    <mergeCell ref="AC62:AG62"/>
    <mergeCell ref="AH62:AJ62"/>
    <mergeCell ref="AK62:AO62"/>
    <mergeCell ref="AP62:AT62"/>
    <mergeCell ref="AU62:AY62"/>
    <mergeCell ref="AZ62:BB62"/>
    <mergeCell ref="AU61:AY61"/>
    <mergeCell ref="AZ61:BB61"/>
    <mergeCell ref="BC61:BG61"/>
    <mergeCell ref="BH61:BL61"/>
    <mergeCell ref="BM61:BQ61"/>
    <mergeCell ref="BR61:BT61"/>
    <mergeCell ref="BM60:BQ60"/>
    <mergeCell ref="BR60:BT60"/>
    <mergeCell ref="BU60:BY60"/>
    <mergeCell ref="A61:D61"/>
    <mergeCell ref="E61:W61"/>
    <mergeCell ref="X61:AB61"/>
    <mergeCell ref="AC61:AG61"/>
    <mergeCell ref="AH61:AJ61"/>
    <mergeCell ref="AK61:AO61"/>
    <mergeCell ref="AP61:AT61"/>
    <mergeCell ref="AK60:AO60"/>
    <mergeCell ref="AP60:AT60"/>
    <mergeCell ref="AU60:AY60"/>
    <mergeCell ref="AZ60:BB60"/>
    <mergeCell ref="BC60:BG60"/>
    <mergeCell ref="BH60:BL60"/>
    <mergeCell ref="A56:BL56"/>
    <mergeCell ref="A57:BL57"/>
    <mergeCell ref="A59:D60"/>
    <mergeCell ref="E59:W60"/>
    <mergeCell ref="X59:AO59"/>
    <mergeCell ref="AP59:BG59"/>
    <mergeCell ref="BH59:BY59"/>
    <mergeCell ref="X60:AB60"/>
    <mergeCell ref="AC60:AG60"/>
    <mergeCell ref="AH60:AJ60"/>
    <mergeCell ref="AK46:AO46"/>
    <mergeCell ref="AP46:AT46"/>
    <mergeCell ref="AU46:AY46"/>
    <mergeCell ref="AZ46:BB46"/>
    <mergeCell ref="BC46:BG46"/>
    <mergeCell ref="A55:BZ55"/>
    <mergeCell ref="BC47:BG47"/>
    <mergeCell ref="A48:D48"/>
    <mergeCell ref="E48:W48"/>
    <mergeCell ref="X48:AB48"/>
    <mergeCell ref="AK45:AO45"/>
    <mergeCell ref="AP45:AT45"/>
    <mergeCell ref="AU45:AY45"/>
    <mergeCell ref="AZ45:BB45"/>
    <mergeCell ref="BC45:BG45"/>
    <mergeCell ref="A46:D46"/>
    <mergeCell ref="E46:W46"/>
    <mergeCell ref="X46:AB46"/>
    <mergeCell ref="AC46:AG46"/>
    <mergeCell ref="AH46:AJ46"/>
    <mergeCell ref="BC48:BG48"/>
    <mergeCell ref="A49:D49"/>
    <mergeCell ref="E49:W49"/>
    <mergeCell ref="X49:AB49"/>
    <mergeCell ref="AC49:AG49"/>
    <mergeCell ref="AH49:AJ49"/>
    <mergeCell ref="AK49:AO49"/>
    <mergeCell ref="AP49:AT49"/>
    <mergeCell ref="AU49:AY49"/>
    <mergeCell ref="AZ49:BB49"/>
    <mergeCell ref="AC48:AG48"/>
    <mergeCell ref="AH48:AJ48"/>
    <mergeCell ref="AK44:AO44"/>
    <mergeCell ref="AP44:AT44"/>
    <mergeCell ref="AU44:AY44"/>
    <mergeCell ref="AZ44:BB44"/>
    <mergeCell ref="BC44:BG44"/>
    <mergeCell ref="A45:D45"/>
    <mergeCell ref="E45:W45"/>
    <mergeCell ref="X45:AB45"/>
    <mergeCell ref="AC45:AG45"/>
    <mergeCell ref="AH45:AJ45"/>
    <mergeCell ref="AK43:AO43"/>
    <mergeCell ref="AP43:AT43"/>
    <mergeCell ref="AU43:AY43"/>
    <mergeCell ref="AZ43:BB43"/>
    <mergeCell ref="BC43:BG43"/>
    <mergeCell ref="A44:D44"/>
    <mergeCell ref="E44:W44"/>
    <mergeCell ref="X44:AB44"/>
    <mergeCell ref="AC44:AG44"/>
    <mergeCell ref="AH44:AJ44"/>
    <mergeCell ref="BU30:BY30"/>
    <mergeCell ref="A39:BL39"/>
    <mergeCell ref="A40:AW40"/>
    <mergeCell ref="A42:D43"/>
    <mergeCell ref="E42:W43"/>
    <mergeCell ref="X42:AO42"/>
    <mergeCell ref="AP42:BG42"/>
    <mergeCell ref="X43:AB43"/>
    <mergeCell ref="AC43:AG43"/>
    <mergeCell ref="AH43:AJ43"/>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2:BL22"/>
    <mergeCell ref="A23:BL23"/>
    <mergeCell ref="A24:BL24"/>
    <mergeCell ref="A15:BL15"/>
    <mergeCell ref="A16:BL16"/>
    <mergeCell ref="A17:BL17"/>
    <mergeCell ref="A18:BL18"/>
    <mergeCell ref="A9:AD9"/>
    <mergeCell ref="AE9:AL9"/>
    <mergeCell ref="A10:AD10"/>
    <mergeCell ref="A2:BL2"/>
    <mergeCell ref="A4:BL4"/>
    <mergeCell ref="A7:AD7"/>
    <mergeCell ref="A8:AD8"/>
    <mergeCell ref="AE7:AK7"/>
    <mergeCell ref="AO7:AU7"/>
    <mergeCell ref="AE8:AK8"/>
    <mergeCell ref="AO8:AU8"/>
    <mergeCell ref="AO9:AU9"/>
    <mergeCell ref="AE10:AK10"/>
    <mergeCell ref="AO10:AU10"/>
    <mergeCell ref="A12:G12"/>
    <mergeCell ref="I12:O12"/>
    <mergeCell ref="Q12:W12"/>
    <mergeCell ref="Y12:AO12"/>
    <mergeCell ref="A13:G13"/>
    <mergeCell ref="AL229:AP229"/>
    <mergeCell ref="AQ229:AV229"/>
    <mergeCell ref="A231:BY231"/>
    <mergeCell ref="A232:BY232"/>
    <mergeCell ref="AJ233:AL233"/>
    <mergeCell ref="A234:H234"/>
    <mergeCell ref="I234:Q234"/>
    <mergeCell ref="R234:Y234"/>
    <mergeCell ref="Z234:AE234"/>
    <mergeCell ref="AF234:AL234"/>
    <mergeCell ref="A235:H235"/>
    <mergeCell ref="I235:Q235"/>
    <mergeCell ref="R235:Y235"/>
    <mergeCell ref="Z235:AE235"/>
    <mergeCell ref="AF235:AL235"/>
    <mergeCell ref="A237:BL237"/>
    <mergeCell ref="A239:R239"/>
    <mergeCell ref="S239:V239"/>
    <mergeCell ref="W239:Z239"/>
    <mergeCell ref="AA239:AE239"/>
    <mergeCell ref="AF239:AL239"/>
    <mergeCell ref="A240:R240"/>
    <mergeCell ref="S240:V240"/>
    <mergeCell ref="W240:Z240"/>
    <mergeCell ref="AA240:AE240"/>
    <mergeCell ref="AF240:AL240"/>
    <mergeCell ref="A242:BL242"/>
    <mergeCell ref="A244:C244"/>
    <mergeCell ref="D244:R244"/>
    <mergeCell ref="S244:V244"/>
    <mergeCell ref="W244:AA244"/>
    <mergeCell ref="AB244:AF244"/>
    <mergeCell ref="AG244:AL244"/>
    <mergeCell ref="AM244:AW244"/>
    <mergeCell ref="AX244:BC244"/>
    <mergeCell ref="A245:C245"/>
    <mergeCell ref="D245:R245"/>
    <mergeCell ref="S245:V245"/>
    <mergeCell ref="W245:AA245"/>
    <mergeCell ref="AB245:AF245"/>
    <mergeCell ref="AG245:AL245"/>
    <mergeCell ref="AM245:AW245"/>
    <mergeCell ref="AX245:BC245"/>
    <mergeCell ref="A247:BL247"/>
    <mergeCell ref="A249:BZ249"/>
    <mergeCell ref="AJ250:AL250"/>
    <mergeCell ref="A251:D251"/>
    <mergeCell ref="E251:T251"/>
    <mergeCell ref="U251:X251"/>
    <mergeCell ref="Y251:AC251"/>
    <mergeCell ref="AD251:AI251"/>
    <mergeCell ref="AJ251:AR251"/>
    <mergeCell ref="A252:D252"/>
    <mergeCell ref="E252:T252"/>
    <mergeCell ref="U252:X252"/>
    <mergeCell ref="Y252:AC252"/>
    <mergeCell ref="AD252:AI252"/>
    <mergeCell ref="AJ252:AR252"/>
    <mergeCell ref="A253:D253"/>
    <mergeCell ref="E253:T253"/>
    <mergeCell ref="U253:X253"/>
    <mergeCell ref="Y253:AC253"/>
    <mergeCell ref="AD253:AI253"/>
    <mergeCell ref="AJ253:AR253"/>
    <mergeCell ref="A254:D254"/>
    <mergeCell ref="E254:T254"/>
    <mergeCell ref="U254:X254"/>
    <mergeCell ref="Y254:AC254"/>
    <mergeCell ref="AD254:AI254"/>
    <mergeCell ref="AJ254:AR254"/>
    <mergeCell ref="A256:BZ256"/>
    <mergeCell ref="A257:BZ257"/>
    <mergeCell ref="A259:BZ259"/>
    <mergeCell ref="AG260:AL260"/>
    <mergeCell ref="A261:K261"/>
    <mergeCell ref="L261:W261"/>
    <mergeCell ref="X261:AB261"/>
    <mergeCell ref="AC261:AF261"/>
    <mergeCell ref="AG261:AL261"/>
    <mergeCell ref="A262:K262"/>
    <mergeCell ref="L262:W262"/>
    <mergeCell ref="X262:AB262"/>
    <mergeCell ref="AC262:AF262"/>
    <mergeCell ref="AG262:AL262"/>
    <mergeCell ref="A264:BZ264"/>
    <mergeCell ref="A266:U266"/>
    <mergeCell ref="V266:Z266"/>
    <mergeCell ref="AA266:AF266"/>
    <mergeCell ref="AG266:AL266"/>
    <mergeCell ref="AH298:AJ298"/>
    <mergeCell ref="AK298:AM298"/>
    <mergeCell ref="AN298:AP298"/>
    <mergeCell ref="AQ298:AS298"/>
    <mergeCell ref="AT298:AV298"/>
    <mergeCell ref="AW298:AY298"/>
    <mergeCell ref="AZ298:BB298"/>
    <mergeCell ref="BC298:BE298"/>
    <mergeCell ref="P287:T287"/>
    <mergeCell ref="U287:Y287"/>
    <mergeCell ref="A286:O286"/>
    <mergeCell ref="P286:T286"/>
    <mergeCell ref="A267:U267"/>
    <mergeCell ref="V267:Z267"/>
    <mergeCell ref="AA267:AF267"/>
    <mergeCell ref="AG267:AL267"/>
    <mergeCell ref="A268:U268"/>
    <mergeCell ref="V268:Z268"/>
    <mergeCell ref="AA268:AF268"/>
    <mergeCell ref="AG268:AL268"/>
    <mergeCell ref="A269:U269"/>
    <mergeCell ref="V269:Z269"/>
    <mergeCell ref="AA269:AF269"/>
    <mergeCell ref="AG269:AL269"/>
    <mergeCell ref="A270:U270"/>
    <mergeCell ref="V270:Z270"/>
    <mergeCell ref="AA270:AF270"/>
    <mergeCell ref="AG270:AL270"/>
    <mergeCell ref="A271:U271"/>
    <mergeCell ref="V271:Z271"/>
    <mergeCell ref="AA271:AF271"/>
    <mergeCell ref="AG271:AL271"/>
    <mergeCell ref="P299:R299"/>
    <mergeCell ref="S299:U299"/>
    <mergeCell ref="V299:X299"/>
    <mergeCell ref="Y299:AA299"/>
    <mergeCell ref="AB299:AD299"/>
    <mergeCell ref="AE299:AG299"/>
    <mergeCell ref="AH299:AJ299"/>
    <mergeCell ref="AK299:AM299"/>
    <mergeCell ref="AN299:AP299"/>
    <mergeCell ref="AQ299:AS299"/>
    <mergeCell ref="AT299:AV299"/>
    <mergeCell ref="AW299:AY299"/>
    <mergeCell ref="A273:BZ273"/>
    <mergeCell ref="A274:BZ274"/>
    <mergeCell ref="A276:BL276"/>
    <mergeCell ref="A293:BL293"/>
    <mergeCell ref="A295:BL295"/>
    <mergeCell ref="A297:C298"/>
    <mergeCell ref="D297:U297"/>
    <mergeCell ref="V297:AM297"/>
    <mergeCell ref="AN297:BE297"/>
    <mergeCell ref="BO297:BT297"/>
    <mergeCell ref="D298:F298"/>
    <mergeCell ref="G298:I298"/>
    <mergeCell ref="J298:L298"/>
    <mergeCell ref="M298:O298"/>
    <mergeCell ref="P298:R298"/>
    <mergeCell ref="S298:U298"/>
    <mergeCell ref="V298:X298"/>
    <mergeCell ref="Y298:AA298"/>
    <mergeCell ref="AB298:AD298"/>
    <mergeCell ref="AE298:AG298"/>
    <mergeCell ref="AH301:AJ301"/>
    <mergeCell ref="AK301:AM301"/>
    <mergeCell ref="AN301:AP301"/>
    <mergeCell ref="AQ301:AS301"/>
    <mergeCell ref="AT301:AV301"/>
    <mergeCell ref="AW301:AY301"/>
    <mergeCell ref="AZ299:BB299"/>
    <mergeCell ref="BC299:BE299"/>
    <mergeCell ref="A300:C300"/>
    <mergeCell ref="D300:F300"/>
    <mergeCell ref="G300:I300"/>
    <mergeCell ref="J300:L300"/>
    <mergeCell ref="M300:O300"/>
    <mergeCell ref="P300:R300"/>
    <mergeCell ref="S300:U300"/>
    <mergeCell ref="V300:X300"/>
    <mergeCell ref="Y300:AA300"/>
    <mergeCell ref="AB300:AD300"/>
    <mergeCell ref="AE300:AG300"/>
    <mergeCell ref="AH300:AJ300"/>
    <mergeCell ref="AK300:AM300"/>
    <mergeCell ref="AN300:AP300"/>
    <mergeCell ref="AQ300:AS300"/>
    <mergeCell ref="AT300:AV300"/>
    <mergeCell ref="AW300:AY300"/>
    <mergeCell ref="AZ300:BB300"/>
    <mergeCell ref="BC300:BE300"/>
    <mergeCell ref="A299:C299"/>
    <mergeCell ref="D299:F299"/>
    <mergeCell ref="G299:I299"/>
    <mergeCell ref="J299:L299"/>
    <mergeCell ref="M299:O299"/>
    <mergeCell ref="AZ301:BB301"/>
    <mergeCell ref="BC301:BE301"/>
    <mergeCell ref="A302:C302"/>
    <mergeCell ref="D302:F302"/>
    <mergeCell ref="G302:I302"/>
    <mergeCell ref="J302:L302"/>
    <mergeCell ref="M302:O302"/>
    <mergeCell ref="P302:R302"/>
    <mergeCell ref="S302:U302"/>
    <mergeCell ref="V302:X302"/>
    <mergeCell ref="Y302:AA302"/>
    <mergeCell ref="AB302:AD302"/>
    <mergeCell ref="AE302:AG302"/>
    <mergeCell ref="AH302:AJ302"/>
    <mergeCell ref="AK302:AM302"/>
    <mergeCell ref="AN302:AP302"/>
    <mergeCell ref="AQ302:AS302"/>
    <mergeCell ref="AT302:AV302"/>
    <mergeCell ref="AW302:AY302"/>
    <mergeCell ref="AZ302:BB302"/>
    <mergeCell ref="BC302:BE302"/>
    <mergeCell ref="A301:C301"/>
    <mergeCell ref="D301:F301"/>
    <mergeCell ref="G301:I301"/>
    <mergeCell ref="J301:L301"/>
    <mergeCell ref="M301:O301"/>
    <mergeCell ref="P301:R301"/>
    <mergeCell ref="S301:U301"/>
    <mergeCell ref="V301:X301"/>
    <mergeCell ref="Y301:AA301"/>
    <mergeCell ref="AB301:AD301"/>
    <mergeCell ref="AE301:AG301"/>
    <mergeCell ref="AK307:AM307"/>
    <mergeCell ref="A303:C304"/>
    <mergeCell ref="D303:U303"/>
    <mergeCell ref="V303:AM303"/>
    <mergeCell ref="D304:F304"/>
    <mergeCell ref="G304:I304"/>
    <mergeCell ref="J304:L304"/>
    <mergeCell ref="M304:O304"/>
    <mergeCell ref="P304:R304"/>
    <mergeCell ref="S304:U304"/>
    <mergeCell ref="V304:X304"/>
    <mergeCell ref="Y304:AA304"/>
    <mergeCell ref="AB304:AD304"/>
    <mergeCell ref="AE304:AG304"/>
    <mergeCell ref="AH304:AJ304"/>
    <mergeCell ref="AK304:AM304"/>
    <mergeCell ref="A305:C305"/>
    <mergeCell ref="D305:F305"/>
    <mergeCell ref="G305:I305"/>
    <mergeCell ref="J305:L305"/>
    <mergeCell ref="M305:O305"/>
    <mergeCell ref="P305:R305"/>
    <mergeCell ref="S305:U305"/>
    <mergeCell ref="V305:X305"/>
    <mergeCell ref="Y305:AA305"/>
    <mergeCell ref="AB305:AD305"/>
    <mergeCell ref="AE305:AG305"/>
    <mergeCell ref="AH305:AJ305"/>
    <mergeCell ref="AK305:AM305"/>
    <mergeCell ref="U286:Y286"/>
    <mergeCell ref="Z286:AC286"/>
    <mergeCell ref="AD286:AG286"/>
    <mergeCell ref="AH286:AL286"/>
    <mergeCell ref="AM286:AP286"/>
    <mergeCell ref="AQ286:AV286"/>
    <mergeCell ref="A287:O287"/>
    <mergeCell ref="A308:C308"/>
    <mergeCell ref="D308:F308"/>
    <mergeCell ref="G308:I308"/>
    <mergeCell ref="J308:L308"/>
    <mergeCell ref="M308:O308"/>
    <mergeCell ref="P308:R308"/>
    <mergeCell ref="S308:U308"/>
    <mergeCell ref="V308:X308"/>
    <mergeCell ref="Y308:AA308"/>
    <mergeCell ref="AB308:AD308"/>
    <mergeCell ref="AE308:AG308"/>
    <mergeCell ref="AH308:AJ308"/>
    <mergeCell ref="AK308:AM308"/>
    <mergeCell ref="A306:C306"/>
    <mergeCell ref="D306:F306"/>
    <mergeCell ref="G306:I306"/>
    <mergeCell ref="J306:L306"/>
    <mergeCell ref="M306:O306"/>
    <mergeCell ref="P306:R306"/>
    <mergeCell ref="S306:U306"/>
    <mergeCell ref="V306:X306"/>
    <mergeCell ref="Y306:AA306"/>
    <mergeCell ref="AB306:AD306"/>
    <mergeCell ref="Z287:AC287"/>
    <mergeCell ref="AD287:AG287"/>
    <mergeCell ref="A282:BL282"/>
    <mergeCell ref="A283:O284"/>
    <mergeCell ref="P283:Y283"/>
    <mergeCell ref="Z283:AV283"/>
    <mergeCell ref="P284:T284"/>
    <mergeCell ref="U284:Y284"/>
    <mergeCell ref="Z284:AC284"/>
    <mergeCell ref="AD284:AG284"/>
    <mergeCell ref="AH284:AL284"/>
    <mergeCell ref="AM284:AP284"/>
    <mergeCell ref="AQ284:AV284"/>
    <mergeCell ref="A285:O285"/>
    <mergeCell ref="P285:Y285"/>
    <mergeCell ref="Z285:AC285"/>
    <mergeCell ref="AD285:AG285"/>
    <mergeCell ref="AH285:AL285"/>
    <mergeCell ref="AM285:AP285"/>
    <mergeCell ref="AQ285:AV285"/>
    <mergeCell ref="AH287:AL287"/>
    <mergeCell ref="AM287:AP287"/>
    <mergeCell ref="AQ287:AV287"/>
    <mergeCell ref="A288:O288"/>
    <mergeCell ref="P288:T288"/>
    <mergeCell ref="U288:Y288"/>
    <mergeCell ref="Z288:AC288"/>
    <mergeCell ref="AD288:AG288"/>
    <mergeCell ref="AH288:AL288"/>
    <mergeCell ref="AM288:AP288"/>
    <mergeCell ref="AQ288:AV288"/>
    <mergeCell ref="A289:O289"/>
    <mergeCell ref="P289:T289"/>
    <mergeCell ref="U289:Y289"/>
    <mergeCell ref="Z289:AC289"/>
    <mergeCell ref="AD289:AG289"/>
    <mergeCell ref="AH289:AL289"/>
    <mergeCell ref="AM289:AP289"/>
    <mergeCell ref="AQ289:AV289"/>
    <mergeCell ref="Z291:AC291"/>
    <mergeCell ref="AD291:AG291"/>
    <mergeCell ref="AH291:AL291"/>
    <mergeCell ref="AM291:AP291"/>
    <mergeCell ref="AQ291:AV291"/>
    <mergeCell ref="A428:BL428"/>
    <mergeCell ref="A313:P313"/>
    <mergeCell ref="Q313:U313"/>
    <mergeCell ref="V313:Z313"/>
    <mergeCell ref="AA313:AE313"/>
    <mergeCell ref="AF313:AJ313"/>
    <mergeCell ref="A310:BL310"/>
    <mergeCell ref="A312:P312"/>
    <mergeCell ref="Q312:U312"/>
    <mergeCell ref="V312:Z312"/>
    <mergeCell ref="AA312:AE312"/>
    <mergeCell ref="AF312:AJ312"/>
    <mergeCell ref="AE306:AG306"/>
    <mergeCell ref="AH306:AJ306"/>
    <mergeCell ref="AK306:AM306"/>
    <mergeCell ref="A307:C307"/>
    <mergeCell ref="D307:F307"/>
    <mergeCell ref="G307:I307"/>
    <mergeCell ref="J307:L307"/>
    <mergeCell ref="M307:O307"/>
    <mergeCell ref="P307:R307"/>
    <mergeCell ref="S307:U307"/>
    <mergeCell ref="V307:X307"/>
    <mergeCell ref="Y307:AA307"/>
    <mergeCell ref="AB307:AD307"/>
    <mergeCell ref="AE307:AG307"/>
    <mergeCell ref="AH307:AJ307"/>
    <mergeCell ref="A331:BL331"/>
    <mergeCell ref="A333:BL333"/>
    <mergeCell ref="AF324:AH324"/>
    <mergeCell ref="AI324:AK324"/>
    <mergeCell ref="AL324:AN324"/>
    <mergeCell ref="A449:H449"/>
    <mergeCell ref="I449:U449"/>
    <mergeCell ref="V449:AB449"/>
    <mergeCell ref="AC449:AK449"/>
    <mergeCell ref="AL449:AT449"/>
    <mergeCell ref="AU449:BC449"/>
    <mergeCell ref="BD449:BQ449"/>
    <mergeCell ref="A278:BY278"/>
    <mergeCell ref="A280:BY280"/>
    <mergeCell ref="A158:C158"/>
    <mergeCell ref="D158:P158"/>
    <mergeCell ref="Q158:U158"/>
    <mergeCell ref="V158:AE158"/>
    <mergeCell ref="AF158:AJ158"/>
    <mergeCell ref="AK158:AO158"/>
    <mergeCell ref="AP158:AT158"/>
    <mergeCell ref="AU158:AY158"/>
    <mergeCell ref="AZ158:BD158"/>
    <mergeCell ref="BE158:BI158"/>
    <mergeCell ref="BJ158:BN158"/>
    <mergeCell ref="BO158:BS158"/>
    <mergeCell ref="BT158:BX158"/>
    <mergeCell ref="A167:C167"/>
    <mergeCell ref="D167:P167"/>
    <mergeCell ref="Q167:U167"/>
    <mergeCell ref="A430:H430"/>
    <mergeCell ref="I430:U430"/>
    <mergeCell ref="V430:AB430"/>
    <mergeCell ref="AC430:AK430"/>
    <mergeCell ref="AL430:AT430"/>
    <mergeCell ref="AU430:BC430"/>
    <mergeCell ref="BD430:BQ430"/>
    <mergeCell ref="A433:H433"/>
    <mergeCell ref="I433:U433"/>
    <mergeCell ref="V433:AB433"/>
    <mergeCell ref="AC433:AK433"/>
    <mergeCell ref="AL433:AT433"/>
    <mergeCell ref="AU433:BC433"/>
    <mergeCell ref="BD433:BQ433"/>
    <mergeCell ref="A431:H431"/>
    <mergeCell ref="I431:U431"/>
    <mergeCell ref="V431:AB431"/>
    <mergeCell ref="AC431:AK431"/>
    <mergeCell ref="AL431:AT431"/>
    <mergeCell ref="AU431:BC431"/>
    <mergeCell ref="BD431:BQ431"/>
    <mergeCell ref="A432:H432"/>
    <mergeCell ref="I432:U432"/>
    <mergeCell ref="V432:AB432"/>
    <mergeCell ref="AC432:AK432"/>
    <mergeCell ref="AL432:AT432"/>
    <mergeCell ref="AU432:BC432"/>
    <mergeCell ref="BD432:BQ432"/>
    <mergeCell ref="A436:H436"/>
    <mergeCell ref="I436:U436"/>
    <mergeCell ref="V436:AB436"/>
    <mergeCell ref="AC436:AK436"/>
    <mergeCell ref="AL436:AT436"/>
    <mergeCell ref="AU436:BC436"/>
    <mergeCell ref="BD436:BQ436"/>
    <mergeCell ref="A290:O290"/>
    <mergeCell ref="P290:T290"/>
    <mergeCell ref="U290:Y290"/>
    <mergeCell ref="Z290:AC290"/>
    <mergeCell ref="AD290:AG290"/>
    <mergeCell ref="AH290:AL290"/>
    <mergeCell ref="AM290:AP290"/>
    <mergeCell ref="AQ290:AV290"/>
    <mergeCell ref="A434:H434"/>
    <mergeCell ref="I434:U434"/>
    <mergeCell ref="V434:AB434"/>
    <mergeCell ref="AC434:AK434"/>
    <mergeCell ref="AL434:AT434"/>
    <mergeCell ref="AU434:BC434"/>
    <mergeCell ref="BD434:BQ434"/>
    <mergeCell ref="A435:H435"/>
    <mergeCell ref="I435:U435"/>
    <mergeCell ref="V435:AB435"/>
    <mergeCell ref="AC435:AK435"/>
    <mergeCell ref="AL435:AT435"/>
    <mergeCell ref="AU435:BC435"/>
    <mergeCell ref="BD435:BQ435"/>
    <mergeCell ref="A291:O291"/>
    <mergeCell ref="P291:T291"/>
    <mergeCell ref="U291:Y291"/>
  </mergeCells>
  <conditionalFormatting sqref="A133 A323 A143">
    <cfRule type="cellIs" dxfId="231" priority="88" stopIfTrue="1" operator="equal">
      <formula>A132</formula>
    </cfRule>
  </conditionalFormatting>
  <conditionalFormatting sqref="A154:C154 A178:C178">
    <cfRule type="cellIs" dxfId="230" priority="89" stopIfTrue="1" operator="equal">
      <formula>A153</formula>
    </cfRule>
    <cfRule type="cellIs" dxfId="229" priority="90" stopIfTrue="1" operator="equal">
      <formula>0</formula>
    </cfRule>
  </conditionalFormatting>
  <conditionalFormatting sqref="A134">
    <cfRule type="cellIs" dxfId="228" priority="87" stopIfTrue="1" operator="equal">
      <formula>A133</formula>
    </cfRule>
  </conditionalFormatting>
  <conditionalFormatting sqref="A144">
    <cfRule type="cellIs" dxfId="227" priority="85" stopIfTrue="1" operator="equal">
      <formula>A143</formula>
    </cfRule>
  </conditionalFormatting>
  <conditionalFormatting sqref="A324">
    <cfRule type="cellIs" dxfId="226" priority="31" stopIfTrue="1" operator="equal">
      <formula>A323</formula>
    </cfRule>
  </conditionalFormatting>
  <conditionalFormatting sqref="A325">
    <cfRule type="cellIs" dxfId="225" priority="30" stopIfTrue="1" operator="equal">
      <formula>A324</formula>
    </cfRule>
  </conditionalFormatting>
  <conditionalFormatting sqref="A155:C155">
    <cfRule type="cellIs" dxfId="224" priority="82" stopIfTrue="1" operator="equal">
      <formula>A154</formula>
    </cfRule>
    <cfRule type="cellIs" dxfId="223" priority="83" stopIfTrue="1" operator="equal">
      <formula>0</formula>
    </cfRule>
  </conditionalFormatting>
  <conditionalFormatting sqref="A156:C156">
    <cfRule type="cellIs" dxfId="222" priority="80" stopIfTrue="1" operator="equal">
      <formula>A155</formula>
    </cfRule>
    <cfRule type="cellIs" dxfId="221" priority="81" stopIfTrue="1" operator="equal">
      <formula>0</formula>
    </cfRule>
  </conditionalFormatting>
  <conditionalFormatting sqref="A157:C157">
    <cfRule type="cellIs" dxfId="220" priority="78" stopIfTrue="1" operator="equal">
      <formula>A156</formula>
    </cfRule>
    <cfRule type="cellIs" dxfId="219" priority="79" stopIfTrue="1" operator="equal">
      <formula>0</formula>
    </cfRule>
  </conditionalFormatting>
  <conditionalFormatting sqref="A159:C159">
    <cfRule type="cellIs" dxfId="218" priority="76" stopIfTrue="1" operator="equal">
      <formula>A157</formula>
    </cfRule>
    <cfRule type="cellIs" dxfId="217" priority="77" stopIfTrue="1" operator="equal">
      <formula>0</formula>
    </cfRule>
  </conditionalFormatting>
  <conditionalFormatting sqref="A160:C160">
    <cfRule type="cellIs" dxfId="216" priority="74" stopIfTrue="1" operator="equal">
      <formula>A159</formula>
    </cfRule>
    <cfRule type="cellIs" dxfId="215" priority="75" stopIfTrue="1" operator="equal">
      <formula>0</formula>
    </cfRule>
  </conditionalFormatting>
  <conditionalFormatting sqref="A161:C161">
    <cfRule type="cellIs" dxfId="214" priority="72" stopIfTrue="1" operator="equal">
      <formula>A160</formula>
    </cfRule>
    <cfRule type="cellIs" dxfId="213" priority="73" stopIfTrue="1" operator="equal">
      <formula>0</formula>
    </cfRule>
  </conditionalFormatting>
  <conditionalFormatting sqref="A162:C162">
    <cfRule type="cellIs" dxfId="212" priority="70" stopIfTrue="1" operator="equal">
      <formula>A161</formula>
    </cfRule>
    <cfRule type="cellIs" dxfId="211" priority="71" stopIfTrue="1" operator="equal">
      <formula>0</formula>
    </cfRule>
  </conditionalFormatting>
  <conditionalFormatting sqref="A164:C164">
    <cfRule type="cellIs" dxfId="210" priority="68" stopIfTrue="1" operator="equal">
      <formula>A162</formula>
    </cfRule>
    <cfRule type="cellIs" dxfId="209" priority="69" stopIfTrue="1" operator="equal">
      <formula>0</formula>
    </cfRule>
  </conditionalFormatting>
  <conditionalFormatting sqref="A165:C165">
    <cfRule type="cellIs" dxfId="208" priority="66" stopIfTrue="1" operator="equal">
      <formula>A164</formula>
    </cfRule>
    <cfRule type="cellIs" dxfId="207" priority="67" stopIfTrue="1" operator="equal">
      <formula>0</formula>
    </cfRule>
  </conditionalFormatting>
  <conditionalFormatting sqref="A166:C166">
    <cfRule type="cellIs" dxfId="206" priority="64" stopIfTrue="1" operator="equal">
      <formula>A165</formula>
    </cfRule>
    <cfRule type="cellIs" dxfId="205" priority="65" stopIfTrue="1" operator="equal">
      <formula>0</formula>
    </cfRule>
  </conditionalFormatting>
  <conditionalFormatting sqref="A168:C168">
    <cfRule type="cellIs" dxfId="204" priority="62" stopIfTrue="1" operator="equal">
      <formula>A166</formula>
    </cfRule>
    <cfRule type="cellIs" dxfId="203" priority="63" stopIfTrue="1" operator="equal">
      <formula>0</formula>
    </cfRule>
  </conditionalFormatting>
  <conditionalFormatting sqref="A169:C169">
    <cfRule type="cellIs" dxfId="202" priority="60" stopIfTrue="1" operator="equal">
      <formula>A168</formula>
    </cfRule>
    <cfRule type="cellIs" dxfId="201" priority="61" stopIfTrue="1" operator="equal">
      <formula>0</formula>
    </cfRule>
  </conditionalFormatting>
  <conditionalFormatting sqref="A179:C179">
    <cfRule type="cellIs" dxfId="200" priority="56" stopIfTrue="1" operator="equal">
      <formula>A178</formula>
    </cfRule>
    <cfRule type="cellIs" dxfId="199" priority="57" stopIfTrue="1" operator="equal">
      <formula>0</formula>
    </cfRule>
  </conditionalFormatting>
  <conditionalFormatting sqref="A180:C180">
    <cfRule type="cellIs" dxfId="198" priority="54" stopIfTrue="1" operator="equal">
      <formula>A179</formula>
    </cfRule>
    <cfRule type="cellIs" dxfId="197" priority="55" stopIfTrue="1" operator="equal">
      <formula>0</formula>
    </cfRule>
  </conditionalFormatting>
  <conditionalFormatting sqref="A181:C181">
    <cfRule type="cellIs" dxfId="196" priority="52" stopIfTrue="1" operator="equal">
      <formula>A180</formula>
    </cfRule>
    <cfRule type="cellIs" dxfId="195" priority="53" stopIfTrue="1" operator="equal">
      <formula>0</formula>
    </cfRule>
  </conditionalFormatting>
  <conditionalFormatting sqref="A183:C183">
    <cfRule type="cellIs" dxfId="194" priority="50" stopIfTrue="1" operator="equal">
      <formula>A181</formula>
    </cfRule>
    <cfRule type="cellIs" dxfId="193" priority="51" stopIfTrue="1" operator="equal">
      <formula>0</formula>
    </cfRule>
  </conditionalFormatting>
  <conditionalFormatting sqref="A184:C184">
    <cfRule type="cellIs" dxfId="192" priority="48" stopIfTrue="1" operator="equal">
      <formula>A183</formula>
    </cfRule>
    <cfRule type="cellIs" dxfId="191" priority="49" stopIfTrue="1" operator="equal">
      <formula>0</formula>
    </cfRule>
  </conditionalFormatting>
  <conditionalFormatting sqref="A185:C185">
    <cfRule type="cellIs" dxfId="190" priority="46" stopIfTrue="1" operator="equal">
      <formula>A184</formula>
    </cfRule>
    <cfRule type="cellIs" dxfId="189" priority="47" stopIfTrue="1" operator="equal">
      <formula>0</formula>
    </cfRule>
  </conditionalFormatting>
  <conditionalFormatting sqref="A186:C186">
    <cfRule type="cellIs" dxfId="188" priority="44" stopIfTrue="1" operator="equal">
      <formula>A185</formula>
    </cfRule>
    <cfRule type="cellIs" dxfId="187" priority="45" stopIfTrue="1" operator="equal">
      <formula>0</formula>
    </cfRule>
  </conditionalFormatting>
  <conditionalFormatting sqref="A189:C189">
    <cfRule type="cellIs" dxfId="186" priority="42" stopIfTrue="1" operator="equal">
      <formula>A186</formula>
    </cfRule>
    <cfRule type="cellIs" dxfId="185" priority="43" stopIfTrue="1" operator="equal">
      <formula>0</formula>
    </cfRule>
  </conditionalFormatting>
  <conditionalFormatting sqref="A190:C190">
    <cfRule type="cellIs" dxfId="184" priority="40" stopIfTrue="1" operator="equal">
      <formula>A189</formula>
    </cfRule>
    <cfRule type="cellIs" dxfId="183" priority="41" stopIfTrue="1" operator="equal">
      <formula>0</formula>
    </cfRule>
  </conditionalFormatting>
  <conditionalFormatting sqref="A191:C191">
    <cfRule type="cellIs" dxfId="182" priority="38" stopIfTrue="1" operator="equal">
      <formula>A190</formula>
    </cfRule>
    <cfRule type="cellIs" dxfId="181" priority="39" stopIfTrue="1" operator="equal">
      <formula>0</formula>
    </cfRule>
  </conditionalFormatting>
  <conditionalFormatting sqref="A193:C193">
    <cfRule type="cellIs" dxfId="180" priority="36" stopIfTrue="1" operator="equal">
      <formula>A191</formula>
    </cfRule>
    <cfRule type="cellIs" dxfId="179" priority="37" stopIfTrue="1" operator="equal">
      <formula>0</formula>
    </cfRule>
  </conditionalFormatting>
  <conditionalFormatting sqref="A194:C194">
    <cfRule type="cellIs" dxfId="178" priority="34" stopIfTrue="1" operator="equal">
      <formula>A193</formula>
    </cfRule>
    <cfRule type="cellIs" dxfId="177" priority="35" stopIfTrue="1" operator="equal">
      <formula>0</formula>
    </cfRule>
  </conditionalFormatting>
  <conditionalFormatting sqref="A326">
    <cfRule type="cellIs" dxfId="176" priority="29" stopIfTrue="1" operator="equal">
      <formula>A325</formula>
    </cfRule>
  </conditionalFormatting>
  <conditionalFormatting sqref="A327">
    <cfRule type="cellIs" dxfId="175" priority="28" stopIfTrue="1" operator="equal">
      <formula>A326</formula>
    </cfRule>
  </conditionalFormatting>
  <conditionalFormatting sqref="A328">
    <cfRule type="cellIs" dxfId="174" priority="27" stopIfTrue="1" operator="equal">
      <formula>A327</formula>
    </cfRule>
  </conditionalFormatting>
  <conditionalFormatting sqref="A329">
    <cfRule type="cellIs" dxfId="173" priority="26" stopIfTrue="1" operator="equal">
      <formula>A328</formula>
    </cfRule>
  </conditionalFormatting>
  <conditionalFormatting sqref="A158:C158">
    <cfRule type="cellIs" dxfId="172" priority="23" stopIfTrue="1" operator="equal">
      <formula>A157</formula>
    </cfRule>
    <cfRule type="cellIs" dxfId="171" priority="24" stopIfTrue="1" operator="equal">
      <formula>0</formula>
    </cfRule>
  </conditionalFormatting>
  <conditionalFormatting sqref="A167:C167">
    <cfRule type="cellIs" dxfId="170" priority="21" stopIfTrue="1" operator="equal">
      <formula>A166</formula>
    </cfRule>
    <cfRule type="cellIs" dxfId="169" priority="22" stopIfTrue="1" operator="equal">
      <formula>0</formula>
    </cfRule>
  </conditionalFormatting>
  <conditionalFormatting sqref="A182:C182">
    <cfRule type="cellIs" dxfId="168" priority="17" stopIfTrue="1" operator="equal">
      <formula>A181</formula>
    </cfRule>
    <cfRule type="cellIs" dxfId="167" priority="18" stopIfTrue="1" operator="equal">
      <formula>0</formula>
    </cfRule>
  </conditionalFormatting>
  <conditionalFormatting sqref="A192:C192">
    <cfRule type="cellIs" dxfId="166" priority="13" stopIfTrue="1" operator="equal">
      <formula>A191</formula>
    </cfRule>
    <cfRule type="cellIs" dxfId="165" priority="14" stopIfTrue="1" operator="equal">
      <formula>0</formula>
    </cfRule>
  </conditionalFormatting>
  <conditionalFormatting sqref="A163:C163">
    <cfRule type="cellIs" dxfId="164" priority="11" stopIfTrue="1" operator="equal">
      <formula>A162</formula>
    </cfRule>
    <cfRule type="cellIs" dxfId="163" priority="12" stopIfTrue="1" operator="equal">
      <formula>0</formula>
    </cfRule>
  </conditionalFormatting>
  <conditionalFormatting sqref="A187:C187">
    <cfRule type="cellIs" dxfId="162" priority="7" stopIfTrue="1" operator="equal">
      <formula>A186</formula>
    </cfRule>
    <cfRule type="cellIs" dxfId="161" priority="8" stopIfTrue="1" operator="equal">
      <formula>0</formula>
    </cfRule>
  </conditionalFormatting>
  <conditionalFormatting sqref="A170:C170">
    <cfRule type="cellIs" dxfId="160" priority="5" stopIfTrue="1" operator="equal">
      <formula>A169</formula>
    </cfRule>
    <cfRule type="cellIs" dxfId="159" priority="6" stopIfTrue="1" operator="equal">
      <formula>0</formula>
    </cfRule>
  </conditionalFormatting>
  <conditionalFormatting sqref="A195:C195">
    <cfRule type="cellIs" dxfId="158" priority="1" stopIfTrue="1" operator="equal">
      <formula>A194</formula>
    </cfRule>
    <cfRule type="cellIs" dxfId="157" priority="2" stopIfTrue="1" operator="equal">
      <formula>0</formula>
    </cfRule>
  </conditionalFormatting>
  <pageMargins left="0.31496062992125984" right="0.31496062992125984" top="0.39370078740157483" bottom="0.39370078740157483" header="0" footer="0"/>
  <pageSetup paperSize="9" scale="65" fitToHeight="10" orientation="landscape" r:id="rId1"/>
  <headerFooter alignWithMargins="0"/>
  <rowBreaks count="9" manualBreakCount="9">
    <brk id="89" max="76" man="1"/>
    <brk id="145" max="76" man="1"/>
    <brk id="187" max="76" man="1"/>
    <brk id="214" max="76" man="1"/>
    <brk id="258" max="76" man="1"/>
    <brk id="345" max="76" man="1"/>
    <brk id="372" max="76" man="1"/>
    <brk id="411" max="76" man="1"/>
    <brk id="455" max="7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CA463"/>
  <sheetViews>
    <sheetView view="pageBreakPreview" topLeftCell="A440" zoomScale="79" zoomScaleNormal="68" zoomScaleSheetLayoutView="79" workbookViewId="0">
      <selection activeCell="AQ467" sqref="AQ467"/>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5" spans="1:77" ht="7.2" customHeight="1" x14ac:dyDescent="0.25"/>
    <row r="6" spans="1:77" ht="8.4" customHeight="1" x14ac:dyDescent="0.25"/>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1" spans="1:77" ht="7.2" customHeight="1" x14ac:dyDescent="0.25"/>
    <row r="12" spans="1:77" ht="43.95" customHeight="1" thickBot="1" x14ac:dyDescent="0.3">
      <c r="A12" s="166" t="s">
        <v>389</v>
      </c>
      <c r="B12" s="166"/>
      <c r="C12" s="166"/>
      <c r="D12" s="166"/>
      <c r="E12" s="166"/>
      <c r="F12" s="166"/>
      <c r="G12" s="166"/>
      <c r="H12" s="5"/>
      <c r="I12" s="213">
        <v>2111</v>
      </c>
      <c r="J12" s="213"/>
      <c r="K12" s="213"/>
      <c r="L12" s="213"/>
      <c r="M12" s="213"/>
      <c r="N12" s="213"/>
      <c r="O12" s="213"/>
      <c r="P12" s="6"/>
      <c r="Q12" s="166" t="s">
        <v>390</v>
      </c>
      <c r="R12" s="166"/>
      <c r="S12" s="166"/>
      <c r="T12" s="166"/>
      <c r="U12" s="166"/>
      <c r="V12" s="166"/>
      <c r="W12" s="166"/>
      <c r="X12" s="6"/>
      <c r="Y12" s="73" t="s">
        <v>391</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0.6"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399</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348</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239.4" customHeight="1" x14ac:dyDescent="0.25">
      <c r="A21" s="65" t="s">
        <v>349</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5" spans="1:79" ht="3.6" customHeight="1" x14ac:dyDescent="0.25"/>
    <row r="26" spans="1:79" ht="15.6"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1.6"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63130654</v>
      </c>
      <c r="Y30" s="87"/>
      <c r="Z30" s="87"/>
      <c r="AA30" s="87"/>
      <c r="AB30" s="87"/>
      <c r="AC30" s="87" t="s">
        <v>153</v>
      </c>
      <c r="AD30" s="87"/>
      <c r="AE30" s="87"/>
      <c r="AF30" s="87"/>
      <c r="AG30" s="87"/>
      <c r="AH30" s="88" t="s">
        <v>153</v>
      </c>
      <c r="AI30" s="89"/>
      <c r="AJ30" s="90"/>
      <c r="AK30" s="87">
        <f t="shared" ref="AK30:AK38" si="0">IF(ISNUMBER(X30),X30,0)+IF(ISNUMBER(AC30),AC30,0)</f>
        <v>63130654</v>
      </c>
      <c r="AL30" s="87"/>
      <c r="AM30" s="87"/>
      <c r="AN30" s="87"/>
      <c r="AO30" s="87"/>
      <c r="AP30" s="87">
        <v>2725313</v>
      </c>
      <c r="AQ30" s="87"/>
      <c r="AR30" s="87"/>
      <c r="AS30" s="87"/>
      <c r="AT30" s="87"/>
      <c r="AU30" s="87" t="s">
        <v>153</v>
      </c>
      <c r="AV30" s="87"/>
      <c r="AW30" s="87"/>
      <c r="AX30" s="87"/>
      <c r="AY30" s="87"/>
      <c r="AZ30" s="88" t="s">
        <v>153</v>
      </c>
      <c r="BA30" s="89"/>
      <c r="BB30" s="90"/>
      <c r="BC30" s="87">
        <f t="shared" ref="BC30:BC38" si="1">IF(ISNUMBER(AP30),AP30,0)+IF(ISNUMBER(AU30),AU30,0)</f>
        <v>2725313</v>
      </c>
      <c r="BD30" s="87"/>
      <c r="BE30" s="87"/>
      <c r="BF30" s="87"/>
      <c r="BG30" s="87"/>
      <c r="BH30" s="87">
        <f>BH81</f>
        <v>1222100</v>
      </c>
      <c r="BI30" s="87"/>
      <c r="BJ30" s="87"/>
      <c r="BK30" s="87"/>
      <c r="BL30" s="87"/>
      <c r="BM30" s="87" t="s">
        <v>153</v>
      </c>
      <c r="BN30" s="87"/>
      <c r="BO30" s="87"/>
      <c r="BP30" s="87"/>
      <c r="BQ30" s="87"/>
      <c r="BR30" s="88" t="s">
        <v>153</v>
      </c>
      <c r="BS30" s="89"/>
      <c r="BT30" s="90"/>
      <c r="BU30" s="87">
        <f t="shared" ref="BU30:BU38" si="2">IF(ISNUMBER(BH30),BH30,0)+IF(ISNUMBER(BM30),BM30,0)</f>
        <v>1222100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344123</v>
      </c>
      <c r="AD31" s="87"/>
      <c r="AE31" s="87"/>
      <c r="AF31" s="87"/>
      <c r="AG31" s="87"/>
      <c r="AH31" s="88">
        <v>0</v>
      </c>
      <c r="AI31" s="89"/>
      <c r="AJ31" s="90"/>
      <c r="AK31" s="87">
        <f t="shared" si="0"/>
        <v>344123</v>
      </c>
      <c r="AL31" s="87"/>
      <c r="AM31" s="87"/>
      <c r="AN31" s="87"/>
      <c r="AO31" s="87"/>
      <c r="AP31" s="87" t="s">
        <v>153</v>
      </c>
      <c r="AQ31" s="87"/>
      <c r="AR31" s="87"/>
      <c r="AS31" s="87"/>
      <c r="AT31" s="87"/>
      <c r="AU31" s="87">
        <v>0</v>
      </c>
      <c r="AV31" s="87"/>
      <c r="AW31" s="87"/>
      <c r="AX31" s="87"/>
      <c r="AY31" s="87"/>
      <c r="AZ31" s="88">
        <v>0</v>
      </c>
      <c r="BA31" s="89"/>
      <c r="BB31" s="90"/>
      <c r="BC31" s="87">
        <f t="shared" si="1"/>
        <v>0</v>
      </c>
      <c r="BD31" s="87"/>
      <c r="BE31" s="87"/>
      <c r="BF31" s="87"/>
      <c r="BG31" s="87"/>
      <c r="BH31" s="87" t="s">
        <v>153</v>
      </c>
      <c r="BI31" s="87"/>
      <c r="BJ31" s="87"/>
      <c r="BK31" s="87"/>
      <c r="BL31" s="87"/>
      <c r="BM31" s="87">
        <v>0</v>
      </c>
      <c r="BN31" s="87"/>
      <c r="BO31" s="87"/>
      <c r="BP31" s="87"/>
      <c r="BQ31" s="87"/>
      <c r="BR31" s="88">
        <v>0</v>
      </c>
      <c r="BS31" s="89"/>
      <c r="BT31" s="90"/>
      <c r="BU31" s="87">
        <f t="shared" si="2"/>
        <v>0</v>
      </c>
      <c r="BV31" s="87"/>
      <c r="BW31" s="87"/>
      <c r="BX31" s="87"/>
      <c r="BY31" s="87"/>
    </row>
    <row r="32" spans="1:79" s="8" customFormat="1" ht="13.2" customHeight="1" x14ac:dyDescent="0.25">
      <c r="A32" s="62">
        <v>25010300</v>
      </c>
      <c r="B32" s="63"/>
      <c r="C32" s="63"/>
      <c r="D32" s="64"/>
      <c r="E32" s="92" t="s">
        <v>216</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314502</v>
      </c>
      <c r="AD32" s="87"/>
      <c r="AE32" s="87"/>
      <c r="AF32" s="87"/>
      <c r="AG32" s="87"/>
      <c r="AH32" s="88">
        <v>0</v>
      </c>
      <c r="AI32" s="89"/>
      <c r="AJ32" s="90"/>
      <c r="AK32" s="87">
        <f t="shared" si="0"/>
        <v>314502</v>
      </c>
      <c r="AL32" s="87"/>
      <c r="AM32" s="87"/>
      <c r="AN32" s="87"/>
      <c r="AO32" s="87"/>
      <c r="AP32" s="87" t="s">
        <v>153</v>
      </c>
      <c r="AQ32" s="87"/>
      <c r="AR32" s="87"/>
      <c r="AS32" s="87"/>
      <c r="AT32" s="87"/>
      <c r="AU32" s="87">
        <v>0</v>
      </c>
      <c r="AV32" s="87"/>
      <c r="AW32" s="87"/>
      <c r="AX32" s="87"/>
      <c r="AY32" s="87"/>
      <c r="AZ32" s="88">
        <v>0</v>
      </c>
      <c r="BA32" s="89"/>
      <c r="BB32" s="90"/>
      <c r="BC32" s="87">
        <f t="shared" si="1"/>
        <v>0</v>
      </c>
      <c r="BD32" s="87"/>
      <c r="BE32" s="87"/>
      <c r="BF32" s="87"/>
      <c r="BG32" s="87"/>
      <c r="BH32" s="87" t="s">
        <v>153</v>
      </c>
      <c r="BI32" s="87"/>
      <c r="BJ32" s="87"/>
      <c r="BK32" s="87"/>
      <c r="BL32" s="87"/>
      <c r="BM32" s="87">
        <v>0</v>
      </c>
      <c r="BN32" s="87"/>
      <c r="BO32" s="87"/>
      <c r="BP32" s="87"/>
      <c r="BQ32" s="87"/>
      <c r="BR32" s="88">
        <v>0</v>
      </c>
      <c r="BS32" s="89"/>
      <c r="BT32" s="90"/>
      <c r="BU32" s="87">
        <f t="shared" si="2"/>
        <v>0</v>
      </c>
      <c r="BV32" s="87"/>
      <c r="BW32" s="87"/>
      <c r="BX32" s="87"/>
      <c r="BY32" s="87"/>
    </row>
    <row r="33" spans="1:79" s="8" customFormat="1" ht="26.4" customHeight="1" x14ac:dyDescent="0.25">
      <c r="A33" s="62">
        <v>25010400</v>
      </c>
      <c r="B33" s="63"/>
      <c r="C33" s="63"/>
      <c r="D33" s="64"/>
      <c r="E33" s="92" t="s">
        <v>217</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12910</v>
      </c>
      <c r="AD33" s="87"/>
      <c r="AE33" s="87"/>
      <c r="AF33" s="87"/>
      <c r="AG33" s="87"/>
      <c r="AH33" s="88">
        <v>0</v>
      </c>
      <c r="AI33" s="89"/>
      <c r="AJ33" s="90"/>
      <c r="AK33" s="87">
        <f t="shared" si="0"/>
        <v>12910</v>
      </c>
      <c r="AL33" s="87"/>
      <c r="AM33" s="87"/>
      <c r="AN33" s="87"/>
      <c r="AO33" s="87"/>
      <c r="AP33" s="87" t="s">
        <v>153</v>
      </c>
      <c r="AQ33" s="87"/>
      <c r="AR33" s="87"/>
      <c r="AS33" s="87"/>
      <c r="AT33" s="87"/>
      <c r="AU33" s="87">
        <v>0</v>
      </c>
      <c r="AV33" s="87"/>
      <c r="AW33" s="87"/>
      <c r="AX33" s="87"/>
      <c r="AY33" s="87"/>
      <c r="AZ33" s="88">
        <v>0</v>
      </c>
      <c r="BA33" s="89"/>
      <c r="BB33" s="90"/>
      <c r="BC33" s="87">
        <f t="shared" si="1"/>
        <v>0</v>
      </c>
      <c r="BD33" s="87"/>
      <c r="BE33" s="87"/>
      <c r="BF33" s="87"/>
      <c r="BG33" s="87"/>
      <c r="BH33" s="87" t="s">
        <v>153</v>
      </c>
      <c r="BI33" s="87"/>
      <c r="BJ33" s="87"/>
      <c r="BK33" s="87"/>
      <c r="BL33" s="87"/>
      <c r="BM33" s="87">
        <v>0</v>
      </c>
      <c r="BN33" s="87"/>
      <c r="BO33" s="87"/>
      <c r="BP33" s="87"/>
      <c r="BQ33" s="87"/>
      <c r="BR33" s="88">
        <v>0</v>
      </c>
      <c r="BS33" s="89"/>
      <c r="BT33" s="90"/>
      <c r="BU33" s="87">
        <f t="shared" si="2"/>
        <v>0</v>
      </c>
      <c r="BV33" s="87"/>
      <c r="BW33" s="87"/>
      <c r="BX33" s="87"/>
      <c r="BY33" s="87"/>
    </row>
    <row r="34" spans="1:79" s="8" customFormat="1" ht="13.2" customHeight="1" x14ac:dyDescent="0.25">
      <c r="A34" s="62">
        <v>25020100</v>
      </c>
      <c r="B34" s="63"/>
      <c r="C34" s="63"/>
      <c r="D34" s="64"/>
      <c r="E34" s="92" t="s">
        <v>218</v>
      </c>
      <c r="F34" s="93"/>
      <c r="G34" s="93"/>
      <c r="H34" s="93"/>
      <c r="I34" s="93"/>
      <c r="J34" s="93"/>
      <c r="K34" s="93"/>
      <c r="L34" s="93"/>
      <c r="M34" s="93"/>
      <c r="N34" s="93"/>
      <c r="O34" s="93"/>
      <c r="P34" s="93"/>
      <c r="Q34" s="93"/>
      <c r="R34" s="93"/>
      <c r="S34" s="93"/>
      <c r="T34" s="93"/>
      <c r="U34" s="93"/>
      <c r="V34" s="93"/>
      <c r="W34" s="94"/>
      <c r="X34" s="87" t="s">
        <v>153</v>
      </c>
      <c r="Y34" s="87"/>
      <c r="Z34" s="87"/>
      <c r="AA34" s="87"/>
      <c r="AB34" s="87"/>
      <c r="AC34" s="87">
        <v>16711</v>
      </c>
      <c r="AD34" s="87"/>
      <c r="AE34" s="87"/>
      <c r="AF34" s="87"/>
      <c r="AG34" s="87"/>
      <c r="AH34" s="88">
        <v>0</v>
      </c>
      <c r="AI34" s="89"/>
      <c r="AJ34" s="90"/>
      <c r="AK34" s="87">
        <f t="shared" si="0"/>
        <v>16711</v>
      </c>
      <c r="AL34" s="87"/>
      <c r="AM34" s="87"/>
      <c r="AN34" s="87"/>
      <c r="AO34" s="87"/>
      <c r="AP34" s="87" t="s">
        <v>153</v>
      </c>
      <c r="AQ34" s="87"/>
      <c r="AR34" s="87"/>
      <c r="AS34" s="87"/>
      <c r="AT34" s="87"/>
      <c r="AU34" s="87">
        <v>0</v>
      </c>
      <c r="AV34" s="87"/>
      <c r="AW34" s="87"/>
      <c r="AX34" s="87"/>
      <c r="AY34" s="87"/>
      <c r="AZ34" s="88">
        <v>0</v>
      </c>
      <c r="BA34" s="89"/>
      <c r="BB34" s="90"/>
      <c r="BC34" s="87">
        <f t="shared" si="1"/>
        <v>0</v>
      </c>
      <c r="BD34" s="87"/>
      <c r="BE34" s="87"/>
      <c r="BF34" s="87"/>
      <c r="BG34" s="87"/>
      <c r="BH34" s="87" t="s">
        <v>153</v>
      </c>
      <c r="BI34" s="87"/>
      <c r="BJ34" s="87"/>
      <c r="BK34" s="87"/>
      <c r="BL34" s="87"/>
      <c r="BM34" s="87">
        <v>0</v>
      </c>
      <c r="BN34" s="87"/>
      <c r="BO34" s="87"/>
      <c r="BP34" s="87"/>
      <c r="BQ34" s="87"/>
      <c r="BR34" s="88">
        <v>0</v>
      </c>
      <c r="BS34" s="89"/>
      <c r="BT34" s="90"/>
      <c r="BU34" s="87">
        <f t="shared" si="2"/>
        <v>0</v>
      </c>
      <c r="BV34" s="87"/>
      <c r="BW34" s="87"/>
      <c r="BX34" s="87"/>
      <c r="BY34" s="87"/>
    </row>
    <row r="35" spans="1:79" s="8" customFormat="1" ht="26.4" customHeight="1" x14ac:dyDescent="0.25">
      <c r="A35" s="62"/>
      <c r="B35" s="63"/>
      <c r="C35" s="63"/>
      <c r="D35" s="64"/>
      <c r="E35" s="92" t="s">
        <v>219</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857795</v>
      </c>
      <c r="AD35" s="87"/>
      <c r="AE35" s="87"/>
      <c r="AF35" s="87"/>
      <c r="AG35" s="87"/>
      <c r="AH35" s="88">
        <v>857795</v>
      </c>
      <c r="AI35" s="89"/>
      <c r="AJ35" s="90"/>
      <c r="AK35" s="87">
        <f t="shared" si="0"/>
        <v>857795</v>
      </c>
      <c r="AL35" s="87"/>
      <c r="AM35" s="87"/>
      <c r="AN35" s="87"/>
      <c r="AO35" s="87"/>
      <c r="AP35" s="87" t="s">
        <v>153</v>
      </c>
      <c r="AQ35" s="87"/>
      <c r="AR35" s="87"/>
      <c r="AS35" s="87"/>
      <c r="AT35" s="87"/>
      <c r="AU35" s="87">
        <v>0</v>
      </c>
      <c r="AV35" s="87"/>
      <c r="AW35" s="87"/>
      <c r="AX35" s="87"/>
      <c r="AY35" s="87"/>
      <c r="AZ35" s="88">
        <v>0</v>
      </c>
      <c r="BA35" s="89"/>
      <c r="BB35" s="90"/>
      <c r="BC35" s="87">
        <f t="shared" si="1"/>
        <v>0</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s="8" customFormat="1" ht="26.4" hidden="1" customHeight="1" x14ac:dyDescent="0.25">
      <c r="A36" s="62">
        <v>208400</v>
      </c>
      <c r="B36" s="63"/>
      <c r="C36" s="63"/>
      <c r="D36" s="64"/>
      <c r="E36" s="92" t="s">
        <v>221</v>
      </c>
      <c r="F36" s="93"/>
      <c r="G36" s="93"/>
      <c r="H36" s="93"/>
      <c r="I36" s="93"/>
      <c r="J36" s="93"/>
      <c r="K36" s="93"/>
      <c r="L36" s="93"/>
      <c r="M36" s="93"/>
      <c r="N36" s="93"/>
      <c r="O36" s="93"/>
      <c r="P36" s="93"/>
      <c r="Q36" s="93"/>
      <c r="R36" s="93"/>
      <c r="S36" s="93"/>
      <c r="T36" s="93"/>
      <c r="U36" s="93"/>
      <c r="V36" s="93"/>
      <c r="W36" s="94"/>
      <c r="X36" s="87" t="s">
        <v>153</v>
      </c>
      <c r="Y36" s="87"/>
      <c r="Z36" s="87"/>
      <c r="AA36" s="87"/>
      <c r="AB36" s="87"/>
      <c r="AC36" s="87">
        <v>0</v>
      </c>
      <c r="AD36" s="87"/>
      <c r="AE36" s="87"/>
      <c r="AF36" s="87"/>
      <c r="AG36" s="87"/>
      <c r="AH36" s="88">
        <v>0</v>
      </c>
      <c r="AI36" s="89"/>
      <c r="AJ36" s="90"/>
      <c r="AK36" s="87">
        <f t="shared" si="0"/>
        <v>0</v>
      </c>
      <c r="AL36" s="87"/>
      <c r="AM36" s="87"/>
      <c r="AN36" s="87"/>
      <c r="AO36" s="87"/>
      <c r="AP36" s="87" t="s">
        <v>153</v>
      </c>
      <c r="AQ36" s="87"/>
      <c r="AR36" s="87"/>
      <c r="AS36" s="87"/>
      <c r="AT36" s="87"/>
      <c r="AU36" s="87">
        <v>0</v>
      </c>
      <c r="AV36" s="87"/>
      <c r="AW36" s="87"/>
      <c r="AX36" s="87"/>
      <c r="AY36" s="87"/>
      <c r="AZ36" s="88">
        <v>0</v>
      </c>
      <c r="BA36" s="89"/>
      <c r="BB36" s="90"/>
      <c r="BC36" s="87">
        <f t="shared" si="1"/>
        <v>0</v>
      </c>
      <c r="BD36" s="87"/>
      <c r="BE36" s="87"/>
      <c r="BF36" s="87"/>
      <c r="BG36" s="87"/>
      <c r="BH36" s="87" t="s">
        <v>153</v>
      </c>
      <c r="BI36" s="87"/>
      <c r="BJ36" s="87"/>
      <c r="BK36" s="87"/>
      <c r="BL36" s="87"/>
      <c r="BM36" s="87">
        <v>0</v>
      </c>
      <c r="BN36" s="87"/>
      <c r="BO36" s="87"/>
      <c r="BP36" s="87"/>
      <c r="BQ36" s="87"/>
      <c r="BR36" s="88">
        <v>0</v>
      </c>
      <c r="BS36" s="89"/>
      <c r="BT36" s="90"/>
      <c r="BU36" s="87">
        <f t="shared" si="2"/>
        <v>0</v>
      </c>
      <c r="BV36" s="87"/>
      <c r="BW36" s="87"/>
      <c r="BX36" s="87"/>
      <c r="BY36" s="87"/>
    </row>
    <row r="37" spans="1:79" s="8" customFormat="1" ht="13.2" customHeight="1" x14ac:dyDescent="0.25">
      <c r="A37" s="62">
        <v>602100</v>
      </c>
      <c r="B37" s="63"/>
      <c r="C37" s="63"/>
      <c r="D37" s="64"/>
      <c r="E37" s="92" t="s">
        <v>220</v>
      </c>
      <c r="F37" s="93"/>
      <c r="G37" s="93"/>
      <c r="H37" s="93"/>
      <c r="I37" s="93"/>
      <c r="J37" s="93"/>
      <c r="K37" s="93"/>
      <c r="L37" s="93"/>
      <c r="M37" s="93"/>
      <c r="N37" s="93"/>
      <c r="O37" s="93"/>
      <c r="P37" s="93"/>
      <c r="Q37" s="93"/>
      <c r="R37" s="93"/>
      <c r="S37" s="93"/>
      <c r="T37" s="93"/>
      <c r="U37" s="93"/>
      <c r="V37" s="93"/>
      <c r="W37" s="94"/>
      <c r="X37" s="87" t="s">
        <v>153</v>
      </c>
      <c r="Y37" s="87"/>
      <c r="Z37" s="87"/>
      <c r="AA37" s="87"/>
      <c r="AB37" s="87"/>
      <c r="AC37" s="87">
        <v>857795</v>
      </c>
      <c r="AD37" s="87"/>
      <c r="AE37" s="87"/>
      <c r="AF37" s="87"/>
      <c r="AG37" s="87"/>
      <c r="AH37" s="88">
        <v>857795</v>
      </c>
      <c r="AI37" s="89"/>
      <c r="AJ37" s="90"/>
      <c r="AK37" s="87">
        <f t="shared" si="0"/>
        <v>857795</v>
      </c>
      <c r="AL37" s="87"/>
      <c r="AM37" s="87"/>
      <c r="AN37" s="87"/>
      <c r="AO37" s="87"/>
      <c r="AP37" s="87" t="s">
        <v>153</v>
      </c>
      <c r="AQ37" s="87"/>
      <c r="AR37" s="87"/>
      <c r="AS37" s="87"/>
      <c r="AT37" s="87"/>
      <c r="AU37" s="87">
        <v>0</v>
      </c>
      <c r="AV37" s="87"/>
      <c r="AW37" s="87"/>
      <c r="AX37" s="87"/>
      <c r="AY37" s="87"/>
      <c r="AZ37" s="88">
        <v>0</v>
      </c>
      <c r="BA37" s="89"/>
      <c r="BB37" s="90"/>
      <c r="BC37" s="87">
        <f t="shared" si="1"/>
        <v>0</v>
      </c>
      <c r="BD37" s="87"/>
      <c r="BE37" s="87"/>
      <c r="BF37" s="87"/>
      <c r="BG37" s="87"/>
      <c r="BH37" s="87" t="s">
        <v>153</v>
      </c>
      <c r="BI37" s="87"/>
      <c r="BJ37" s="87"/>
      <c r="BK37" s="87"/>
      <c r="BL37" s="87"/>
      <c r="BM37" s="87">
        <v>0</v>
      </c>
      <c r="BN37" s="87"/>
      <c r="BO37" s="87"/>
      <c r="BP37" s="87"/>
      <c r="BQ37" s="87"/>
      <c r="BR37" s="88">
        <v>0</v>
      </c>
      <c r="BS37" s="89"/>
      <c r="BT37" s="90"/>
      <c r="BU37" s="87">
        <f t="shared" si="2"/>
        <v>0</v>
      </c>
      <c r="BV37" s="87"/>
      <c r="BW37" s="87"/>
      <c r="BX37" s="87"/>
      <c r="BY37" s="87"/>
    </row>
    <row r="38" spans="1:79" s="9" customFormat="1" ht="12.75" customHeight="1" x14ac:dyDescent="0.25">
      <c r="A38" s="98"/>
      <c r="B38" s="99"/>
      <c r="C38" s="99"/>
      <c r="D38" s="100"/>
      <c r="E38" s="159" t="s">
        <v>145</v>
      </c>
      <c r="F38" s="156"/>
      <c r="G38" s="156"/>
      <c r="H38" s="156"/>
      <c r="I38" s="156"/>
      <c r="J38" s="156"/>
      <c r="K38" s="156"/>
      <c r="L38" s="156"/>
      <c r="M38" s="156"/>
      <c r="N38" s="156"/>
      <c r="O38" s="156"/>
      <c r="P38" s="156"/>
      <c r="Q38" s="156"/>
      <c r="R38" s="156"/>
      <c r="S38" s="156"/>
      <c r="T38" s="156"/>
      <c r="U38" s="156"/>
      <c r="V38" s="156"/>
      <c r="W38" s="157"/>
      <c r="X38" s="120">
        <v>63130654</v>
      </c>
      <c r="Y38" s="120"/>
      <c r="Z38" s="120"/>
      <c r="AA38" s="120"/>
      <c r="AB38" s="120"/>
      <c r="AC38" s="120">
        <v>1201918</v>
      </c>
      <c r="AD38" s="120"/>
      <c r="AE38" s="120"/>
      <c r="AF38" s="120"/>
      <c r="AG38" s="120"/>
      <c r="AH38" s="95">
        <v>857795</v>
      </c>
      <c r="AI38" s="96"/>
      <c r="AJ38" s="97"/>
      <c r="AK38" s="120">
        <f t="shared" si="0"/>
        <v>64332572</v>
      </c>
      <c r="AL38" s="120"/>
      <c r="AM38" s="120"/>
      <c r="AN38" s="120"/>
      <c r="AO38" s="120"/>
      <c r="AP38" s="120">
        <v>2725313</v>
      </c>
      <c r="AQ38" s="120"/>
      <c r="AR38" s="120"/>
      <c r="AS38" s="120"/>
      <c r="AT38" s="120"/>
      <c r="AU38" s="120">
        <v>0</v>
      </c>
      <c r="AV38" s="120"/>
      <c r="AW38" s="120"/>
      <c r="AX38" s="120"/>
      <c r="AY38" s="120"/>
      <c r="AZ38" s="95">
        <v>0</v>
      </c>
      <c r="BA38" s="96"/>
      <c r="BB38" s="97"/>
      <c r="BC38" s="120">
        <f t="shared" si="1"/>
        <v>2725313</v>
      </c>
      <c r="BD38" s="120"/>
      <c r="BE38" s="120"/>
      <c r="BF38" s="120"/>
      <c r="BG38" s="120"/>
      <c r="BH38" s="120">
        <f>BH30</f>
        <v>1222100</v>
      </c>
      <c r="BI38" s="120"/>
      <c r="BJ38" s="120"/>
      <c r="BK38" s="120"/>
      <c r="BL38" s="120"/>
      <c r="BM38" s="120">
        <v>0</v>
      </c>
      <c r="BN38" s="120"/>
      <c r="BO38" s="120"/>
      <c r="BP38" s="120"/>
      <c r="BQ38" s="120"/>
      <c r="BR38" s="95">
        <v>0</v>
      </c>
      <c r="BS38" s="96"/>
      <c r="BT38" s="97"/>
      <c r="BU38" s="120">
        <f t="shared" si="2"/>
        <v>1222100</v>
      </c>
      <c r="BV38" s="120"/>
      <c r="BW38" s="120"/>
      <c r="BX38" s="120"/>
      <c r="BY38" s="120"/>
    </row>
    <row r="40" spans="1:79" ht="14.25" customHeight="1" x14ac:dyDescent="0.25">
      <c r="A40" s="51" t="s">
        <v>409</v>
      </c>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row>
    <row r="41" spans="1:79" ht="15" customHeight="1" x14ac:dyDescent="0.25">
      <c r="A41" s="59" t="s">
        <v>192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row>
    <row r="43" spans="1:79" ht="22.5" customHeight="1" x14ac:dyDescent="0.25">
      <c r="A43" s="81" t="s">
        <v>2</v>
      </c>
      <c r="B43" s="82"/>
      <c r="C43" s="82"/>
      <c r="D43" s="83"/>
      <c r="E43" s="81" t="s">
        <v>19</v>
      </c>
      <c r="F43" s="82"/>
      <c r="G43" s="82"/>
      <c r="H43" s="82"/>
      <c r="I43" s="82"/>
      <c r="J43" s="82"/>
      <c r="K43" s="82"/>
      <c r="L43" s="82"/>
      <c r="M43" s="82"/>
      <c r="N43" s="82"/>
      <c r="O43" s="82"/>
      <c r="P43" s="82"/>
      <c r="Q43" s="82"/>
      <c r="R43" s="82"/>
      <c r="S43" s="82"/>
      <c r="T43" s="82"/>
      <c r="U43" s="82"/>
      <c r="V43" s="82"/>
      <c r="W43" s="83"/>
      <c r="X43" s="61" t="s">
        <v>204</v>
      </c>
      <c r="Y43" s="61"/>
      <c r="Z43" s="61"/>
      <c r="AA43" s="61"/>
      <c r="AB43" s="61"/>
      <c r="AC43" s="61"/>
      <c r="AD43" s="61"/>
      <c r="AE43" s="61"/>
      <c r="AF43" s="61"/>
      <c r="AG43" s="61"/>
      <c r="AH43" s="61"/>
      <c r="AI43" s="61"/>
      <c r="AJ43" s="61"/>
      <c r="AK43" s="61"/>
      <c r="AL43" s="61"/>
      <c r="AM43" s="61"/>
      <c r="AN43" s="61"/>
      <c r="AO43" s="61"/>
      <c r="AP43" s="61" t="s">
        <v>208</v>
      </c>
      <c r="AQ43" s="61"/>
      <c r="AR43" s="61"/>
      <c r="AS43" s="61"/>
      <c r="AT43" s="61"/>
      <c r="AU43" s="61"/>
      <c r="AV43" s="61"/>
      <c r="AW43" s="61"/>
      <c r="AX43" s="61"/>
      <c r="AY43" s="61"/>
      <c r="AZ43" s="61"/>
      <c r="BA43" s="61"/>
      <c r="BB43" s="61"/>
      <c r="BC43" s="61"/>
      <c r="BD43" s="61"/>
      <c r="BE43" s="61"/>
      <c r="BF43" s="61"/>
      <c r="BG43" s="61"/>
    </row>
    <row r="44" spans="1:79" ht="36" customHeight="1" x14ac:dyDescent="0.25">
      <c r="A44" s="84"/>
      <c r="B44" s="85"/>
      <c r="C44" s="85"/>
      <c r="D44" s="86"/>
      <c r="E44" s="84"/>
      <c r="F44" s="85"/>
      <c r="G44" s="85"/>
      <c r="H44" s="85"/>
      <c r="I44" s="85"/>
      <c r="J44" s="85"/>
      <c r="K44" s="85"/>
      <c r="L44" s="85"/>
      <c r="M44" s="85"/>
      <c r="N44" s="85"/>
      <c r="O44" s="85"/>
      <c r="P44" s="85"/>
      <c r="Q44" s="85"/>
      <c r="R44" s="85"/>
      <c r="S44" s="85"/>
      <c r="T44" s="85"/>
      <c r="U44" s="85"/>
      <c r="V44" s="85"/>
      <c r="W44" s="86"/>
      <c r="X44" s="61" t="s">
        <v>4</v>
      </c>
      <c r="Y44" s="61"/>
      <c r="Z44" s="61"/>
      <c r="AA44" s="61"/>
      <c r="AB44" s="61"/>
      <c r="AC44" s="61" t="s">
        <v>3</v>
      </c>
      <c r="AD44" s="61"/>
      <c r="AE44" s="61"/>
      <c r="AF44" s="61"/>
      <c r="AG44" s="61"/>
      <c r="AH44" s="62" t="s">
        <v>116</v>
      </c>
      <c r="AI44" s="63"/>
      <c r="AJ44" s="64"/>
      <c r="AK44" s="61" t="s">
        <v>5</v>
      </c>
      <c r="AL44" s="61"/>
      <c r="AM44" s="61"/>
      <c r="AN44" s="61"/>
      <c r="AO44" s="61"/>
      <c r="AP44" s="61" t="s">
        <v>4</v>
      </c>
      <c r="AQ44" s="61"/>
      <c r="AR44" s="61"/>
      <c r="AS44" s="61"/>
      <c r="AT44" s="61"/>
      <c r="AU44" s="61" t="s">
        <v>3</v>
      </c>
      <c r="AV44" s="61"/>
      <c r="AW44" s="61"/>
      <c r="AX44" s="61"/>
      <c r="AY44" s="61"/>
      <c r="AZ44" s="62" t="s">
        <v>116</v>
      </c>
      <c r="BA44" s="63"/>
      <c r="BB44" s="64"/>
      <c r="BC44" s="61" t="s">
        <v>96</v>
      </c>
      <c r="BD44" s="61"/>
      <c r="BE44" s="61"/>
      <c r="BF44" s="61"/>
      <c r="BG44" s="61"/>
    </row>
    <row r="45" spans="1:79" ht="15" customHeight="1" x14ac:dyDescent="0.25">
      <c r="A45" s="77">
        <v>1</v>
      </c>
      <c r="B45" s="78"/>
      <c r="C45" s="78"/>
      <c r="D45" s="79"/>
      <c r="E45" s="77">
        <v>2</v>
      </c>
      <c r="F45" s="78"/>
      <c r="G45" s="78"/>
      <c r="H45" s="78"/>
      <c r="I45" s="78"/>
      <c r="J45" s="78"/>
      <c r="K45" s="78"/>
      <c r="L45" s="78"/>
      <c r="M45" s="78"/>
      <c r="N45" s="78"/>
      <c r="O45" s="78"/>
      <c r="P45" s="78"/>
      <c r="Q45" s="78"/>
      <c r="R45" s="78"/>
      <c r="S45" s="78"/>
      <c r="T45" s="78"/>
      <c r="U45" s="78"/>
      <c r="V45" s="78"/>
      <c r="W45" s="79"/>
      <c r="X45" s="61">
        <v>3</v>
      </c>
      <c r="Y45" s="61"/>
      <c r="Z45" s="61"/>
      <c r="AA45" s="61"/>
      <c r="AB45" s="61"/>
      <c r="AC45" s="61">
        <v>4</v>
      </c>
      <c r="AD45" s="61"/>
      <c r="AE45" s="61"/>
      <c r="AF45" s="61"/>
      <c r="AG45" s="61"/>
      <c r="AH45" s="77">
        <v>5</v>
      </c>
      <c r="AI45" s="78"/>
      <c r="AJ45" s="79"/>
      <c r="AK45" s="61">
        <v>6</v>
      </c>
      <c r="AL45" s="61"/>
      <c r="AM45" s="61"/>
      <c r="AN45" s="61"/>
      <c r="AO45" s="61"/>
      <c r="AP45" s="61">
        <v>7</v>
      </c>
      <c r="AQ45" s="61"/>
      <c r="AR45" s="61"/>
      <c r="AS45" s="61"/>
      <c r="AT45" s="61"/>
      <c r="AU45" s="61">
        <v>8</v>
      </c>
      <c r="AV45" s="61"/>
      <c r="AW45" s="61"/>
      <c r="AX45" s="61"/>
      <c r="AY45" s="61"/>
      <c r="AZ45" s="77">
        <v>9</v>
      </c>
      <c r="BA45" s="78"/>
      <c r="BB45" s="79"/>
      <c r="BC45" s="61">
        <v>10</v>
      </c>
      <c r="BD45" s="61"/>
      <c r="BE45" s="61"/>
      <c r="BF45" s="61"/>
      <c r="BG45" s="61"/>
    </row>
    <row r="46" spans="1:79" ht="8.25" hidden="1" customHeight="1" x14ac:dyDescent="0.25">
      <c r="A46" s="62" t="s">
        <v>56</v>
      </c>
      <c r="B46" s="63"/>
      <c r="C46" s="63"/>
      <c r="D46" s="64"/>
      <c r="E46" s="62" t="s">
        <v>57</v>
      </c>
      <c r="F46" s="63"/>
      <c r="G46" s="63"/>
      <c r="H46" s="63"/>
      <c r="I46" s="63"/>
      <c r="J46" s="63"/>
      <c r="K46" s="63"/>
      <c r="L46" s="63"/>
      <c r="M46" s="63"/>
      <c r="N46" s="63"/>
      <c r="O46" s="63"/>
      <c r="P46" s="63"/>
      <c r="Q46" s="63"/>
      <c r="R46" s="63"/>
      <c r="S46" s="63"/>
      <c r="T46" s="63"/>
      <c r="U46" s="63"/>
      <c r="V46" s="63"/>
      <c r="W46" s="64"/>
      <c r="X46" s="80" t="s">
        <v>60</v>
      </c>
      <c r="Y46" s="80"/>
      <c r="Z46" s="80"/>
      <c r="AA46" s="80"/>
      <c r="AB46" s="80"/>
      <c r="AC46" s="80" t="s">
        <v>61</v>
      </c>
      <c r="AD46" s="80"/>
      <c r="AE46" s="80"/>
      <c r="AF46" s="80"/>
      <c r="AG46" s="80"/>
      <c r="AH46" s="62" t="s">
        <v>94</v>
      </c>
      <c r="AI46" s="63"/>
      <c r="AJ46" s="64"/>
      <c r="AK46" s="91" t="s">
        <v>99</v>
      </c>
      <c r="AL46" s="91"/>
      <c r="AM46" s="91"/>
      <c r="AN46" s="91"/>
      <c r="AO46" s="91"/>
      <c r="AP46" s="80" t="s">
        <v>62</v>
      </c>
      <c r="AQ46" s="80"/>
      <c r="AR46" s="80"/>
      <c r="AS46" s="80"/>
      <c r="AT46" s="80"/>
      <c r="AU46" s="80" t="s">
        <v>63</v>
      </c>
      <c r="AV46" s="80"/>
      <c r="AW46" s="80"/>
      <c r="AX46" s="80"/>
      <c r="AY46" s="80"/>
      <c r="AZ46" s="62" t="s">
        <v>95</v>
      </c>
      <c r="BA46" s="63"/>
      <c r="BB46" s="64"/>
      <c r="BC46" s="91" t="s">
        <v>99</v>
      </c>
      <c r="BD46" s="91"/>
      <c r="BE46" s="91"/>
      <c r="BF46" s="91"/>
      <c r="BG46" s="91"/>
      <c r="CA46" s="1" t="s">
        <v>23</v>
      </c>
    </row>
    <row r="47" spans="1:79" s="8" customFormat="1" ht="13.2" customHeight="1" x14ac:dyDescent="0.25">
      <c r="A47" s="62"/>
      <c r="B47" s="63"/>
      <c r="C47" s="63"/>
      <c r="D47" s="64"/>
      <c r="E47" s="92" t="s">
        <v>152</v>
      </c>
      <c r="F47" s="93"/>
      <c r="G47" s="93"/>
      <c r="H47" s="93"/>
      <c r="I47" s="93"/>
      <c r="J47" s="93"/>
      <c r="K47" s="93"/>
      <c r="L47" s="93"/>
      <c r="M47" s="93"/>
      <c r="N47" s="93"/>
      <c r="O47" s="93"/>
      <c r="P47" s="93"/>
      <c r="Q47" s="93"/>
      <c r="R47" s="93"/>
      <c r="S47" s="93"/>
      <c r="T47" s="93"/>
      <c r="U47" s="93"/>
      <c r="V47" s="93"/>
      <c r="W47" s="94"/>
      <c r="X47" s="88">
        <f>X115</f>
        <v>1291760</v>
      </c>
      <c r="Y47" s="89"/>
      <c r="Z47" s="89"/>
      <c r="AA47" s="89"/>
      <c r="AB47" s="90"/>
      <c r="AC47" s="88" t="s">
        <v>153</v>
      </c>
      <c r="AD47" s="89"/>
      <c r="AE47" s="89"/>
      <c r="AF47" s="89"/>
      <c r="AG47" s="90"/>
      <c r="AH47" s="88" t="s">
        <v>153</v>
      </c>
      <c r="AI47" s="89"/>
      <c r="AJ47" s="90"/>
      <c r="AK47" s="88">
        <f t="shared" ref="AK47:AK55" si="3">IF(ISNUMBER(X47),X47,0)+IF(ISNUMBER(AC47),AC47,0)</f>
        <v>1291760</v>
      </c>
      <c r="AL47" s="89"/>
      <c r="AM47" s="89"/>
      <c r="AN47" s="89"/>
      <c r="AO47" s="90"/>
      <c r="AP47" s="88">
        <f>AP115</f>
        <v>1360223</v>
      </c>
      <c r="AQ47" s="89"/>
      <c r="AR47" s="89"/>
      <c r="AS47" s="89"/>
      <c r="AT47" s="90"/>
      <c r="AU47" s="88" t="s">
        <v>153</v>
      </c>
      <c r="AV47" s="89"/>
      <c r="AW47" s="89"/>
      <c r="AX47" s="89"/>
      <c r="AY47" s="90"/>
      <c r="AZ47" s="88" t="s">
        <v>153</v>
      </c>
      <c r="BA47" s="89"/>
      <c r="BB47" s="90"/>
      <c r="BC47" s="88">
        <f t="shared" ref="BC47:BC55" si="4">IF(ISNUMBER(AP47),AP47,0)+IF(ISNUMBER(AU47),AU47,0)</f>
        <v>1360223</v>
      </c>
      <c r="BD47" s="89"/>
      <c r="BE47" s="89"/>
      <c r="BF47" s="89"/>
      <c r="BG47" s="90"/>
      <c r="CA47" s="8" t="s">
        <v>24</v>
      </c>
    </row>
    <row r="48" spans="1:79" s="8" customFormat="1" ht="26.4" customHeight="1" x14ac:dyDescent="0.25">
      <c r="A48" s="62"/>
      <c r="B48" s="63"/>
      <c r="C48" s="63"/>
      <c r="D48" s="64"/>
      <c r="E48" s="92" t="s">
        <v>214</v>
      </c>
      <c r="F48" s="93"/>
      <c r="G48" s="93"/>
      <c r="H48" s="93"/>
      <c r="I48" s="93"/>
      <c r="J48" s="93"/>
      <c r="K48" s="93"/>
      <c r="L48" s="93"/>
      <c r="M48" s="93"/>
      <c r="N48" s="93"/>
      <c r="O48" s="93"/>
      <c r="P48" s="93"/>
      <c r="Q48" s="93"/>
      <c r="R48" s="93"/>
      <c r="S48" s="93"/>
      <c r="T48" s="93"/>
      <c r="U48" s="93"/>
      <c r="V48" s="93"/>
      <c r="W48" s="94"/>
      <c r="X48" s="88" t="s">
        <v>153</v>
      </c>
      <c r="Y48" s="89"/>
      <c r="Z48" s="89"/>
      <c r="AA48" s="89"/>
      <c r="AB48" s="90"/>
      <c r="AC48" s="88">
        <v>0</v>
      </c>
      <c r="AD48" s="89"/>
      <c r="AE48" s="89"/>
      <c r="AF48" s="89"/>
      <c r="AG48" s="90"/>
      <c r="AH48" s="88">
        <v>0</v>
      </c>
      <c r="AI48" s="89"/>
      <c r="AJ48" s="90"/>
      <c r="AK48" s="88">
        <f t="shared" si="3"/>
        <v>0</v>
      </c>
      <c r="AL48" s="89"/>
      <c r="AM48" s="89"/>
      <c r="AN48" s="89"/>
      <c r="AO48" s="90"/>
      <c r="AP48" s="88" t="s">
        <v>153</v>
      </c>
      <c r="AQ48" s="89"/>
      <c r="AR48" s="89"/>
      <c r="AS48" s="89"/>
      <c r="AT48" s="90"/>
      <c r="AU48" s="88">
        <v>0</v>
      </c>
      <c r="AV48" s="89"/>
      <c r="AW48" s="89"/>
      <c r="AX48" s="89"/>
      <c r="AY48" s="90"/>
      <c r="AZ48" s="88">
        <v>0</v>
      </c>
      <c r="BA48" s="89"/>
      <c r="BB48" s="90"/>
      <c r="BC48" s="88">
        <f t="shared" si="4"/>
        <v>0</v>
      </c>
      <c r="BD48" s="89"/>
      <c r="BE48" s="89"/>
      <c r="BF48" s="89"/>
      <c r="BG48" s="90"/>
    </row>
    <row r="49" spans="1:79" s="8" customFormat="1" ht="13.2" hidden="1" customHeight="1" x14ac:dyDescent="0.25">
      <c r="A49" s="62">
        <v>25010300</v>
      </c>
      <c r="B49" s="63"/>
      <c r="C49" s="63"/>
      <c r="D49" s="64"/>
      <c r="E49" s="92" t="s">
        <v>216</v>
      </c>
      <c r="F49" s="93"/>
      <c r="G49" s="93"/>
      <c r="H49" s="93"/>
      <c r="I49" s="93"/>
      <c r="J49" s="93"/>
      <c r="K49" s="93"/>
      <c r="L49" s="93"/>
      <c r="M49" s="93"/>
      <c r="N49" s="93"/>
      <c r="O49" s="93"/>
      <c r="P49" s="93"/>
      <c r="Q49" s="93"/>
      <c r="R49" s="93"/>
      <c r="S49" s="93"/>
      <c r="T49" s="93"/>
      <c r="U49" s="93"/>
      <c r="V49" s="93"/>
      <c r="W49" s="94"/>
      <c r="X49" s="88" t="s">
        <v>153</v>
      </c>
      <c r="Y49" s="89"/>
      <c r="Z49" s="89"/>
      <c r="AA49" s="89"/>
      <c r="AB49" s="90"/>
      <c r="AC49" s="88">
        <v>0</v>
      </c>
      <c r="AD49" s="89"/>
      <c r="AE49" s="89"/>
      <c r="AF49" s="89"/>
      <c r="AG49" s="90"/>
      <c r="AH49" s="88">
        <v>0</v>
      </c>
      <c r="AI49" s="89"/>
      <c r="AJ49" s="90"/>
      <c r="AK49" s="88">
        <f t="shared" si="3"/>
        <v>0</v>
      </c>
      <c r="AL49" s="89"/>
      <c r="AM49" s="89"/>
      <c r="AN49" s="89"/>
      <c r="AO49" s="90"/>
      <c r="AP49" s="88" t="s">
        <v>153</v>
      </c>
      <c r="AQ49" s="89"/>
      <c r="AR49" s="89"/>
      <c r="AS49" s="89"/>
      <c r="AT49" s="90"/>
      <c r="AU49" s="88">
        <v>0</v>
      </c>
      <c r="AV49" s="89"/>
      <c r="AW49" s="89"/>
      <c r="AX49" s="89"/>
      <c r="AY49" s="90"/>
      <c r="AZ49" s="88">
        <v>0</v>
      </c>
      <c r="BA49" s="89"/>
      <c r="BB49" s="90"/>
      <c r="BC49" s="88">
        <f t="shared" si="4"/>
        <v>0</v>
      </c>
      <c r="BD49" s="89"/>
      <c r="BE49" s="89"/>
      <c r="BF49" s="89"/>
      <c r="BG49" s="90"/>
    </row>
    <row r="50" spans="1:79" s="8" customFormat="1" ht="26.4" hidden="1" customHeight="1" x14ac:dyDescent="0.25">
      <c r="A50" s="62">
        <v>25010400</v>
      </c>
      <c r="B50" s="63"/>
      <c r="C50" s="63"/>
      <c r="D50" s="64"/>
      <c r="E50" s="92" t="s">
        <v>217</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0</v>
      </c>
      <c r="AD50" s="89"/>
      <c r="AE50" s="89"/>
      <c r="AF50" s="89"/>
      <c r="AG50" s="90"/>
      <c r="AH50" s="88">
        <v>0</v>
      </c>
      <c r="AI50" s="89"/>
      <c r="AJ50" s="90"/>
      <c r="AK50" s="88">
        <f t="shared" si="3"/>
        <v>0</v>
      </c>
      <c r="AL50" s="89"/>
      <c r="AM50" s="89"/>
      <c r="AN50" s="89"/>
      <c r="AO50" s="90"/>
      <c r="AP50" s="88" t="s">
        <v>153</v>
      </c>
      <c r="AQ50" s="89"/>
      <c r="AR50" s="89"/>
      <c r="AS50" s="89"/>
      <c r="AT50" s="90"/>
      <c r="AU50" s="88">
        <v>0</v>
      </c>
      <c r="AV50" s="89"/>
      <c r="AW50" s="89"/>
      <c r="AX50" s="89"/>
      <c r="AY50" s="90"/>
      <c r="AZ50" s="88">
        <v>0</v>
      </c>
      <c r="BA50" s="89"/>
      <c r="BB50" s="90"/>
      <c r="BC50" s="88">
        <f t="shared" si="4"/>
        <v>0</v>
      </c>
      <c r="BD50" s="89"/>
      <c r="BE50" s="89"/>
      <c r="BF50" s="89"/>
      <c r="BG50" s="90"/>
    </row>
    <row r="51" spans="1:79" s="8" customFormat="1" ht="13.2" hidden="1" customHeight="1" x14ac:dyDescent="0.25">
      <c r="A51" s="62">
        <v>25020100</v>
      </c>
      <c r="B51" s="63"/>
      <c r="C51" s="63"/>
      <c r="D51" s="64"/>
      <c r="E51" s="92" t="s">
        <v>218</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0</v>
      </c>
      <c r="AD51" s="89"/>
      <c r="AE51" s="89"/>
      <c r="AF51" s="89"/>
      <c r="AG51" s="90"/>
      <c r="AH51" s="88">
        <v>0</v>
      </c>
      <c r="AI51" s="89"/>
      <c r="AJ51" s="90"/>
      <c r="AK51" s="88">
        <f t="shared" si="3"/>
        <v>0</v>
      </c>
      <c r="AL51" s="89"/>
      <c r="AM51" s="89"/>
      <c r="AN51" s="89"/>
      <c r="AO51" s="90"/>
      <c r="AP51" s="88" t="s">
        <v>153</v>
      </c>
      <c r="AQ51" s="89"/>
      <c r="AR51" s="89"/>
      <c r="AS51" s="89"/>
      <c r="AT51" s="90"/>
      <c r="AU51" s="88">
        <v>0</v>
      </c>
      <c r="AV51" s="89"/>
      <c r="AW51" s="89"/>
      <c r="AX51" s="89"/>
      <c r="AY51" s="90"/>
      <c r="AZ51" s="88">
        <v>0</v>
      </c>
      <c r="BA51" s="89"/>
      <c r="BB51" s="90"/>
      <c r="BC51" s="88">
        <f t="shared" si="4"/>
        <v>0</v>
      </c>
      <c r="BD51" s="89"/>
      <c r="BE51" s="89"/>
      <c r="BF51" s="89"/>
      <c r="BG51" s="90"/>
    </row>
    <row r="52" spans="1:79" s="8" customFormat="1" ht="26.4" customHeight="1" x14ac:dyDescent="0.25">
      <c r="A52" s="62"/>
      <c r="B52" s="63"/>
      <c r="C52" s="63"/>
      <c r="D52" s="64"/>
      <c r="E52" s="92" t="s">
        <v>219</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0</v>
      </c>
      <c r="AD52" s="89"/>
      <c r="AE52" s="89"/>
      <c r="AF52" s="89"/>
      <c r="AG52" s="90"/>
      <c r="AH52" s="88">
        <v>0</v>
      </c>
      <c r="AI52" s="89"/>
      <c r="AJ52" s="90"/>
      <c r="AK52" s="88">
        <f t="shared" si="3"/>
        <v>0</v>
      </c>
      <c r="AL52" s="89"/>
      <c r="AM52" s="89"/>
      <c r="AN52" s="89"/>
      <c r="AO52" s="90"/>
      <c r="AP52" s="88" t="s">
        <v>153</v>
      </c>
      <c r="AQ52" s="89"/>
      <c r="AR52" s="89"/>
      <c r="AS52" s="89"/>
      <c r="AT52" s="90"/>
      <c r="AU52" s="88">
        <v>0</v>
      </c>
      <c r="AV52" s="89"/>
      <c r="AW52" s="89"/>
      <c r="AX52" s="89"/>
      <c r="AY52" s="90"/>
      <c r="AZ52" s="88">
        <v>0</v>
      </c>
      <c r="BA52" s="89"/>
      <c r="BB52" s="90"/>
      <c r="BC52" s="88">
        <f t="shared" si="4"/>
        <v>0</v>
      </c>
      <c r="BD52" s="89"/>
      <c r="BE52" s="89"/>
      <c r="BF52" s="89"/>
      <c r="BG52" s="90"/>
    </row>
    <row r="53" spans="1:79" s="8" customFormat="1" ht="26.4" hidden="1" customHeight="1" x14ac:dyDescent="0.25">
      <c r="A53" s="62">
        <v>208400</v>
      </c>
      <c r="B53" s="63"/>
      <c r="C53" s="63"/>
      <c r="D53" s="64"/>
      <c r="E53" s="92" t="s">
        <v>221</v>
      </c>
      <c r="F53" s="93"/>
      <c r="G53" s="93"/>
      <c r="H53" s="93"/>
      <c r="I53" s="93"/>
      <c r="J53" s="93"/>
      <c r="K53" s="93"/>
      <c r="L53" s="93"/>
      <c r="M53" s="93"/>
      <c r="N53" s="93"/>
      <c r="O53" s="93"/>
      <c r="P53" s="93"/>
      <c r="Q53" s="93"/>
      <c r="R53" s="93"/>
      <c r="S53" s="93"/>
      <c r="T53" s="93"/>
      <c r="U53" s="93"/>
      <c r="V53" s="93"/>
      <c r="W53" s="94"/>
      <c r="X53" s="88" t="s">
        <v>153</v>
      </c>
      <c r="Y53" s="89"/>
      <c r="Z53" s="89"/>
      <c r="AA53" s="89"/>
      <c r="AB53" s="90"/>
      <c r="AC53" s="88">
        <v>0</v>
      </c>
      <c r="AD53" s="89"/>
      <c r="AE53" s="89"/>
      <c r="AF53" s="89"/>
      <c r="AG53" s="90"/>
      <c r="AH53" s="88">
        <v>0</v>
      </c>
      <c r="AI53" s="89"/>
      <c r="AJ53" s="90"/>
      <c r="AK53" s="88">
        <f t="shared" si="3"/>
        <v>0</v>
      </c>
      <c r="AL53" s="89"/>
      <c r="AM53" s="89"/>
      <c r="AN53" s="89"/>
      <c r="AO53" s="90"/>
      <c r="AP53" s="88" t="s">
        <v>153</v>
      </c>
      <c r="AQ53" s="89"/>
      <c r="AR53" s="89"/>
      <c r="AS53" s="89"/>
      <c r="AT53" s="90"/>
      <c r="AU53" s="88">
        <v>0</v>
      </c>
      <c r="AV53" s="89"/>
      <c r="AW53" s="89"/>
      <c r="AX53" s="89"/>
      <c r="AY53" s="90"/>
      <c r="AZ53" s="88">
        <v>0</v>
      </c>
      <c r="BA53" s="89"/>
      <c r="BB53" s="90"/>
      <c r="BC53" s="88">
        <f t="shared" si="4"/>
        <v>0</v>
      </c>
      <c r="BD53" s="89"/>
      <c r="BE53" s="89"/>
      <c r="BF53" s="89"/>
      <c r="BG53" s="90"/>
    </row>
    <row r="54" spans="1:79" s="8" customFormat="1" ht="13.2" hidden="1" customHeight="1" x14ac:dyDescent="0.25">
      <c r="A54" s="62">
        <v>602100</v>
      </c>
      <c r="B54" s="63"/>
      <c r="C54" s="63"/>
      <c r="D54" s="64"/>
      <c r="E54" s="92" t="s">
        <v>220</v>
      </c>
      <c r="F54" s="93"/>
      <c r="G54" s="93"/>
      <c r="H54" s="93"/>
      <c r="I54" s="93"/>
      <c r="J54" s="93"/>
      <c r="K54" s="93"/>
      <c r="L54" s="93"/>
      <c r="M54" s="93"/>
      <c r="N54" s="93"/>
      <c r="O54" s="93"/>
      <c r="P54" s="93"/>
      <c r="Q54" s="93"/>
      <c r="R54" s="93"/>
      <c r="S54" s="93"/>
      <c r="T54" s="93"/>
      <c r="U54" s="93"/>
      <c r="V54" s="93"/>
      <c r="W54" s="94"/>
      <c r="X54" s="88" t="s">
        <v>153</v>
      </c>
      <c r="Y54" s="89"/>
      <c r="Z54" s="89"/>
      <c r="AA54" s="89"/>
      <c r="AB54" s="90"/>
      <c r="AC54" s="88">
        <v>0</v>
      </c>
      <c r="AD54" s="89"/>
      <c r="AE54" s="89"/>
      <c r="AF54" s="89"/>
      <c r="AG54" s="90"/>
      <c r="AH54" s="88">
        <v>0</v>
      </c>
      <c r="AI54" s="89"/>
      <c r="AJ54" s="90"/>
      <c r="AK54" s="88">
        <f t="shared" si="3"/>
        <v>0</v>
      </c>
      <c r="AL54" s="89"/>
      <c r="AM54" s="89"/>
      <c r="AN54" s="89"/>
      <c r="AO54" s="90"/>
      <c r="AP54" s="88" t="s">
        <v>153</v>
      </c>
      <c r="AQ54" s="89"/>
      <c r="AR54" s="89"/>
      <c r="AS54" s="89"/>
      <c r="AT54" s="90"/>
      <c r="AU54" s="88">
        <v>0</v>
      </c>
      <c r="AV54" s="89"/>
      <c r="AW54" s="89"/>
      <c r="AX54" s="89"/>
      <c r="AY54" s="90"/>
      <c r="AZ54" s="88">
        <v>0</v>
      </c>
      <c r="BA54" s="89"/>
      <c r="BB54" s="90"/>
      <c r="BC54" s="88">
        <f t="shared" si="4"/>
        <v>0</v>
      </c>
      <c r="BD54" s="89"/>
      <c r="BE54" s="89"/>
      <c r="BF54" s="89"/>
      <c r="BG54" s="90"/>
    </row>
    <row r="55" spans="1:79" s="9" customFormat="1" ht="12.75" customHeight="1" x14ac:dyDescent="0.25">
      <c r="A55" s="98"/>
      <c r="B55" s="99"/>
      <c r="C55" s="99"/>
      <c r="D55" s="100"/>
      <c r="E55" s="159" t="s">
        <v>145</v>
      </c>
      <c r="F55" s="156"/>
      <c r="G55" s="156"/>
      <c r="H55" s="156"/>
      <c r="I55" s="156"/>
      <c r="J55" s="156"/>
      <c r="K55" s="156"/>
      <c r="L55" s="156"/>
      <c r="M55" s="156"/>
      <c r="N55" s="156"/>
      <c r="O55" s="156"/>
      <c r="P55" s="156"/>
      <c r="Q55" s="156"/>
      <c r="R55" s="156"/>
      <c r="S55" s="156"/>
      <c r="T55" s="156"/>
      <c r="U55" s="156"/>
      <c r="V55" s="156"/>
      <c r="W55" s="157"/>
      <c r="X55" s="95">
        <f>X47</f>
        <v>1291760</v>
      </c>
      <c r="Y55" s="96"/>
      <c r="Z55" s="96"/>
      <c r="AA55" s="96"/>
      <c r="AB55" s="97"/>
      <c r="AC55" s="95">
        <v>0</v>
      </c>
      <c r="AD55" s="96"/>
      <c r="AE55" s="96"/>
      <c r="AF55" s="96"/>
      <c r="AG55" s="97"/>
      <c r="AH55" s="95">
        <v>0</v>
      </c>
      <c r="AI55" s="96"/>
      <c r="AJ55" s="97"/>
      <c r="AK55" s="95">
        <f t="shared" si="3"/>
        <v>1291760</v>
      </c>
      <c r="AL55" s="96"/>
      <c r="AM55" s="96"/>
      <c r="AN55" s="96"/>
      <c r="AO55" s="97"/>
      <c r="AP55" s="95">
        <f>AP47</f>
        <v>1360223</v>
      </c>
      <c r="AQ55" s="96"/>
      <c r="AR55" s="96"/>
      <c r="AS55" s="96"/>
      <c r="AT55" s="97"/>
      <c r="AU55" s="95">
        <v>0</v>
      </c>
      <c r="AV55" s="96"/>
      <c r="AW55" s="96"/>
      <c r="AX55" s="96"/>
      <c r="AY55" s="97"/>
      <c r="AZ55" s="95">
        <v>0</v>
      </c>
      <c r="BA55" s="96"/>
      <c r="BB55" s="97"/>
      <c r="BC55" s="95">
        <f t="shared" si="4"/>
        <v>1360223</v>
      </c>
      <c r="BD55" s="96"/>
      <c r="BE55" s="96"/>
      <c r="BF55" s="96"/>
      <c r="BG55" s="97"/>
    </row>
    <row r="57" spans="1:79" s="12" customFormat="1" ht="14.25" customHeight="1" x14ac:dyDescent="0.25">
      <c r="A57" s="51" t="s">
        <v>403</v>
      </c>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row>
    <row r="58" spans="1:79" ht="14.25" customHeight="1" x14ac:dyDescent="0.25">
      <c r="A58" s="51" t="s">
        <v>410</v>
      </c>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row>
    <row r="59" spans="1:79" ht="15" customHeight="1" x14ac:dyDescent="0.25">
      <c r="A59" s="59" t="s">
        <v>192</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row>
    <row r="60" spans="1:79" ht="8.4" customHeight="1" x14ac:dyDescent="0.25"/>
    <row r="61" spans="1:79" ht="23.1" customHeight="1" x14ac:dyDescent="0.25">
      <c r="A61" s="104" t="s">
        <v>117</v>
      </c>
      <c r="B61" s="105"/>
      <c r="C61" s="105"/>
      <c r="D61" s="106"/>
      <c r="E61" s="81" t="s">
        <v>19</v>
      </c>
      <c r="F61" s="82"/>
      <c r="G61" s="82"/>
      <c r="H61" s="82"/>
      <c r="I61" s="82"/>
      <c r="J61" s="82"/>
      <c r="K61" s="82"/>
      <c r="L61" s="82"/>
      <c r="M61" s="82"/>
      <c r="N61" s="82"/>
      <c r="O61" s="82"/>
      <c r="P61" s="82"/>
      <c r="Q61" s="82"/>
      <c r="R61" s="82"/>
      <c r="S61" s="82"/>
      <c r="T61" s="82"/>
      <c r="U61" s="82"/>
      <c r="V61" s="82"/>
      <c r="W61" s="83"/>
      <c r="X61" s="61" t="s">
        <v>193</v>
      </c>
      <c r="Y61" s="61"/>
      <c r="Z61" s="61"/>
      <c r="AA61" s="61"/>
      <c r="AB61" s="61"/>
      <c r="AC61" s="61"/>
      <c r="AD61" s="61"/>
      <c r="AE61" s="61"/>
      <c r="AF61" s="61"/>
      <c r="AG61" s="61"/>
      <c r="AH61" s="61"/>
      <c r="AI61" s="61"/>
      <c r="AJ61" s="61"/>
      <c r="AK61" s="61"/>
      <c r="AL61" s="61"/>
      <c r="AM61" s="61"/>
      <c r="AN61" s="61"/>
      <c r="AO61" s="61"/>
      <c r="AP61" s="61" t="s">
        <v>195</v>
      </c>
      <c r="AQ61" s="61"/>
      <c r="AR61" s="61"/>
      <c r="AS61" s="61"/>
      <c r="AT61" s="61"/>
      <c r="AU61" s="61"/>
      <c r="AV61" s="61"/>
      <c r="AW61" s="61"/>
      <c r="AX61" s="61"/>
      <c r="AY61" s="61"/>
      <c r="AZ61" s="61"/>
      <c r="BA61" s="61"/>
      <c r="BB61" s="61"/>
      <c r="BC61" s="61"/>
      <c r="BD61" s="61"/>
      <c r="BE61" s="61"/>
      <c r="BF61" s="61"/>
      <c r="BG61" s="61"/>
      <c r="BH61" s="61" t="s">
        <v>200</v>
      </c>
      <c r="BI61" s="61"/>
      <c r="BJ61" s="61"/>
      <c r="BK61" s="61"/>
      <c r="BL61" s="61"/>
      <c r="BM61" s="61"/>
      <c r="BN61" s="61"/>
      <c r="BO61" s="61"/>
      <c r="BP61" s="61"/>
      <c r="BQ61" s="61"/>
      <c r="BR61" s="61"/>
      <c r="BS61" s="61"/>
      <c r="BT61" s="61"/>
      <c r="BU61" s="61"/>
      <c r="BV61" s="61"/>
      <c r="BW61" s="61"/>
      <c r="BX61" s="61"/>
      <c r="BY61" s="61"/>
    </row>
    <row r="62" spans="1:79" ht="48.75" customHeight="1" x14ac:dyDescent="0.25">
      <c r="A62" s="107"/>
      <c r="B62" s="108"/>
      <c r="C62" s="108"/>
      <c r="D62" s="109"/>
      <c r="E62" s="84"/>
      <c r="F62" s="85"/>
      <c r="G62" s="85"/>
      <c r="H62" s="85"/>
      <c r="I62" s="85"/>
      <c r="J62" s="85"/>
      <c r="K62" s="85"/>
      <c r="L62" s="85"/>
      <c r="M62" s="85"/>
      <c r="N62" s="85"/>
      <c r="O62" s="85"/>
      <c r="P62" s="85"/>
      <c r="Q62" s="85"/>
      <c r="R62" s="85"/>
      <c r="S62" s="85"/>
      <c r="T62" s="85"/>
      <c r="U62" s="85"/>
      <c r="V62" s="85"/>
      <c r="W62" s="86"/>
      <c r="X62" s="61" t="s">
        <v>4</v>
      </c>
      <c r="Y62" s="61"/>
      <c r="Z62" s="61"/>
      <c r="AA62" s="61"/>
      <c r="AB62" s="61"/>
      <c r="AC62" s="61" t="s">
        <v>3</v>
      </c>
      <c r="AD62" s="61"/>
      <c r="AE62" s="61"/>
      <c r="AF62" s="61"/>
      <c r="AG62" s="61"/>
      <c r="AH62" s="62" t="s">
        <v>116</v>
      </c>
      <c r="AI62" s="63"/>
      <c r="AJ62" s="64"/>
      <c r="AK62" s="61" t="s">
        <v>5</v>
      </c>
      <c r="AL62" s="61"/>
      <c r="AM62" s="61"/>
      <c r="AN62" s="61"/>
      <c r="AO62" s="61"/>
      <c r="AP62" s="61" t="s">
        <v>4</v>
      </c>
      <c r="AQ62" s="61"/>
      <c r="AR62" s="61"/>
      <c r="AS62" s="61"/>
      <c r="AT62" s="61"/>
      <c r="AU62" s="61" t="s">
        <v>3</v>
      </c>
      <c r="AV62" s="61"/>
      <c r="AW62" s="61"/>
      <c r="AX62" s="61"/>
      <c r="AY62" s="61"/>
      <c r="AZ62" s="62" t="s">
        <v>116</v>
      </c>
      <c r="BA62" s="63"/>
      <c r="BB62" s="64"/>
      <c r="BC62" s="61" t="s">
        <v>96</v>
      </c>
      <c r="BD62" s="61"/>
      <c r="BE62" s="61"/>
      <c r="BF62" s="61"/>
      <c r="BG62" s="61"/>
      <c r="BH62" s="61" t="s">
        <v>4</v>
      </c>
      <c r="BI62" s="61"/>
      <c r="BJ62" s="61"/>
      <c r="BK62" s="61"/>
      <c r="BL62" s="61"/>
      <c r="BM62" s="61" t="s">
        <v>3</v>
      </c>
      <c r="BN62" s="61"/>
      <c r="BO62" s="61"/>
      <c r="BP62" s="61"/>
      <c r="BQ62" s="61"/>
      <c r="BR62" s="62" t="s">
        <v>116</v>
      </c>
      <c r="BS62" s="63"/>
      <c r="BT62" s="64"/>
      <c r="BU62" s="61" t="s">
        <v>97</v>
      </c>
      <c r="BV62" s="61"/>
      <c r="BW62" s="61"/>
      <c r="BX62" s="61"/>
      <c r="BY62" s="61"/>
    </row>
    <row r="63" spans="1:79" ht="15" customHeight="1" x14ac:dyDescent="0.25">
      <c r="A63" s="77">
        <v>1</v>
      </c>
      <c r="B63" s="78"/>
      <c r="C63" s="78"/>
      <c r="D63" s="79"/>
      <c r="E63" s="77">
        <v>2</v>
      </c>
      <c r="F63" s="78"/>
      <c r="G63" s="78"/>
      <c r="H63" s="78"/>
      <c r="I63" s="78"/>
      <c r="J63" s="78"/>
      <c r="K63" s="78"/>
      <c r="L63" s="78"/>
      <c r="M63" s="78"/>
      <c r="N63" s="78"/>
      <c r="O63" s="78"/>
      <c r="P63" s="78"/>
      <c r="Q63" s="78"/>
      <c r="R63" s="78"/>
      <c r="S63" s="78"/>
      <c r="T63" s="78"/>
      <c r="U63" s="78"/>
      <c r="V63" s="78"/>
      <c r="W63" s="79"/>
      <c r="X63" s="61">
        <v>3</v>
      </c>
      <c r="Y63" s="61"/>
      <c r="Z63" s="61"/>
      <c r="AA63" s="61"/>
      <c r="AB63" s="61"/>
      <c r="AC63" s="61">
        <v>4</v>
      </c>
      <c r="AD63" s="61"/>
      <c r="AE63" s="61"/>
      <c r="AF63" s="61"/>
      <c r="AG63" s="61"/>
      <c r="AH63" s="77">
        <v>5</v>
      </c>
      <c r="AI63" s="78"/>
      <c r="AJ63" s="79"/>
      <c r="AK63" s="61">
        <v>6</v>
      </c>
      <c r="AL63" s="61"/>
      <c r="AM63" s="61"/>
      <c r="AN63" s="61"/>
      <c r="AO63" s="61"/>
      <c r="AP63" s="61">
        <v>7</v>
      </c>
      <c r="AQ63" s="61"/>
      <c r="AR63" s="61"/>
      <c r="AS63" s="61"/>
      <c r="AT63" s="61"/>
      <c r="AU63" s="61">
        <v>8</v>
      </c>
      <c r="AV63" s="61"/>
      <c r="AW63" s="61"/>
      <c r="AX63" s="61"/>
      <c r="AY63" s="61"/>
      <c r="AZ63" s="77">
        <v>9</v>
      </c>
      <c r="BA63" s="78"/>
      <c r="BB63" s="79"/>
      <c r="BC63" s="61">
        <v>10</v>
      </c>
      <c r="BD63" s="61"/>
      <c r="BE63" s="61"/>
      <c r="BF63" s="61"/>
      <c r="BG63" s="61"/>
      <c r="BH63" s="61">
        <v>11</v>
      </c>
      <c r="BI63" s="61"/>
      <c r="BJ63" s="61"/>
      <c r="BK63" s="61"/>
      <c r="BL63" s="61"/>
      <c r="BM63" s="61">
        <v>12</v>
      </c>
      <c r="BN63" s="61"/>
      <c r="BO63" s="61"/>
      <c r="BP63" s="61"/>
      <c r="BQ63" s="61"/>
      <c r="BR63" s="77">
        <v>13</v>
      </c>
      <c r="BS63" s="78"/>
      <c r="BT63" s="79"/>
      <c r="BU63" s="61">
        <v>14</v>
      </c>
      <c r="BV63" s="61"/>
      <c r="BW63" s="61"/>
      <c r="BX63" s="61"/>
      <c r="BY63" s="61"/>
    </row>
    <row r="64" spans="1:79" ht="12.75" hidden="1" customHeight="1" x14ac:dyDescent="0.25">
      <c r="A64" s="62" t="s">
        <v>64</v>
      </c>
      <c r="B64" s="63"/>
      <c r="C64" s="63"/>
      <c r="D64" s="64"/>
      <c r="E64" s="62" t="s">
        <v>57</v>
      </c>
      <c r="F64" s="63"/>
      <c r="G64" s="63"/>
      <c r="H64" s="63"/>
      <c r="I64" s="63"/>
      <c r="J64" s="63"/>
      <c r="K64" s="63"/>
      <c r="L64" s="63"/>
      <c r="M64" s="63"/>
      <c r="N64" s="63"/>
      <c r="O64" s="63"/>
      <c r="P64" s="63"/>
      <c r="Q64" s="63"/>
      <c r="R64" s="63"/>
      <c r="S64" s="63"/>
      <c r="T64" s="63"/>
      <c r="U64" s="63"/>
      <c r="V64" s="63"/>
      <c r="W64" s="64"/>
      <c r="X64" s="80" t="s">
        <v>65</v>
      </c>
      <c r="Y64" s="80"/>
      <c r="Z64" s="80"/>
      <c r="AA64" s="80"/>
      <c r="AB64" s="80"/>
      <c r="AC64" s="80" t="s">
        <v>66</v>
      </c>
      <c r="AD64" s="80"/>
      <c r="AE64" s="80"/>
      <c r="AF64" s="80"/>
      <c r="AG64" s="80"/>
      <c r="AH64" s="62" t="s">
        <v>91</v>
      </c>
      <c r="AI64" s="63"/>
      <c r="AJ64" s="64"/>
      <c r="AK64" s="91" t="s">
        <v>99</v>
      </c>
      <c r="AL64" s="91"/>
      <c r="AM64" s="91"/>
      <c r="AN64" s="91"/>
      <c r="AO64" s="91"/>
      <c r="AP64" s="80" t="s">
        <v>67</v>
      </c>
      <c r="AQ64" s="80"/>
      <c r="AR64" s="80"/>
      <c r="AS64" s="80"/>
      <c r="AT64" s="80"/>
      <c r="AU64" s="80" t="s">
        <v>68</v>
      </c>
      <c r="AV64" s="80"/>
      <c r="AW64" s="80"/>
      <c r="AX64" s="80"/>
      <c r="AY64" s="80"/>
      <c r="AZ64" s="62" t="s">
        <v>92</v>
      </c>
      <c r="BA64" s="63"/>
      <c r="BB64" s="64"/>
      <c r="BC64" s="91" t="s">
        <v>99</v>
      </c>
      <c r="BD64" s="91"/>
      <c r="BE64" s="91"/>
      <c r="BF64" s="91"/>
      <c r="BG64" s="91"/>
      <c r="BH64" s="80" t="s">
        <v>58</v>
      </c>
      <c r="BI64" s="80"/>
      <c r="BJ64" s="80"/>
      <c r="BK64" s="80"/>
      <c r="BL64" s="80"/>
      <c r="BM64" s="80" t="s">
        <v>59</v>
      </c>
      <c r="BN64" s="80"/>
      <c r="BO64" s="80"/>
      <c r="BP64" s="80"/>
      <c r="BQ64" s="80"/>
      <c r="BR64" s="62" t="s">
        <v>93</v>
      </c>
      <c r="BS64" s="63"/>
      <c r="BT64" s="64"/>
      <c r="BU64" s="91" t="s">
        <v>99</v>
      </c>
      <c r="BV64" s="91"/>
      <c r="BW64" s="91"/>
      <c r="BX64" s="91"/>
      <c r="BY64" s="91"/>
      <c r="CA64" s="1" t="s">
        <v>25</v>
      </c>
    </row>
    <row r="65" spans="1:79" s="8" customFormat="1" ht="13.2" customHeight="1" x14ac:dyDescent="0.25">
      <c r="A65" s="62">
        <v>2111</v>
      </c>
      <c r="B65" s="63"/>
      <c r="C65" s="63"/>
      <c r="D65" s="64"/>
      <c r="E65" s="92" t="s">
        <v>154</v>
      </c>
      <c r="F65" s="93"/>
      <c r="G65" s="93"/>
      <c r="H65" s="93"/>
      <c r="I65" s="93"/>
      <c r="J65" s="93"/>
      <c r="K65" s="93"/>
      <c r="L65" s="93"/>
      <c r="M65" s="93"/>
      <c r="N65" s="93"/>
      <c r="O65" s="93"/>
      <c r="P65" s="93"/>
      <c r="Q65" s="93"/>
      <c r="R65" s="93"/>
      <c r="S65" s="93"/>
      <c r="T65" s="93"/>
      <c r="U65" s="93"/>
      <c r="V65" s="93"/>
      <c r="W65" s="94"/>
      <c r="X65" s="87">
        <v>43014669</v>
      </c>
      <c r="Y65" s="87"/>
      <c r="Z65" s="87"/>
      <c r="AA65" s="87"/>
      <c r="AB65" s="87"/>
      <c r="AC65" s="87">
        <v>0</v>
      </c>
      <c r="AD65" s="87"/>
      <c r="AE65" s="87"/>
      <c r="AF65" s="87"/>
      <c r="AG65" s="87"/>
      <c r="AH65" s="88">
        <v>0</v>
      </c>
      <c r="AI65" s="89"/>
      <c r="AJ65" s="90"/>
      <c r="AK65" s="87">
        <f t="shared" ref="AK65:AK81" si="5">IF(ISNUMBER(X65),X65,0)+IF(ISNUMBER(AC65),AC65,0)</f>
        <v>43014669</v>
      </c>
      <c r="AL65" s="87"/>
      <c r="AM65" s="87"/>
      <c r="AN65" s="87"/>
      <c r="AO65" s="87"/>
      <c r="AP65" s="87">
        <v>0</v>
      </c>
      <c r="AQ65" s="87"/>
      <c r="AR65" s="87"/>
      <c r="AS65" s="87"/>
      <c r="AT65" s="87"/>
      <c r="AU65" s="87">
        <v>0</v>
      </c>
      <c r="AV65" s="87"/>
      <c r="AW65" s="87"/>
      <c r="AX65" s="87"/>
      <c r="AY65" s="87"/>
      <c r="AZ65" s="88">
        <v>0</v>
      </c>
      <c r="BA65" s="89"/>
      <c r="BB65" s="90"/>
      <c r="BC65" s="87">
        <f t="shared" ref="BC65:BC81" si="6">IF(ISNUMBER(AP65),AP65,0)+IF(ISNUMBER(AU65),AU65,0)</f>
        <v>0</v>
      </c>
      <c r="BD65" s="87"/>
      <c r="BE65" s="87"/>
      <c r="BF65" s="87"/>
      <c r="BG65" s="87"/>
      <c r="BH65" s="87">
        <v>0</v>
      </c>
      <c r="BI65" s="87"/>
      <c r="BJ65" s="87"/>
      <c r="BK65" s="87"/>
      <c r="BL65" s="87"/>
      <c r="BM65" s="87">
        <v>0</v>
      </c>
      <c r="BN65" s="87"/>
      <c r="BO65" s="87"/>
      <c r="BP65" s="87"/>
      <c r="BQ65" s="87"/>
      <c r="BR65" s="88">
        <v>0</v>
      </c>
      <c r="BS65" s="89"/>
      <c r="BT65" s="90"/>
      <c r="BU65" s="87">
        <f t="shared" ref="BU65:BU81" si="7">IF(ISNUMBER(BH65),BH65,0)+IF(ISNUMBER(BM65),BM65,0)</f>
        <v>0</v>
      </c>
      <c r="BV65" s="87"/>
      <c r="BW65" s="87"/>
      <c r="BX65" s="87"/>
      <c r="BY65" s="87"/>
      <c r="CA65" s="8" t="s">
        <v>26</v>
      </c>
    </row>
    <row r="66" spans="1:79" s="8" customFormat="1" ht="13.2" customHeight="1" x14ac:dyDescent="0.25">
      <c r="A66" s="62">
        <v>2120</v>
      </c>
      <c r="B66" s="63"/>
      <c r="C66" s="63"/>
      <c r="D66" s="64"/>
      <c r="E66" s="92" t="s">
        <v>155</v>
      </c>
      <c r="F66" s="93"/>
      <c r="G66" s="93"/>
      <c r="H66" s="93"/>
      <c r="I66" s="93"/>
      <c r="J66" s="93"/>
      <c r="K66" s="93"/>
      <c r="L66" s="93"/>
      <c r="M66" s="93"/>
      <c r="N66" s="93"/>
      <c r="O66" s="93"/>
      <c r="P66" s="93"/>
      <c r="Q66" s="93"/>
      <c r="R66" s="93"/>
      <c r="S66" s="93"/>
      <c r="T66" s="93"/>
      <c r="U66" s="93"/>
      <c r="V66" s="93"/>
      <c r="W66" s="94"/>
      <c r="X66" s="87">
        <v>9263481</v>
      </c>
      <c r="Y66" s="87"/>
      <c r="Z66" s="87"/>
      <c r="AA66" s="87"/>
      <c r="AB66" s="87"/>
      <c r="AC66" s="87">
        <v>0</v>
      </c>
      <c r="AD66" s="87"/>
      <c r="AE66" s="87"/>
      <c r="AF66" s="87"/>
      <c r="AG66" s="87"/>
      <c r="AH66" s="88">
        <v>0</v>
      </c>
      <c r="AI66" s="89"/>
      <c r="AJ66" s="90"/>
      <c r="AK66" s="87">
        <f t="shared" si="5"/>
        <v>9263481</v>
      </c>
      <c r="AL66" s="87"/>
      <c r="AM66" s="87"/>
      <c r="AN66" s="87"/>
      <c r="AO66" s="87"/>
      <c r="AP66" s="87">
        <v>0</v>
      </c>
      <c r="AQ66" s="87"/>
      <c r="AR66" s="87"/>
      <c r="AS66" s="87"/>
      <c r="AT66" s="87"/>
      <c r="AU66" s="87">
        <v>0</v>
      </c>
      <c r="AV66" s="87"/>
      <c r="AW66" s="87"/>
      <c r="AX66" s="87"/>
      <c r="AY66" s="87"/>
      <c r="AZ66" s="88">
        <v>0</v>
      </c>
      <c r="BA66" s="89"/>
      <c r="BB66" s="90"/>
      <c r="BC66" s="87">
        <f t="shared" si="6"/>
        <v>0</v>
      </c>
      <c r="BD66" s="87"/>
      <c r="BE66" s="87"/>
      <c r="BF66" s="87"/>
      <c r="BG66" s="87"/>
      <c r="BH66" s="87">
        <v>0</v>
      </c>
      <c r="BI66" s="87"/>
      <c r="BJ66" s="87"/>
      <c r="BK66" s="87"/>
      <c r="BL66" s="87"/>
      <c r="BM66" s="87">
        <v>0</v>
      </c>
      <c r="BN66" s="87"/>
      <c r="BO66" s="87"/>
      <c r="BP66" s="87"/>
      <c r="BQ66" s="87"/>
      <c r="BR66" s="88">
        <v>0</v>
      </c>
      <c r="BS66" s="89"/>
      <c r="BT66" s="90"/>
      <c r="BU66" s="87">
        <f t="shared" si="7"/>
        <v>0</v>
      </c>
      <c r="BV66" s="87"/>
      <c r="BW66" s="87"/>
      <c r="BX66" s="87"/>
      <c r="BY66" s="87"/>
    </row>
    <row r="67" spans="1:79" s="8" customFormat="1" ht="13.2" customHeight="1" x14ac:dyDescent="0.25">
      <c r="A67" s="62">
        <v>2210</v>
      </c>
      <c r="B67" s="63"/>
      <c r="C67" s="63"/>
      <c r="D67" s="64"/>
      <c r="E67" s="92" t="s">
        <v>156</v>
      </c>
      <c r="F67" s="93"/>
      <c r="G67" s="93"/>
      <c r="H67" s="93"/>
      <c r="I67" s="93"/>
      <c r="J67" s="93"/>
      <c r="K67" s="93"/>
      <c r="L67" s="93"/>
      <c r="M67" s="93"/>
      <c r="N67" s="93"/>
      <c r="O67" s="93"/>
      <c r="P67" s="93"/>
      <c r="Q67" s="93"/>
      <c r="R67" s="93"/>
      <c r="S67" s="93"/>
      <c r="T67" s="93"/>
      <c r="U67" s="93"/>
      <c r="V67" s="93"/>
      <c r="W67" s="94"/>
      <c r="X67" s="87">
        <v>1115717</v>
      </c>
      <c r="Y67" s="87"/>
      <c r="Z67" s="87"/>
      <c r="AA67" s="87"/>
      <c r="AB67" s="87"/>
      <c r="AC67" s="87">
        <v>260061</v>
      </c>
      <c r="AD67" s="87"/>
      <c r="AE67" s="87"/>
      <c r="AF67" s="87"/>
      <c r="AG67" s="87"/>
      <c r="AH67" s="88">
        <v>0</v>
      </c>
      <c r="AI67" s="89"/>
      <c r="AJ67" s="90"/>
      <c r="AK67" s="87">
        <f t="shared" si="5"/>
        <v>1375778</v>
      </c>
      <c r="AL67" s="87"/>
      <c r="AM67" s="87"/>
      <c r="AN67" s="87"/>
      <c r="AO67" s="87"/>
      <c r="AP67" s="87">
        <v>0</v>
      </c>
      <c r="AQ67" s="87"/>
      <c r="AR67" s="87"/>
      <c r="AS67" s="87"/>
      <c r="AT67" s="87"/>
      <c r="AU67" s="87">
        <v>0</v>
      </c>
      <c r="AV67" s="87"/>
      <c r="AW67" s="87"/>
      <c r="AX67" s="87"/>
      <c r="AY67" s="87"/>
      <c r="AZ67" s="88">
        <v>0</v>
      </c>
      <c r="BA67" s="89"/>
      <c r="BB67" s="90"/>
      <c r="BC67" s="87">
        <f t="shared" si="6"/>
        <v>0</v>
      </c>
      <c r="BD67" s="87"/>
      <c r="BE67" s="87"/>
      <c r="BF67" s="87"/>
      <c r="BG67" s="87"/>
      <c r="BH67" s="87">
        <v>0</v>
      </c>
      <c r="BI67" s="87"/>
      <c r="BJ67" s="87"/>
      <c r="BK67" s="87"/>
      <c r="BL67" s="87"/>
      <c r="BM67" s="87">
        <v>0</v>
      </c>
      <c r="BN67" s="87"/>
      <c r="BO67" s="87"/>
      <c r="BP67" s="87"/>
      <c r="BQ67" s="87"/>
      <c r="BR67" s="88">
        <v>0</v>
      </c>
      <c r="BS67" s="89"/>
      <c r="BT67" s="90"/>
      <c r="BU67" s="87">
        <f t="shared" si="7"/>
        <v>0</v>
      </c>
      <c r="BV67" s="87"/>
      <c r="BW67" s="87"/>
      <c r="BX67" s="87"/>
      <c r="BY67" s="87"/>
    </row>
    <row r="68" spans="1:79" s="8" customFormat="1" ht="13.2" customHeight="1" x14ac:dyDescent="0.25">
      <c r="A68" s="62">
        <v>2220</v>
      </c>
      <c r="B68" s="63"/>
      <c r="C68" s="63"/>
      <c r="D68" s="64"/>
      <c r="E68" s="92" t="s">
        <v>222</v>
      </c>
      <c r="F68" s="93"/>
      <c r="G68" s="93"/>
      <c r="H68" s="93"/>
      <c r="I68" s="93"/>
      <c r="J68" s="93"/>
      <c r="K68" s="93"/>
      <c r="L68" s="93"/>
      <c r="M68" s="93"/>
      <c r="N68" s="93"/>
      <c r="O68" s="93"/>
      <c r="P68" s="93"/>
      <c r="Q68" s="93"/>
      <c r="R68" s="93"/>
      <c r="S68" s="93"/>
      <c r="T68" s="93"/>
      <c r="U68" s="93"/>
      <c r="V68" s="93"/>
      <c r="W68" s="94"/>
      <c r="X68" s="87">
        <v>2781800</v>
      </c>
      <c r="Y68" s="87"/>
      <c r="Z68" s="87"/>
      <c r="AA68" s="87"/>
      <c r="AB68" s="87"/>
      <c r="AC68" s="87">
        <v>735</v>
      </c>
      <c r="AD68" s="87"/>
      <c r="AE68" s="87"/>
      <c r="AF68" s="87"/>
      <c r="AG68" s="87"/>
      <c r="AH68" s="88">
        <v>0</v>
      </c>
      <c r="AI68" s="89"/>
      <c r="AJ68" s="90"/>
      <c r="AK68" s="87">
        <f t="shared" si="5"/>
        <v>2782535</v>
      </c>
      <c r="AL68" s="87"/>
      <c r="AM68" s="87"/>
      <c r="AN68" s="87"/>
      <c r="AO68" s="87"/>
      <c r="AP68" s="87">
        <v>149581</v>
      </c>
      <c r="AQ68" s="87"/>
      <c r="AR68" s="87"/>
      <c r="AS68" s="87"/>
      <c r="AT68" s="87"/>
      <c r="AU68" s="87">
        <v>0</v>
      </c>
      <c r="AV68" s="87"/>
      <c r="AW68" s="87"/>
      <c r="AX68" s="87"/>
      <c r="AY68" s="87"/>
      <c r="AZ68" s="88">
        <v>0</v>
      </c>
      <c r="BA68" s="89"/>
      <c r="BB68" s="90"/>
      <c r="BC68" s="87">
        <f t="shared" si="6"/>
        <v>149581</v>
      </c>
      <c r="BD68" s="87"/>
      <c r="BE68" s="87"/>
      <c r="BF68" s="87"/>
      <c r="BG68" s="87"/>
      <c r="BH68" s="87">
        <v>0</v>
      </c>
      <c r="BI68" s="87"/>
      <c r="BJ68" s="87"/>
      <c r="BK68" s="87"/>
      <c r="BL68" s="87"/>
      <c r="BM68" s="87">
        <v>0</v>
      </c>
      <c r="BN68" s="87"/>
      <c r="BO68" s="87"/>
      <c r="BP68" s="87"/>
      <c r="BQ68" s="87"/>
      <c r="BR68" s="88">
        <v>0</v>
      </c>
      <c r="BS68" s="89"/>
      <c r="BT68" s="90"/>
      <c r="BU68" s="87">
        <f t="shared" si="7"/>
        <v>0</v>
      </c>
      <c r="BV68" s="87"/>
      <c r="BW68" s="87"/>
      <c r="BX68" s="87"/>
      <c r="BY68" s="87"/>
    </row>
    <row r="69" spans="1:79" s="8" customFormat="1" ht="13.2" customHeight="1" x14ac:dyDescent="0.25">
      <c r="A69" s="62">
        <v>2240</v>
      </c>
      <c r="B69" s="63"/>
      <c r="C69" s="63"/>
      <c r="D69" s="64"/>
      <c r="E69" s="92" t="s">
        <v>157</v>
      </c>
      <c r="F69" s="93"/>
      <c r="G69" s="93"/>
      <c r="H69" s="93"/>
      <c r="I69" s="93"/>
      <c r="J69" s="93"/>
      <c r="K69" s="93"/>
      <c r="L69" s="93"/>
      <c r="M69" s="93"/>
      <c r="N69" s="93"/>
      <c r="O69" s="93"/>
      <c r="P69" s="93"/>
      <c r="Q69" s="93"/>
      <c r="R69" s="93"/>
      <c r="S69" s="93"/>
      <c r="T69" s="93"/>
      <c r="U69" s="93"/>
      <c r="V69" s="93"/>
      <c r="W69" s="94"/>
      <c r="X69" s="87">
        <v>1873524</v>
      </c>
      <c r="Y69" s="87"/>
      <c r="Z69" s="87"/>
      <c r="AA69" s="87"/>
      <c r="AB69" s="87"/>
      <c r="AC69" s="87">
        <v>118933</v>
      </c>
      <c r="AD69" s="87"/>
      <c r="AE69" s="87"/>
      <c r="AF69" s="87"/>
      <c r="AG69" s="87"/>
      <c r="AH69" s="88">
        <v>0</v>
      </c>
      <c r="AI69" s="89"/>
      <c r="AJ69" s="90"/>
      <c r="AK69" s="87">
        <f t="shared" si="5"/>
        <v>1992457</v>
      </c>
      <c r="AL69" s="87"/>
      <c r="AM69" s="87"/>
      <c r="AN69" s="87"/>
      <c r="AO69" s="87"/>
      <c r="AP69" s="87">
        <v>0</v>
      </c>
      <c r="AQ69" s="87"/>
      <c r="AR69" s="87"/>
      <c r="AS69" s="87"/>
      <c r="AT69" s="87"/>
      <c r="AU69" s="87">
        <v>0</v>
      </c>
      <c r="AV69" s="87"/>
      <c r="AW69" s="87"/>
      <c r="AX69" s="87"/>
      <c r="AY69" s="87"/>
      <c r="AZ69" s="88">
        <v>0</v>
      </c>
      <c r="BA69" s="89"/>
      <c r="BB69" s="90"/>
      <c r="BC69" s="87">
        <f t="shared" si="6"/>
        <v>0</v>
      </c>
      <c r="BD69" s="87"/>
      <c r="BE69" s="87"/>
      <c r="BF69" s="87"/>
      <c r="BG69" s="87"/>
      <c r="BH69" s="87">
        <v>0</v>
      </c>
      <c r="BI69" s="87"/>
      <c r="BJ69" s="87"/>
      <c r="BK69" s="87"/>
      <c r="BL69" s="87"/>
      <c r="BM69" s="87">
        <v>0</v>
      </c>
      <c r="BN69" s="87"/>
      <c r="BO69" s="87"/>
      <c r="BP69" s="87"/>
      <c r="BQ69" s="87"/>
      <c r="BR69" s="88">
        <v>0</v>
      </c>
      <c r="BS69" s="89"/>
      <c r="BT69" s="90"/>
      <c r="BU69" s="87">
        <f t="shared" si="7"/>
        <v>0</v>
      </c>
      <c r="BV69" s="87"/>
      <c r="BW69" s="87"/>
      <c r="BX69" s="87"/>
      <c r="BY69" s="87"/>
    </row>
    <row r="70" spans="1:79" s="8" customFormat="1" ht="13.2" customHeight="1" x14ac:dyDescent="0.25">
      <c r="A70" s="62">
        <v>2250</v>
      </c>
      <c r="B70" s="63"/>
      <c r="C70" s="63"/>
      <c r="D70" s="64"/>
      <c r="E70" s="92" t="s">
        <v>224</v>
      </c>
      <c r="F70" s="93"/>
      <c r="G70" s="93"/>
      <c r="H70" s="93"/>
      <c r="I70" s="93"/>
      <c r="J70" s="93"/>
      <c r="K70" s="93"/>
      <c r="L70" s="93"/>
      <c r="M70" s="93"/>
      <c r="N70" s="93"/>
      <c r="O70" s="93"/>
      <c r="P70" s="93"/>
      <c r="Q70" s="93"/>
      <c r="R70" s="93"/>
      <c r="S70" s="93"/>
      <c r="T70" s="93"/>
      <c r="U70" s="93"/>
      <c r="V70" s="93"/>
      <c r="W70" s="94"/>
      <c r="X70" s="87">
        <v>5320</v>
      </c>
      <c r="Y70" s="87"/>
      <c r="Z70" s="87"/>
      <c r="AA70" s="87"/>
      <c r="AB70" s="87"/>
      <c r="AC70" s="87">
        <v>0</v>
      </c>
      <c r="AD70" s="87"/>
      <c r="AE70" s="87"/>
      <c r="AF70" s="87"/>
      <c r="AG70" s="87"/>
      <c r="AH70" s="88">
        <v>0</v>
      </c>
      <c r="AI70" s="89"/>
      <c r="AJ70" s="90"/>
      <c r="AK70" s="87">
        <f t="shared" si="5"/>
        <v>5320</v>
      </c>
      <c r="AL70" s="87"/>
      <c r="AM70" s="87"/>
      <c r="AN70" s="87"/>
      <c r="AO70" s="87"/>
      <c r="AP70" s="87">
        <v>0</v>
      </c>
      <c r="AQ70" s="87"/>
      <c r="AR70" s="87"/>
      <c r="AS70" s="87"/>
      <c r="AT70" s="87"/>
      <c r="AU70" s="87">
        <v>0</v>
      </c>
      <c r="AV70" s="87"/>
      <c r="AW70" s="87"/>
      <c r="AX70" s="87"/>
      <c r="AY70" s="87"/>
      <c r="AZ70" s="88">
        <v>0</v>
      </c>
      <c r="BA70" s="89"/>
      <c r="BB70" s="90"/>
      <c r="BC70" s="87">
        <f t="shared" si="6"/>
        <v>0</v>
      </c>
      <c r="BD70" s="87"/>
      <c r="BE70" s="87"/>
      <c r="BF70" s="87"/>
      <c r="BG70" s="87"/>
      <c r="BH70" s="87">
        <v>0</v>
      </c>
      <c r="BI70" s="87"/>
      <c r="BJ70" s="87"/>
      <c r="BK70" s="87"/>
      <c r="BL70" s="87"/>
      <c r="BM70" s="87">
        <v>0</v>
      </c>
      <c r="BN70" s="87"/>
      <c r="BO70" s="87"/>
      <c r="BP70" s="87"/>
      <c r="BQ70" s="87"/>
      <c r="BR70" s="88">
        <v>0</v>
      </c>
      <c r="BS70" s="89"/>
      <c r="BT70" s="90"/>
      <c r="BU70" s="87">
        <f t="shared" si="7"/>
        <v>0</v>
      </c>
      <c r="BV70" s="87"/>
      <c r="BW70" s="87"/>
      <c r="BX70" s="87"/>
      <c r="BY70" s="87"/>
    </row>
    <row r="71" spans="1:79" s="8" customFormat="1" ht="13.2" customHeight="1" x14ac:dyDescent="0.25">
      <c r="A71" s="62">
        <v>2271</v>
      </c>
      <c r="B71" s="63"/>
      <c r="C71" s="63"/>
      <c r="D71" s="64"/>
      <c r="E71" s="92" t="s">
        <v>158</v>
      </c>
      <c r="F71" s="93"/>
      <c r="G71" s="93"/>
      <c r="H71" s="93"/>
      <c r="I71" s="93"/>
      <c r="J71" s="93"/>
      <c r="K71" s="93"/>
      <c r="L71" s="93"/>
      <c r="M71" s="93"/>
      <c r="N71" s="93"/>
      <c r="O71" s="93"/>
      <c r="P71" s="93"/>
      <c r="Q71" s="93"/>
      <c r="R71" s="93"/>
      <c r="S71" s="93"/>
      <c r="T71" s="93"/>
      <c r="U71" s="93"/>
      <c r="V71" s="93"/>
      <c r="W71" s="94"/>
      <c r="X71" s="87">
        <v>1637707</v>
      </c>
      <c r="Y71" s="87"/>
      <c r="Z71" s="87"/>
      <c r="AA71" s="87"/>
      <c r="AB71" s="87"/>
      <c r="AC71" s="87">
        <v>0</v>
      </c>
      <c r="AD71" s="87"/>
      <c r="AE71" s="87"/>
      <c r="AF71" s="87"/>
      <c r="AG71" s="87"/>
      <c r="AH71" s="88">
        <v>0</v>
      </c>
      <c r="AI71" s="89"/>
      <c r="AJ71" s="90"/>
      <c r="AK71" s="87">
        <f t="shared" si="5"/>
        <v>1637707</v>
      </c>
      <c r="AL71" s="87"/>
      <c r="AM71" s="87"/>
      <c r="AN71" s="87"/>
      <c r="AO71" s="87"/>
      <c r="AP71" s="87">
        <v>1071570</v>
      </c>
      <c r="AQ71" s="87"/>
      <c r="AR71" s="87"/>
      <c r="AS71" s="87"/>
      <c r="AT71" s="87"/>
      <c r="AU71" s="87">
        <v>0</v>
      </c>
      <c r="AV71" s="87"/>
      <c r="AW71" s="87"/>
      <c r="AX71" s="87"/>
      <c r="AY71" s="87"/>
      <c r="AZ71" s="88">
        <v>0</v>
      </c>
      <c r="BA71" s="89"/>
      <c r="BB71" s="90"/>
      <c r="BC71" s="87">
        <f t="shared" si="6"/>
        <v>1071570</v>
      </c>
      <c r="BD71" s="87"/>
      <c r="BE71" s="87"/>
      <c r="BF71" s="87"/>
      <c r="BG71" s="87"/>
      <c r="BH71" s="87">
        <v>825600</v>
      </c>
      <c r="BI71" s="87"/>
      <c r="BJ71" s="87"/>
      <c r="BK71" s="87"/>
      <c r="BL71" s="87"/>
      <c r="BM71" s="87">
        <v>0</v>
      </c>
      <c r="BN71" s="87"/>
      <c r="BO71" s="87"/>
      <c r="BP71" s="87"/>
      <c r="BQ71" s="87"/>
      <c r="BR71" s="88">
        <v>0</v>
      </c>
      <c r="BS71" s="89"/>
      <c r="BT71" s="90"/>
      <c r="BU71" s="87">
        <f t="shared" si="7"/>
        <v>825600</v>
      </c>
      <c r="BV71" s="87"/>
      <c r="BW71" s="87"/>
      <c r="BX71" s="87"/>
      <c r="BY71" s="87"/>
    </row>
    <row r="72" spans="1:79" s="8" customFormat="1" ht="13.2" customHeight="1" x14ac:dyDescent="0.25">
      <c r="A72" s="62">
        <v>2272</v>
      </c>
      <c r="B72" s="63"/>
      <c r="C72" s="63"/>
      <c r="D72" s="64"/>
      <c r="E72" s="92" t="s">
        <v>159</v>
      </c>
      <c r="F72" s="93"/>
      <c r="G72" s="93"/>
      <c r="H72" s="93"/>
      <c r="I72" s="93"/>
      <c r="J72" s="93"/>
      <c r="K72" s="93"/>
      <c r="L72" s="93"/>
      <c r="M72" s="93"/>
      <c r="N72" s="93"/>
      <c r="O72" s="93"/>
      <c r="P72" s="93"/>
      <c r="Q72" s="93"/>
      <c r="R72" s="93"/>
      <c r="S72" s="93"/>
      <c r="T72" s="93"/>
      <c r="U72" s="93"/>
      <c r="V72" s="93"/>
      <c r="W72" s="94"/>
      <c r="X72" s="87">
        <v>159368</v>
      </c>
      <c r="Y72" s="87"/>
      <c r="Z72" s="87"/>
      <c r="AA72" s="87"/>
      <c r="AB72" s="87"/>
      <c r="AC72" s="87">
        <v>0</v>
      </c>
      <c r="AD72" s="87"/>
      <c r="AE72" s="87"/>
      <c r="AF72" s="87"/>
      <c r="AG72" s="87"/>
      <c r="AH72" s="88">
        <v>0</v>
      </c>
      <c r="AI72" s="89"/>
      <c r="AJ72" s="90"/>
      <c r="AK72" s="87">
        <f t="shared" si="5"/>
        <v>159368</v>
      </c>
      <c r="AL72" s="87"/>
      <c r="AM72" s="87"/>
      <c r="AN72" s="87"/>
      <c r="AO72" s="87"/>
      <c r="AP72" s="87">
        <v>108097</v>
      </c>
      <c r="AQ72" s="87"/>
      <c r="AR72" s="87"/>
      <c r="AS72" s="87"/>
      <c r="AT72" s="87"/>
      <c r="AU72" s="87">
        <v>0</v>
      </c>
      <c r="AV72" s="87"/>
      <c r="AW72" s="87"/>
      <c r="AX72" s="87"/>
      <c r="AY72" s="87"/>
      <c r="AZ72" s="88">
        <v>0</v>
      </c>
      <c r="BA72" s="89"/>
      <c r="BB72" s="90"/>
      <c r="BC72" s="87">
        <f t="shared" si="6"/>
        <v>108097</v>
      </c>
      <c r="BD72" s="87"/>
      <c r="BE72" s="87"/>
      <c r="BF72" s="87"/>
      <c r="BG72" s="87"/>
      <c r="BH72" s="87">
        <v>53000</v>
      </c>
      <c r="BI72" s="87"/>
      <c r="BJ72" s="87"/>
      <c r="BK72" s="87"/>
      <c r="BL72" s="87"/>
      <c r="BM72" s="87">
        <v>0</v>
      </c>
      <c r="BN72" s="87"/>
      <c r="BO72" s="87"/>
      <c r="BP72" s="87"/>
      <c r="BQ72" s="87"/>
      <c r="BR72" s="88">
        <v>0</v>
      </c>
      <c r="BS72" s="89"/>
      <c r="BT72" s="90"/>
      <c r="BU72" s="87">
        <f t="shared" si="7"/>
        <v>53000</v>
      </c>
      <c r="BV72" s="87"/>
      <c r="BW72" s="87"/>
      <c r="BX72" s="87"/>
      <c r="BY72" s="87"/>
    </row>
    <row r="73" spans="1:79" s="8" customFormat="1" ht="13.2" customHeight="1" x14ac:dyDescent="0.25">
      <c r="A73" s="62">
        <v>2273</v>
      </c>
      <c r="B73" s="63"/>
      <c r="C73" s="63"/>
      <c r="D73" s="64"/>
      <c r="E73" s="92" t="s">
        <v>160</v>
      </c>
      <c r="F73" s="93"/>
      <c r="G73" s="93"/>
      <c r="H73" s="93"/>
      <c r="I73" s="93"/>
      <c r="J73" s="93"/>
      <c r="K73" s="93"/>
      <c r="L73" s="93"/>
      <c r="M73" s="93"/>
      <c r="N73" s="93"/>
      <c r="O73" s="93"/>
      <c r="P73" s="93"/>
      <c r="Q73" s="93"/>
      <c r="R73" s="93"/>
      <c r="S73" s="93"/>
      <c r="T73" s="93"/>
      <c r="U73" s="93"/>
      <c r="V73" s="93"/>
      <c r="W73" s="94"/>
      <c r="X73" s="87">
        <v>613488</v>
      </c>
      <c r="Y73" s="87"/>
      <c r="Z73" s="87"/>
      <c r="AA73" s="87"/>
      <c r="AB73" s="87"/>
      <c r="AC73" s="87">
        <v>0</v>
      </c>
      <c r="AD73" s="87"/>
      <c r="AE73" s="87"/>
      <c r="AF73" s="87"/>
      <c r="AG73" s="87"/>
      <c r="AH73" s="88">
        <v>0</v>
      </c>
      <c r="AI73" s="89"/>
      <c r="AJ73" s="90"/>
      <c r="AK73" s="87">
        <f t="shared" si="5"/>
        <v>613488</v>
      </c>
      <c r="AL73" s="87"/>
      <c r="AM73" s="87"/>
      <c r="AN73" s="87"/>
      <c r="AO73" s="87"/>
      <c r="AP73" s="87">
        <v>453799</v>
      </c>
      <c r="AQ73" s="87"/>
      <c r="AR73" s="87"/>
      <c r="AS73" s="87"/>
      <c r="AT73" s="87"/>
      <c r="AU73" s="87">
        <v>0</v>
      </c>
      <c r="AV73" s="87"/>
      <c r="AW73" s="87"/>
      <c r="AX73" s="87"/>
      <c r="AY73" s="87"/>
      <c r="AZ73" s="88">
        <v>0</v>
      </c>
      <c r="BA73" s="89"/>
      <c r="BB73" s="90"/>
      <c r="BC73" s="87">
        <f t="shared" si="6"/>
        <v>453799</v>
      </c>
      <c r="BD73" s="87"/>
      <c r="BE73" s="87"/>
      <c r="BF73" s="87"/>
      <c r="BG73" s="87"/>
      <c r="BH73" s="87">
        <v>187300</v>
      </c>
      <c r="BI73" s="87"/>
      <c r="BJ73" s="87"/>
      <c r="BK73" s="87"/>
      <c r="BL73" s="87"/>
      <c r="BM73" s="87">
        <v>0</v>
      </c>
      <c r="BN73" s="87"/>
      <c r="BO73" s="87"/>
      <c r="BP73" s="87"/>
      <c r="BQ73" s="87"/>
      <c r="BR73" s="88">
        <v>0</v>
      </c>
      <c r="BS73" s="89"/>
      <c r="BT73" s="90"/>
      <c r="BU73" s="87">
        <f t="shared" si="7"/>
        <v>187300</v>
      </c>
      <c r="BV73" s="87"/>
      <c r="BW73" s="87"/>
      <c r="BX73" s="87"/>
      <c r="BY73" s="87"/>
    </row>
    <row r="74" spans="1:79" s="8" customFormat="1" ht="13.2" customHeight="1" x14ac:dyDescent="0.25">
      <c r="A74" s="62">
        <v>2274</v>
      </c>
      <c r="B74" s="63"/>
      <c r="C74" s="63"/>
      <c r="D74" s="64"/>
      <c r="E74" s="92" t="s">
        <v>225</v>
      </c>
      <c r="F74" s="93"/>
      <c r="G74" s="93"/>
      <c r="H74" s="93"/>
      <c r="I74" s="93"/>
      <c r="J74" s="93"/>
      <c r="K74" s="93"/>
      <c r="L74" s="93"/>
      <c r="M74" s="93"/>
      <c r="N74" s="93"/>
      <c r="O74" s="93"/>
      <c r="P74" s="93"/>
      <c r="Q74" s="93"/>
      <c r="R74" s="93"/>
      <c r="S74" s="93"/>
      <c r="T74" s="93"/>
      <c r="U74" s="93"/>
      <c r="V74" s="93"/>
      <c r="W74" s="94"/>
      <c r="X74" s="87">
        <v>378259</v>
      </c>
      <c r="Y74" s="87"/>
      <c r="Z74" s="87"/>
      <c r="AA74" s="87"/>
      <c r="AB74" s="87"/>
      <c r="AC74" s="87">
        <v>0</v>
      </c>
      <c r="AD74" s="87"/>
      <c r="AE74" s="87"/>
      <c r="AF74" s="87"/>
      <c r="AG74" s="87"/>
      <c r="AH74" s="88">
        <v>0</v>
      </c>
      <c r="AI74" s="89"/>
      <c r="AJ74" s="90"/>
      <c r="AK74" s="87">
        <f t="shared" si="5"/>
        <v>378259</v>
      </c>
      <c r="AL74" s="87"/>
      <c r="AM74" s="87"/>
      <c r="AN74" s="87"/>
      <c r="AO74" s="87"/>
      <c r="AP74" s="87">
        <v>186571</v>
      </c>
      <c r="AQ74" s="87"/>
      <c r="AR74" s="87"/>
      <c r="AS74" s="87"/>
      <c r="AT74" s="87"/>
      <c r="AU74" s="87">
        <v>0</v>
      </c>
      <c r="AV74" s="87"/>
      <c r="AW74" s="87"/>
      <c r="AX74" s="87"/>
      <c r="AY74" s="87"/>
      <c r="AZ74" s="88">
        <v>0</v>
      </c>
      <c r="BA74" s="89"/>
      <c r="BB74" s="90"/>
      <c r="BC74" s="87">
        <f t="shared" si="6"/>
        <v>186571</v>
      </c>
      <c r="BD74" s="87"/>
      <c r="BE74" s="87"/>
      <c r="BF74" s="87"/>
      <c r="BG74" s="87"/>
      <c r="BH74" s="87">
        <v>156200</v>
      </c>
      <c r="BI74" s="87"/>
      <c r="BJ74" s="87"/>
      <c r="BK74" s="87"/>
      <c r="BL74" s="87"/>
      <c r="BM74" s="87">
        <v>0</v>
      </c>
      <c r="BN74" s="87"/>
      <c r="BO74" s="87"/>
      <c r="BP74" s="87"/>
      <c r="BQ74" s="87"/>
      <c r="BR74" s="88">
        <v>0</v>
      </c>
      <c r="BS74" s="89"/>
      <c r="BT74" s="90"/>
      <c r="BU74" s="87">
        <f t="shared" si="7"/>
        <v>156200</v>
      </c>
      <c r="BV74" s="87"/>
      <c r="BW74" s="87"/>
      <c r="BX74" s="87"/>
      <c r="BY74" s="87"/>
    </row>
    <row r="75" spans="1:79" s="8" customFormat="1" ht="26.4" customHeight="1" x14ac:dyDescent="0.25">
      <c r="A75" s="62">
        <v>2282</v>
      </c>
      <c r="B75" s="63"/>
      <c r="C75" s="63"/>
      <c r="D75" s="64"/>
      <c r="E75" s="92" t="s">
        <v>227</v>
      </c>
      <c r="F75" s="93"/>
      <c r="G75" s="93"/>
      <c r="H75" s="93"/>
      <c r="I75" s="93"/>
      <c r="J75" s="93"/>
      <c r="K75" s="93"/>
      <c r="L75" s="93"/>
      <c r="M75" s="93"/>
      <c r="N75" s="93"/>
      <c r="O75" s="93"/>
      <c r="P75" s="93"/>
      <c r="Q75" s="93"/>
      <c r="R75" s="93"/>
      <c r="S75" s="93"/>
      <c r="T75" s="93"/>
      <c r="U75" s="93"/>
      <c r="V75" s="93"/>
      <c r="W75" s="94"/>
      <c r="X75" s="87">
        <v>4933</v>
      </c>
      <c r="Y75" s="87"/>
      <c r="Z75" s="87"/>
      <c r="AA75" s="87"/>
      <c r="AB75" s="87"/>
      <c r="AC75" s="87">
        <v>3160</v>
      </c>
      <c r="AD75" s="87"/>
      <c r="AE75" s="87"/>
      <c r="AF75" s="87"/>
      <c r="AG75" s="87"/>
      <c r="AH75" s="88">
        <v>0</v>
      </c>
      <c r="AI75" s="89"/>
      <c r="AJ75" s="90"/>
      <c r="AK75" s="87">
        <f t="shared" si="5"/>
        <v>8093</v>
      </c>
      <c r="AL75" s="87"/>
      <c r="AM75" s="87"/>
      <c r="AN75" s="87"/>
      <c r="AO75" s="87"/>
      <c r="AP75" s="87">
        <v>0</v>
      </c>
      <c r="AQ75" s="87"/>
      <c r="AR75" s="87"/>
      <c r="AS75" s="87"/>
      <c r="AT75" s="87"/>
      <c r="AU75" s="87">
        <v>0</v>
      </c>
      <c r="AV75" s="87"/>
      <c r="AW75" s="87"/>
      <c r="AX75" s="87"/>
      <c r="AY75" s="87"/>
      <c r="AZ75" s="88">
        <v>0</v>
      </c>
      <c r="BA75" s="89"/>
      <c r="BB75" s="90"/>
      <c r="BC75" s="87">
        <f t="shared" si="6"/>
        <v>0</v>
      </c>
      <c r="BD75" s="87"/>
      <c r="BE75" s="87"/>
      <c r="BF75" s="87"/>
      <c r="BG75" s="87"/>
      <c r="BH75" s="87">
        <v>0</v>
      </c>
      <c r="BI75" s="87"/>
      <c r="BJ75" s="87"/>
      <c r="BK75" s="87"/>
      <c r="BL75" s="87"/>
      <c r="BM75" s="87">
        <v>0</v>
      </c>
      <c r="BN75" s="87"/>
      <c r="BO75" s="87"/>
      <c r="BP75" s="87"/>
      <c r="BQ75" s="87"/>
      <c r="BR75" s="88">
        <v>0</v>
      </c>
      <c r="BS75" s="89"/>
      <c r="BT75" s="90"/>
      <c r="BU75" s="87">
        <f t="shared" si="7"/>
        <v>0</v>
      </c>
      <c r="BV75" s="87"/>
      <c r="BW75" s="87"/>
      <c r="BX75" s="87"/>
      <c r="BY75" s="87"/>
    </row>
    <row r="76" spans="1:79" s="8" customFormat="1" ht="13.2" customHeight="1" x14ac:dyDescent="0.25">
      <c r="A76" s="62">
        <v>2710</v>
      </c>
      <c r="B76" s="63"/>
      <c r="C76" s="63"/>
      <c r="D76" s="64"/>
      <c r="E76" s="92" t="s">
        <v>228</v>
      </c>
      <c r="F76" s="93"/>
      <c r="G76" s="93"/>
      <c r="H76" s="93"/>
      <c r="I76" s="93"/>
      <c r="J76" s="93"/>
      <c r="K76" s="93"/>
      <c r="L76" s="93"/>
      <c r="M76" s="93"/>
      <c r="N76" s="93"/>
      <c r="O76" s="93"/>
      <c r="P76" s="93"/>
      <c r="Q76" s="93"/>
      <c r="R76" s="93"/>
      <c r="S76" s="93"/>
      <c r="T76" s="93"/>
      <c r="U76" s="93"/>
      <c r="V76" s="93"/>
      <c r="W76" s="94"/>
      <c r="X76" s="87">
        <v>31474</v>
      </c>
      <c r="Y76" s="87"/>
      <c r="Z76" s="87"/>
      <c r="AA76" s="87"/>
      <c r="AB76" s="87"/>
      <c r="AC76" s="87">
        <v>0</v>
      </c>
      <c r="AD76" s="87"/>
      <c r="AE76" s="87"/>
      <c r="AF76" s="87"/>
      <c r="AG76" s="87"/>
      <c r="AH76" s="88">
        <v>0</v>
      </c>
      <c r="AI76" s="89"/>
      <c r="AJ76" s="90"/>
      <c r="AK76" s="87">
        <f t="shared" si="5"/>
        <v>31474</v>
      </c>
      <c r="AL76" s="87"/>
      <c r="AM76" s="87"/>
      <c r="AN76" s="87"/>
      <c r="AO76" s="87"/>
      <c r="AP76" s="87">
        <v>0</v>
      </c>
      <c r="AQ76" s="87"/>
      <c r="AR76" s="87"/>
      <c r="AS76" s="87"/>
      <c r="AT76" s="87"/>
      <c r="AU76" s="87">
        <v>0</v>
      </c>
      <c r="AV76" s="87"/>
      <c r="AW76" s="87"/>
      <c r="AX76" s="87"/>
      <c r="AY76" s="87"/>
      <c r="AZ76" s="88">
        <v>0</v>
      </c>
      <c r="BA76" s="89"/>
      <c r="BB76" s="90"/>
      <c r="BC76" s="87">
        <f t="shared" si="6"/>
        <v>0</v>
      </c>
      <c r="BD76" s="87"/>
      <c r="BE76" s="87"/>
      <c r="BF76" s="87"/>
      <c r="BG76" s="87"/>
      <c r="BH76" s="87">
        <v>0</v>
      </c>
      <c r="BI76" s="87"/>
      <c r="BJ76" s="87"/>
      <c r="BK76" s="87"/>
      <c r="BL76" s="87"/>
      <c r="BM76" s="87">
        <v>0</v>
      </c>
      <c r="BN76" s="87"/>
      <c r="BO76" s="87"/>
      <c r="BP76" s="87"/>
      <c r="BQ76" s="87"/>
      <c r="BR76" s="88">
        <v>0</v>
      </c>
      <c r="BS76" s="89"/>
      <c r="BT76" s="90"/>
      <c r="BU76" s="87">
        <f t="shared" si="7"/>
        <v>0</v>
      </c>
      <c r="BV76" s="87"/>
      <c r="BW76" s="87"/>
      <c r="BX76" s="87"/>
      <c r="BY76" s="87"/>
    </row>
    <row r="77" spans="1:79" s="8" customFormat="1" ht="13.2" customHeight="1" x14ac:dyDescent="0.25">
      <c r="A77" s="62">
        <v>2730</v>
      </c>
      <c r="B77" s="63"/>
      <c r="C77" s="63"/>
      <c r="D77" s="64"/>
      <c r="E77" s="92" t="s">
        <v>229</v>
      </c>
      <c r="F77" s="93"/>
      <c r="G77" s="93"/>
      <c r="H77" s="93"/>
      <c r="I77" s="93"/>
      <c r="J77" s="93"/>
      <c r="K77" s="93"/>
      <c r="L77" s="93"/>
      <c r="M77" s="93"/>
      <c r="N77" s="93"/>
      <c r="O77" s="93"/>
      <c r="P77" s="93"/>
      <c r="Q77" s="93"/>
      <c r="R77" s="93"/>
      <c r="S77" s="93"/>
      <c r="T77" s="93"/>
      <c r="U77" s="93"/>
      <c r="V77" s="93"/>
      <c r="W77" s="94"/>
      <c r="X77" s="87">
        <v>2250914</v>
      </c>
      <c r="Y77" s="87"/>
      <c r="Z77" s="87"/>
      <c r="AA77" s="87"/>
      <c r="AB77" s="87"/>
      <c r="AC77" s="87">
        <v>0</v>
      </c>
      <c r="AD77" s="87"/>
      <c r="AE77" s="87"/>
      <c r="AF77" s="87"/>
      <c r="AG77" s="87"/>
      <c r="AH77" s="88">
        <v>0</v>
      </c>
      <c r="AI77" s="89"/>
      <c r="AJ77" s="90"/>
      <c r="AK77" s="87">
        <f t="shared" si="5"/>
        <v>2250914</v>
      </c>
      <c r="AL77" s="87"/>
      <c r="AM77" s="87"/>
      <c r="AN77" s="87"/>
      <c r="AO77" s="87"/>
      <c r="AP77" s="87">
        <v>755695</v>
      </c>
      <c r="AQ77" s="87"/>
      <c r="AR77" s="87"/>
      <c r="AS77" s="87"/>
      <c r="AT77" s="87"/>
      <c r="AU77" s="87">
        <v>0</v>
      </c>
      <c r="AV77" s="87"/>
      <c r="AW77" s="87"/>
      <c r="AX77" s="87"/>
      <c r="AY77" s="87"/>
      <c r="AZ77" s="88">
        <v>0</v>
      </c>
      <c r="BA77" s="89"/>
      <c r="BB77" s="90"/>
      <c r="BC77" s="87">
        <f t="shared" si="6"/>
        <v>755695</v>
      </c>
      <c r="BD77" s="87"/>
      <c r="BE77" s="87"/>
      <c r="BF77" s="87"/>
      <c r="BG77" s="87"/>
      <c r="BH77" s="87">
        <v>0</v>
      </c>
      <c r="BI77" s="87"/>
      <c r="BJ77" s="87"/>
      <c r="BK77" s="87"/>
      <c r="BL77" s="87"/>
      <c r="BM77" s="87">
        <v>0</v>
      </c>
      <c r="BN77" s="87"/>
      <c r="BO77" s="87"/>
      <c r="BP77" s="87"/>
      <c r="BQ77" s="87"/>
      <c r="BR77" s="88">
        <v>0</v>
      </c>
      <c r="BS77" s="89"/>
      <c r="BT77" s="90"/>
      <c r="BU77" s="87">
        <f t="shared" si="7"/>
        <v>0</v>
      </c>
      <c r="BV77" s="87"/>
      <c r="BW77" s="87"/>
      <c r="BX77" s="87"/>
      <c r="BY77" s="87"/>
    </row>
    <row r="78" spans="1:79" s="8" customFormat="1" ht="13.2" customHeight="1" x14ac:dyDescent="0.25">
      <c r="A78" s="62">
        <v>2800</v>
      </c>
      <c r="B78" s="63"/>
      <c r="C78" s="63"/>
      <c r="D78" s="64"/>
      <c r="E78" s="92" t="s">
        <v>230</v>
      </c>
      <c r="F78" s="93"/>
      <c r="G78" s="93"/>
      <c r="H78" s="93"/>
      <c r="I78" s="93"/>
      <c r="J78" s="93"/>
      <c r="K78" s="93"/>
      <c r="L78" s="93"/>
      <c r="M78" s="93"/>
      <c r="N78" s="93"/>
      <c r="O78" s="93"/>
      <c r="P78" s="93"/>
      <c r="Q78" s="93"/>
      <c r="R78" s="93"/>
      <c r="S78" s="93"/>
      <c r="T78" s="93"/>
      <c r="U78" s="93"/>
      <c r="V78" s="93"/>
      <c r="W78" s="94"/>
      <c r="X78" s="87">
        <v>0</v>
      </c>
      <c r="Y78" s="87"/>
      <c r="Z78" s="87"/>
      <c r="AA78" s="87"/>
      <c r="AB78" s="87"/>
      <c r="AC78" s="87">
        <v>594</v>
      </c>
      <c r="AD78" s="87"/>
      <c r="AE78" s="87"/>
      <c r="AF78" s="87"/>
      <c r="AG78" s="87"/>
      <c r="AH78" s="88">
        <v>0</v>
      </c>
      <c r="AI78" s="89"/>
      <c r="AJ78" s="90"/>
      <c r="AK78" s="87">
        <f t="shared" si="5"/>
        <v>594</v>
      </c>
      <c r="AL78" s="87"/>
      <c r="AM78" s="87"/>
      <c r="AN78" s="87"/>
      <c r="AO78" s="87"/>
      <c r="AP78" s="87">
        <v>0</v>
      </c>
      <c r="AQ78" s="87"/>
      <c r="AR78" s="87"/>
      <c r="AS78" s="87"/>
      <c r="AT78" s="87"/>
      <c r="AU78" s="87">
        <v>0</v>
      </c>
      <c r="AV78" s="87"/>
      <c r="AW78" s="87"/>
      <c r="AX78" s="87"/>
      <c r="AY78" s="87"/>
      <c r="AZ78" s="88">
        <v>0</v>
      </c>
      <c r="BA78" s="89"/>
      <c r="BB78" s="90"/>
      <c r="BC78" s="87">
        <f t="shared" si="6"/>
        <v>0</v>
      </c>
      <c r="BD78" s="87"/>
      <c r="BE78" s="87"/>
      <c r="BF78" s="87"/>
      <c r="BG78" s="87"/>
      <c r="BH78" s="87">
        <v>0</v>
      </c>
      <c r="BI78" s="87"/>
      <c r="BJ78" s="87"/>
      <c r="BK78" s="87"/>
      <c r="BL78" s="87"/>
      <c r="BM78" s="87">
        <v>0</v>
      </c>
      <c r="BN78" s="87"/>
      <c r="BO78" s="87"/>
      <c r="BP78" s="87"/>
      <c r="BQ78" s="87"/>
      <c r="BR78" s="88">
        <v>0</v>
      </c>
      <c r="BS78" s="89"/>
      <c r="BT78" s="90"/>
      <c r="BU78" s="87">
        <f t="shared" si="7"/>
        <v>0</v>
      </c>
      <c r="BV78" s="87"/>
      <c r="BW78" s="87"/>
      <c r="BX78" s="87"/>
      <c r="BY78" s="87"/>
    </row>
    <row r="79" spans="1:79" s="8" customFormat="1" ht="16.95" customHeight="1" x14ac:dyDescent="0.25">
      <c r="A79" s="62">
        <v>3110</v>
      </c>
      <c r="B79" s="63"/>
      <c r="C79" s="63"/>
      <c r="D79" s="64"/>
      <c r="E79" s="92" t="s">
        <v>231</v>
      </c>
      <c r="F79" s="93"/>
      <c r="G79" s="93"/>
      <c r="H79" s="93"/>
      <c r="I79" s="93"/>
      <c r="J79" s="93"/>
      <c r="K79" s="93"/>
      <c r="L79" s="93"/>
      <c r="M79" s="93"/>
      <c r="N79" s="93"/>
      <c r="O79" s="93"/>
      <c r="P79" s="93"/>
      <c r="Q79" s="93"/>
      <c r="R79" s="93"/>
      <c r="S79" s="93"/>
      <c r="T79" s="93"/>
      <c r="U79" s="93"/>
      <c r="V79" s="93"/>
      <c r="W79" s="94"/>
      <c r="X79" s="87">
        <v>0</v>
      </c>
      <c r="Y79" s="87"/>
      <c r="Z79" s="87"/>
      <c r="AA79" s="87"/>
      <c r="AB79" s="87"/>
      <c r="AC79" s="87">
        <v>797865</v>
      </c>
      <c r="AD79" s="87"/>
      <c r="AE79" s="87"/>
      <c r="AF79" s="87"/>
      <c r="AG79" s="87"/>
      <c r="AH79" s="88">
        <v>797865</v>
      </c>
      <c r="AI79" s="89"/>
      <c r="AJ79" s="90"/>
      <c r="AK79" s="87">
        <f t="shared" si="5"/>
        <v>797865</v>
      </c>
      <c r="AL79" s="87"/>
      <c r="AM79" s="87"/>
      <c r="AN79" s="87"/>
      <c r="AO79" s="87"/>
      <c r="AP79" s="87">
        <v>0</v>
      </c>
      <c r="AQ79" s="87"/>
      <c r="AR79" s="87"/>
      <c r="AS79" s="87"/>
      <c r="AT79" s="87"/>
      <c r="AU79" s="87">
        <v>0</v>
      </c>
      <c r="AV79" s="87"/>
      <c r="AW79" s="87"/>
      <c r="AX79" s="87"/>
      <c r="AY79" s="87"/>
      <c r="AZ79" s="88">
        <v>0</v>
      </c>
      <c r="BA79" s="89"/>
      <c r="BB79" s="90"/>
      <c r="BC79" s="87">
        <f t="shared" si="6"/>
        <v>0</v>
      </c>
      <c r="BD79" s="87"/>
      <c r="BE79" s="87"/>
      <c r="BF79" s="87"/>
      <c r="BG79" s="87"/>
      <c r="BH79" s="87">
        <v>0</v>
      </c>
      <c r="BI79" s="87"/>
      <c r="BJ79" s="87"/>
      <c r="BK79" s="87"/>
      <c r="BL79" s="87"/>
      <c r="BM79" s="87">
        <v>0</v>
      </c>
      <c r="BN79" s="87"/>
      <c r="BO79" s="87"/>
      <c r="BP79" s="87"/>
      <c r="BQ79" s="87"/>
      <c r="BR79" s="88">
        <v>0</v>
      </c>
      <c r="BS79" s="89"/>
      <c r="BT79" s="90"/>
      <c r="BU79" s="87">
        <f t="shared" si="7"/>
        <v>0</v>
      </c>
      <c r="BV79" s="87"/>
      <c r="BW79" s="87"/>
      <c r="BX79" s="87"/>
      <c r="BY79" s="87"/>
    </row>
    <row r="80" spans="1:79" s="8" customFormat="1" ht="13.2" customHeight="1" x14ac:dyDescent="0.25">
      <c r="A80" s="62">
        <v>3132</v>
      </c>
      <c r="B80" s="63"/>
      <c r="C80" s="63"/>
      <c r="D80" s="64"/>
      <c r="E80" s="92" t="s">
        <v>232</v>
      </c>
      <c r="F80" s="93"/>
      <c r="G80" s="93"/>
      <c r="H80" s="93"/>
      <c r="I80" s="93"/>
      <c r="J80" s="93"/>
      <c r="K80" s="93"/>
      <c r="L80" s="93"/>
      <c r="M80" s="93"/>
      <c r="N80" s="93"/>
      <c r="O80" s="93"/>
      <c r="P80" s="93"/>
      <c r="Q80" s="93"/>
      <c r="R80" s="93"/>
      <c r="S80" s="93"/>
      <c r="T80" s="93"/>
      <c r="U80" s="93"/>
      <c r="V80" s="93"/>
      <c r="W80" s="94"/>
      <c r="X80" s="87">
        <v>0</v>
      </c>
      <c r="Y80" s="87"/>
      <c r="Z80" s="87"/>
      <c r="AA80" s="87"/>
      <c r="AB80" s="87"/>
      <c r="AC80" s="87">
        <v>59930</v>
      </c>
      <c r="AD80" s="87"/>
      <c r="AE80" s="87"/>
      <c r="AF80" s="87"/>
      <c r="AG80" s="87"/>
      <c r="AH80" s="88">
        <v>59930</v>
      </c>
      <c r="AI80" s="89"/>
      <c r="AJ80" s="90"/>
      <c r="AK80" s="87">
        <f t="shared" si="5"/>
        <v>59930</v>
      </c>
      <c r="AL80" s="87"/>
      <c r="AM80" s="87"/>
      <c r="AN80" s="87"/>
      <c r="AO80" s="87"/>
      <c r="AP80" s="87">
        <v>0</v>
      </c>
      <c r="AQ80" s="87"/>
      <c r="AR80" s="87"/>
      <c r="AS80" s="87"/>
      <c r="AT80" s="87"/>
      <c r="AU80" s="87">
        <v>0</v>
      </c>
      <c r="AV80" s="87"/>
      <c r="AW80" s="87"/>
      <c r="AX80" s="87"/>
      <c r="AY80" s="87"/>
      <c r="AZ80" s="88">
        <v>0</v>
      </c>
      <c r="BA80" s="89"/>
      <c r="BB80" s="90"/>
      <c r="BC80" s="87">
        <f t="shared" si="6"/>
        <v>0</v>
      </c>
      <c r="BD80" s="87"/>
      <c r="BE80" s="87"/>
      <c r="BF80" s="87"/>
      <c r="BG80" s="87"/>
      <c r="BH80" s="87">
        <v>0</v>
      </c>
      <c r="BI80" s="87"/>
      <c r="BJ80" s="87"/>
      <c r="BK80" s="87"/>
      <c r="BL80" s="87"/>
      <c r="BM80" s="87">
        <v>0</v>
      </c>
      <c r="BN80" s="87"/>
      <c r="BO80" s="87"/>
      <c r="BP80" s="87"/>
      <c r="BQ80" s="87"/>
      <c r="BR80" s="88">
        <v>0</v>
      </c>
      <c r="BS80" s="89"/>
      <c r="BT80" s="90"/>
      <c r="BU80" s="87">
        <f t="shared" si="7"/>
        <v>0</v>
      </c>
      <c r="BV80" s="87"/>
      <c r="BW80" s="87"/>
      <c r="BX80" s="87"/>
      <c r="BY80" s="87"/>
    </row>
    <row r="81" spans="1:79" s="9" customFormat="1" ht="12.75" customHeight="1" x14ac:dyDescent="0.25">
      <c r="A81" s="98"/>
      <c r="B81" s="99"/>
      <c r="C81" s="99"/>
      <c r="D81" s="100"/>
      <c r="E81" s="159" t="s">
        <v>145</v>
      </c>
      <c r="F81" s="156"/>
      <c r="G81" s="156"/>
      <c r="H81" s="156"/>
      <c r="I81" s="156"/>
      <c r="J81" s="156"/>
      <c r="K81" s="156"/>
      <c r="L81" s="156"/>
      <c r="M81" s="156"/>
      <c r="N81" s="156"/>
      <c r="O81" s="156"/>
      <c r="P81" s="156"/>
      <c r="Q81" s="156"/>
      <c r="R81" s="156"/>
      <c r="S81" s="156"/>
      <c r="T81" s="156"/>
      <c r="U81" s="156"/>
      <c r="V81" s="156"/>
      <c r="W81" s="157"/>
      <c r="X81" s="120">
        <v>63130654</v>
      </c>
      <c r="Y81" s="120"/>
      <c r="Z81" s="120"/>
      <c r="AA81" s="120"/>
      <c r="AB81" s="120"/>
      <c r="AC81" s="120">
        <v>1241278</v>
      </c>
      <c r="AD81" s="120"/>
      <c r="AE81" s="120"/>
      <c r="AF81" s="120"/>
      <c r="AG81" s="120"/>
      <c r="AH81" s="95">
        <v>857795</v>
      </c>
      <c r="AI81" s="96"/>
      <c r="AJ81" s="97"/>
      <c r="AK81" s="120">
        <f t="shared" si="5"/>
        <v>64371932</v>
      </c>
      <c r="AL81" s="120"/>
      <c r="AM81" s="120"/>
      <c r="AN81" s="120"/>
      <c r="AO81" s="120"/>
      <c r="AP81" s="120">
        <v>2725313</v>
      </c>
      <c r="AQ81" s="120"/>
      <c r="AR81" s="120"/>
      <c r="AS81" s="120"/>
      <c r="AT81" s="120"/>
      <c r="AU81" s="120">
        <v>0</v>
      </c>
      <c r="AV81" s="120"/>
      <c r="AW81" s="120"/>
      <c r="AX81" s="120"/>
      <c r="AY81" s="120"/>
      <c r="AZ81" s="95">
        <v>0</v>
      </c>
      <c r="BA81" s="96"/>
      <c r="BB81" s="97"/>
      <c r="BC81" s="120">
        <f t="shared" si="6"/>
        <v>2725313</v>
      </c>
      <c r="BD81" s="120"/>
      <c r="BE81" s="120"/>
      <c r="BF81" s="120"/>
      <c r="BG81" s="120"/>
      <c r="BH81" s="120">
        <v>1222100</v>
      </c>
      <c r="BI81" s="120"/>
      <c r="BJ81" s="120"/>
      <c r="BK81" s="120"/>
      <c r="BL81" s="120"/>
      <c r="BM81" s="120">
        <v>0</v>
      </c>
      <c r="BN81" s="120"/>
      <c r="BO81" s="120"/>
      <c r="BP81" s="120"/>
      <c r="BQ81" s="120"/>
      <c r="BR81" s="95">
        <v>0</v>
      </c>
      <c r="BS81" s="96"/>
      <c r="BT81" s="97"/>
      <c r="BU81" s="120">
        <f t="shared" si="7"/>
        <v>1222100</v>
      </c>
      <c r="BV81" s="120"/>
      <c r="BW81" s="120"/>
      <c r="BX81" s="120"/>
      <c r="BY81" s="120"/>
    </row>
    <row r="82" spans="1:79" ht="9" customHeight="1" x14ac:dyDescent="0.25"/>
    <row r="83" spans="1:79" ht="14.25" customHeight="1" x14ac:dyDescent="0.25">
      <c r="A83" s="51" t="s">
        <v>411</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row>
    <row r="84" spans="1:79" ht="15" customHeight="1" x14ac:dyDescent="0.25">
      <c r="A84" s="59" t="s">
        <v>192</v>
      </c>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row>
    <row r="85" spans="1:79" ht="9" customHeight="1" x14ac:dyDescent="0.25"/>
    <row r="86" spans="1:79" ht="23.1" customHeight="1" x14ac:dyDescent="0.25">
      <c r="A86" s="104" t="s">
        <v>118</v>
      </c>
      <c r="B86" s="105"/>
      <c r="C86" s="105"/>
      <c r="D86" s="105"/>
      <c r="E86" s="106"/>
      <c r="F86" s="81" t="s">
        <v>19</v>
      </c>
      <c r="G86" s="82"/>
      <c r="H86" s="82"/>
      <c r="I86" s="82"/>
      <c r="J86" s="82"/>
      <c r="K86" s="82"/>
      <c r="L86" s="82"/>
      <c r="M86" s="82"/>
      <c r="N86" s="82"/>
      <c r="O86" s="82"/>
      <c r="P86" s="82"/>
      <c r="Q86" s="82"/>
      <c r="R86" s="82"/>
      <c r="S86" s="82"/>
      <c r="T86" s="82"/>
      <c r="U86" s="82"/>
      <c r="V86" s="82"/>
      <c r="W86" s="83"/>
      <c r="X86" s="61" t="s">
        <v>193</v>
      </c>
      <c r="Y86" s="61"/>
      <c r="Z86" s="61"/>
      <c r="AA86" s="61"/>
      <c r="AB86" s="61"/>
      <c r="AC86" s="61"/>
      <c r="AD86" s="61"/>
      <c r="AE86" s="61"/>
      <c r="AF86" s="61"/>
      <c r="AG86" s="61"/>
      <c r="AH86" s="61"/>
      <c r="AI86" s="61"/>
      <c r="AJ86" s="61"/>
      <c r="AK86" s="61"/>
      <c r="AL86" s="61"/>
      <c r="AM86" s="61"/>
      <c r="AN86" s="61"/>
      <c r="AO86" s="61"/>
      <c r="AP86" s="61" t="s">
        <v>195</v>
      </c>
      <c r="AQ86" s="61"/>
      <c r="AR86" s="61"/>
      <c r="AS86" s="61"/>
      <c r="AT86" s="61"/>
      <c r="AU86" s="61"/>
      <c r="AV86" s="61"/>
      <c r="AW86" s="61"/>
      <c r="AX86" s="61"/>
      <c r="AY86" s="61"/>
      <c r="AZ86" s="61"/>
      <c r="BA86" s="61"/>
      <c r="BB86" s="61"/>
      <c r="BC86" s="61"/>
      <c r="BD86" s="61"/>
      <c r="BE86" s="61"/>
      <c r="BF86" s="61"/>
      <c r="BG86" s="61"/>
      <c r="BH86" s="61" t="s">
        <v>200</v>
      </c>
      <c r="BI86" s="61"/>
      <c r="BJ86" s="61"/>
      <c r="BK86" s="61"/>
      <c r="BL86" s="61"/>
      <c r="BM86" s="61"/>
      <c r="BN86" s="61"/>
      <c r="BO86" s="61"/>
      <c r="BP86" s="61"/>
      <c r="BQ86" s="61"/>
      <c r="BR86" s="61"/>
      <c r="BS86" s="61"/>
      <c r="BT86" s="61"/>
      <c r="BU86" s="61"/>
      <c r="BV86" s="61"/>
      <c r="BW86" s="61"/>
      <c r="BX86" s="61"/>
      <c r="BY86" s="61"/>
    </row>
    <row r="87" spans="1:79" ht="51.75" customHeight="1" x14ac:dyDescent="0.25">
      <c r="A87" s="107"/>
      <c r="B87" s="108"/>
      <c r="C87" s="108"/>
      <c r="D87" s="108"/>
      <c r="E87" s="109"/>
      <c r="F87" s="84"/>
      <c r="G87" s="85"/>
      <c r="H87" s="85"/>
      <c r="I87" s="85"/>
      <c r="J87" s="85"/>
      <c r="K87" s="85"/>
      <c r="L87" s="85"/>
      <c r="M87" s="85"/>
      <c r="N87" s="85"/>
      <c r="O87" s="85"/>
      <c r="P87" s="85"/>
      <c r="Q87" s="85"/>
      <c r="R87" s="85"/>
      <c r="S87" s="85"/>
      <c r="T87" s="85"/>
      <c r="U87" s="85"/>
      <c r="V87" s="85"/>
      <c r="W87" s="86"/>
      <c r="X87" s="61" t="s">
        <v>4</v>
      </c>
      <c r="Y87" s="61"/>
      <c r="Z87" s="61"/>
      <c r="AA87" s="61"/>
      <c r="AB87" s="61"/>
      <c r="AC87" s="61" t="s">
        <v>3</v>
      </c>
      <c r="AD87" s="61"/>
      <c r="AE87" s="61"/>
      <c r="AF87" s="61"/>
      <c r="AG87" s="61"/>
      <c r="AH87" s="62" t="s">
        <v>116</v>
      </c>
      <c r="AI87" s="63"/>
      <c r="AJ87" s="64"/>
      <c r="AK87" s="61" t="s">
        <v>5</v>
      </c>
      <c r="AL87" s="61"/>
      <c r="AM87" s="61"/>
      <c r="AN87" s="61"/>
      <c r="AO87" s="61"/>
      <c r="AP87" s="61" t="s">
        <v>4</v>
      </c>
      <c r="AQ87" s="61"/>
      <c r="AR87" s="61"/>
      <c r="AS87" s="61"/>
      <c r="AT87" s="61"/>
      <c r="AU87" s="61" t="s">
        <v>3</v>
      </c>
      <c r="AV87" s="61"/>
      <c r="AW87" s="61"/>
      <c r="AX87" s="61"/>
      <c r="AY87" s="61"/>
      <c r="AZ87" s="62" t="s">
        <v>116</v>
      </c>
      <c r="BA87" s="63"/>
      <c r="BB87" s="64"/>
      <c r="BC87" s="61" t="s">
        <v>96</v>
      </c>
      <c r="BD87" s="61"/>
      <c r="BE87" s="61"/>
      <c r="BF87" s="61"/>
      <c r="BG87" s="61"/>
      <c r="BH87" s="61" t="s">
        <v>4</v>
      </c>
      <c r="BI87" s="61"/>
      <c r="BJ87" s="61"/>
      <c r="BK87" s="61"/>
      <c r="BL87" s="61"/>
      <c r="BM87" s="61" t="s">
        <v>3</v>
      </c>
      <c r="BN87" s="61"/>
      <c r="BO87" s="61"/>
      <c r="BP87" s="61"/>
      <c r="BQ87" s="61"/>
      <c r="BR87" s="62" t="s">
        <v>116</v>
      </c>
      <c r="BS87" s="63"/>
      <c r="BT87" s="64"/>
      <c r="BU87" s="61" t="s">
        <v>97</v>
      </c>
      <c r="BV87" s="61"/>
      <c r="BW87" s="61"/>
      <c r="BX87" s="61"/>
      <c r="BY87" s="61"/>
    </row>
    <row r="88" spans="1:79" ht="15" customHeight="1" x14ac:dyDescent="0.25">
      <c r="A88" s="77">
        <v>1</v>
      </c>
      <c r="B88" s="78"/>
      <c r="C88" s="78"/>
      <c r="D88" s="78"/>
      <c r="E88" s="79"/>
      <c r="F88" s="77">
        <v>2</v>
      </c>
      <c r="G88" s="78"/>
      <c r="H88" s="78"/>
      <c r="I88" s="78"/>
      <c r="J88" s="78"/>
      <c r="K88" s="78"/>
      <c r="L88" s="78"/>
      <c r="M88" s="78"/>
      <c r="N88" s="78"/>
      <c r="O88" s="78"/>
      <c r="P88" s="78"/>
      <c r="Q88" s="78"/>
      <c r="R88" s="78"/>
      <c r="S88" s="78"/>
      <c r="T88" s="78"/>
      <c r="U88" s="78"/>
      <c r="V88" s="78"/>
      <c r="W88" s="79"/>
      <c r="X88" s="61">
        <v>3</v>
      </c>
      <c r="Y88" s="61"/>
      <c r="Z88" s="61"/>
      <c r="AA88" s="61"/>
      <c r="AB88" s="61"/>
      <c r="AC88" s="61">
        <v>4</v>
      </c>
      <c r="AD88" s="61"/>
      <c r="AE88" s="61"/>
      <c r="AF88" s="61"/>
      <c r="AG88" s="61"/>
      <c r="AH88" s="77">
        <v>5</v>
      </c>
      <c r="AI88" s="78"/>
      <c r="AJ88" s="79"/>
      <c r="AK88" s="61">
        <v>6</v>
      </c>
      <c r="AL88" s="61"/>
      <c r="AM88" s="61"/>
      <c r="AN88" s="61"/>
      <c r="AO88" s="61"/>
      <c r="AP88" s="61">
        <v>7</v>
      </c>
      <c r="AQ88" s="61"/>
      <c r="AR88" s="61"/>
      <c r="AS88" s="61"/>
      <c r="AT88" s="61"/>
      <c r="AU88" s="61">
        <v>8</v>
      </c>
      <c r="AV88" s="61"/>
      <c r="AW88" s="61"/>
      <c r="AX88" s="61"/>
      <c r="AY88" s="61"/>
      <c r="AZ88" s="77">
        <v>9</v>
      </c>
      <c r="BA88" s="78"/>
      <c r="BB88" s="79"/>
      <c r="BC88" s="61">
        <v>10</v>
      </c>
      <c r="BD88" s="61"/>
      <c r="BE88" s="61"/>
      <c r="BF88" s="61"/>
      <c r="BG88" s="61"/>
      <c r="BH88" s="61">
        <v>11</v>
      </c>
      <c r="BI88" s="61"/>
      <c r="BJ88" s="61"/>
      <c r="BK88" s="61"/>
      <c r="BL88" s="61"/>
      <c r="BM88" s="61">
        <v>12</v>
      </c>
      <c r="BN88" s="61"/>
      <c r="BO88" s="61"/>
      <c r="BP88" s="61"/>
      <c r="BQ88" s="61"/>
      <c r="BR88" s="77">
        <v>13</v>
      </c>
      <c r="BS88" s="78"/>
      <c r="BT88" s="79"/>
      <c r="BU88" s="61">
        <v>14</v>
      </c>
      <c r="BV88" s="61"/>
      <c r="BW88" s="61"/>
      <c r="BX88" s="61"/>
      <c r="BY88" s="61"/>
    </row>
    <row r="89" spans="1:79" ht="13.5" hidden="1" customHeight="1" x14ac:dyDescent="0.25">
      <c r="A89" s="62" t="s">
        <v>64</v>
      </c>
      <c r="B89" s="63"/>
      <c r="C89" s="63"/>
      <c r="D89" s="63"/>
      <c r="E89" s="64"/>
      <c r="F89" s="62" t="s">
        <v>57</v>
      </c>
      <c r="G89" s="63"/>
      <c r="H89" s="63"/>
      <c r="I89" s="63"/>
      <c r="J89" s="63"/>
      <c r="K89" s="63"/>
      <c r="L89" s="63"/>
      <c r="M89" s="63"/>
      <c r="N89" s="63"/>
      <c r="O89" s="63"/>
      <c r="P89" s="63"/>
      <c r="Q89" s="63"/>
      <c r="R89" s="63"/>
      <c r="S89" s="63"/>
      <c r="T89" s="63"/>
      <c r="U89" s="63"/>
      <c r="V89" s="63"/>
      <c r="W89" s="64"/>
      <c r="X89" s="80" t="s">
        <v>65</v>
      </c>
      <c r="Y89" s="80"/>
      <c r="Z89" s="80"/>
      <c r="AA89" s="80"/>
      <c r="AB89" s="80"/>
      <c r="AC89" s="80" t="s">
        <v>66</v>
      </c>
      <c r="AD89" s="80"/>
      <c r="AE89" s="80"/>
      <c r="AF89" s="80"/>
      <c r="AG89" s="80"/>
      <c r="AH89" s="62" t="s">
        <v>91</v>
      </c>
      <c r="AI89" s="63"/>
      <c r="AJ89" s="64"/>
      <c r="AK89" s="91" t="s">
        <v>99</v>
      </c>
      <c r="AL89" s="91"/>
      <c r="AM89" s="91"/>
      <c r="AN89" s="91"/>
      <c r="AO89" s="91"/>
      <c r="AP89" s="80" t="s">
        <v>67</v>
      </c>
      <c r="AQ89" s="80"/>
      <c r="AR89" s="80"/>
      <c r="AS89" s="80"/>
      <c r="AT89" s="80"/>
      <c r="AU89" s="80" t="s">
        <v>68</v>
      </c>
      <c r="AV89" s="80"/>
      <c r="AW89" s="80"/>
      <c r="AX89" s="80"/>
      <c r="AY89" s="80"/>
      <c r="AZ89" s="62" t="s">
        <v>92</v>
      </c>
      <c r="BA89" s="63"/>
      <c r="BB89" s="64"/>
      <c r="BC89" s="91" t="s">
        <v>99</v>
      </c>
      <c r="BD89" s="91"/>
      <c r="BE89" s="91"/>
      <c r="BF89" s="91"/>
      <c r="BG89" s="91"/>
      <c r="BH89" s="80" t="s">
        <v>58</v>
      </c>
      <c r="BI89" s="80"/>
      <c r="BJ89" s="80"/>
      <c r="BK89" s="80"/>
      <c r="BL89" s="80"/>
      <c r="BM89" s="80" t="s">
        <v>59</v>
      </c>
      <c r="BN89" s="80"/>
      <c r="BO89" s="80"/>
      <c r="BP89" s="80"/>
      <c r="BQ89" s="80"/>
      <c r="BR89" s="62" t="s">
        <v>93</v>
      </c>
      <c r="BS89" s="63"/>
      <c r="BT89" s="64"/>
      <c r="BU89" s="91" t="s">
        <v>99</v>
      </c>
      <c r="BV89" s="91"/>
      <c r="BW89" s="91"/>
      <c r="BX89" s="91"/>
      <c r="BY89" s="91"/>
      <c r="CA89" s="1" t="s">
        <v>27</v>
      </c>
    </row>
    <row r="90" spans="1:79" s="9" customFormat="1" ht="12.75" customHeight="1" x14ac:dyDescent="0.25">
      <c r="A90" s="98"/>
      <c r="B90" s="99"/>
      <c r="C90" s="99"/>
      <c r="D90" s="99"/>
      <c r="E90" s="100"/>
      <c r="F90" s="98" t="s">
        <v>145</v>
      </c>
      <c r="G90" s="99"/>
      <c r="H90" s="99"/>
      <c r="I90" s="99"/>
      <c r="J90" s="99"/>
      <c r="K90" s="99"/>
      <c r="L90" s="99"/>
      <c r="M90" s="99"/>
      <c r="N90" s="99"/>
      <c r="O90" s="99"/>
      <c r="P90" s="99"/>
      <c r="Q90" s="99"/>
      <c r="R90" s="99"/>
      <c r="S90" s="99"/>
      <c r="T90" s="99"/>
      <c r="U90" s="99"/>
      <c r="V90" s="99"/>
      <c r="W90" s="100"/>
      <c r="X90" s="113"/>
      <c r="Y90" s="113"/>
      <c r="Z90" s="113"/>
      <c r="AA90" s="113"/>
      <c r="AB90" s="113"/>
      <c r="AC90" s="113"/>
      <c r="AD90" s="113"/>
      <c r="AE90" s="113"/>
      <c r="AF90" s="113"/>
      <c r="AG90" s="113"/>
      <c r="AH90" s="110"/>
      <c r="AI90" s="111"/>
      <c r="AJ90" s="112"/>
      <c r="AK90" s="113">
        <f>IF(ISNUMBER(X90),X90,0)+IF(ISNUMBER(AC90),AC90,0)</f>
        <v>0</v>
      </c>
      <c r="AL90" s="113"/>
      <c r="AM90" s="113"/>
      <c r="AN90" s="113"/>
      <c r="AO90" s="113"/>
      <c r="AP90" s="113"/>
      <c r="AQ90" s="113"/>
      <c r="AR90" s="113"/>
      <c r="AS90" s="113"/>
      <c r="AT90" s="113"/>
      <c r="AU90" s="113"/>
      <c r="AV90" s="113"/>
      <c r="AW90" s="113"/>
      <c r="AX90" s="113"/>
      <c r="AY90" s="113"/>
      <c r="AZ90" s="110"/>
      <c r="BA90" s="111"/>
      <c r="BB90" s="112"/>
      <c r="BC90" s="113">
        <f>IF(ISNUMBER(AP90),AP90,0)+IF(ISNUMBER(AU90),AU90,0)</f>
        <v>0</v>
      </c>
      <c r="BD90" s="113"/>
      <c r="BE90" s="113"/>
      <c r="BF90" s="113"/>
      <c r="BG90" s="113"/>
      <c r="BH90" s="113"/>
      <c r="BI90" s="113"/>
      <c r="BJ90" s="113"/>
      <c r="BK90" s="113"/>
      <c r="BL90" s="113"/>
      <c r="BM90" s="113"/>
      <c r="BN90" s="113"/>
      <c r="BO90" s="113"/>
      <c r="BP90" s="113"/>
      <c r="BQ90" s="113"/>
      <c r="BR90" s="110"/>
      <c r="BS90" s="111"/>
      <c r="BT90" s="112"/>
      <c r="BU90" s="113">
        <f>IF(ISNUMBER(BH90),BH90,0)+IF(ISNUMBER(BM90),BM90,0)</f>
        <v>0</v>
      </c>
      <c r="BV90" s="113"/>
      <c r="BW90" s="113"/>
      <c r="BX90" s="113"/>
      <c r="BY90" s="113"/>
      <c r="CA90" s="9" t="s">
        <v>28</v>
      </c>
    </row>
    <row r="92" spans="1:79" ht="14.25" customHeight="1" x14ac:dyDescent="0.25">
      <c r="A92" s="51" t="s">
        <v>412</v>
      </c>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row>
    <row r="93" spans="1:79" ht="15" customHeight="1" x14ac:dyDescent="0.25">
      <c r="A93" s="59" t="s">
        <v>192</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row>
    <row r="95" spans="1:79" ht="16.95" customHeight="1" x14ac:dyDescent="0.25">
      <c r="A95" s="104" t="s">
        <v>117</v>
      </c>
      <c r="B95" s="105"/>
      <c r="C95" s="105"/>
      <c r="D95" s="106"/>
      <c r="E95" s="81" t="s">
        <v>19</v>
      </c>
      <c r="F95" s="82"/>
      <c r="G95" s="82"/>
      <c r="H95" s="82"/>
      <c r="I95" s="82"/>
      <c r="J95" s="82"/>
      <c r="K95" s="82"/>
      <c r="L95" s="82"/>
      <c r="M95" s="82"/>
      <c r="N95" s="82"/>
      <c r="O95" s="82"/>
      <c r="P95" s="82"/>
      <c r="Q95" s="82"/>
      <c r="R95" s="82"/>
      <c r="S95" s="82"/>
      <c r="T95" s="82"/>
      <c r="U95" s="82"/>
      <c r="V95" s="82"/>
      <c r="W95" s="83"/>
      <c r="X95" s="77" t="s">
        <v>204</v>
      </c>
      <c r="Y95" s="78"/>
      <c r="Z95" s="78"/>
      <c r="AA95" s="78"/>
      <c r="AB95" s="78"/>
      <c r="AC95" s="78"/>
      <c r="AD95" s="78"/>
      <c r="AE95" s="78"/>
      <c r="AF95" s="78"/>
      <c r="AG95" s="78"/>
      <c r="AH95" s="78"/>
      <c r="AI95" s="78"/>
      <c r="AJ95" s="78"/>
      <c r="AK95" s="78"/>
      <c r="AL95" s="78"/>
      <c r="AM95" s="78"/>
      <c r="AN95" s="78"/>
      <c r="AO95" s="79"/>
      <c r="AP95" s="77" t="s">
        <v>208</v>
      </c>
      <c r="AQ95" s="78"/>
      <c r="AR95" s="78"/>
      <c r="AS95" s="78"/>
      <c r="AT95" s="78"/>
      <c r="AU95" s="78"/>
      <c r="AV95" s="78"/>
      <c r="AW95" s="78"/>
      <c r="AX95" s="78"/>
      <c r="AY95" s="78"/>
      <c r="AZ95" s="78"/>
      <c r="BA95" s="78"/>
      <c r="BB95" s="78"/>
      <c r="BC95" s="78"/>
      <c r="BD95" s="78"/>
      <c r="BE95" s="78"/>
      <c r="BF95" s="78"/>
      <c r="BG95" s="79"/>
    </row>
    <row r="96" spans="1:79" ht="48.75" customHeight="1" x14ac:dyDescent="0.25">
      <c r="A96" s="107"/>
      <c r="B96" s="108"/>
      <c r="C96" s="108"/>
      <c r="D96" s="109"/>
      <c r="E96" s="84"/>
      <c r="F96" s="85"/>
      <c r="G96" s="85"/>
      <c r="H96" s="85"/>
      <c r="I96" s="85"/>
      <c r="J96" s="85"/>
      <c r="K96" s="85"/>
      <c r="L96" s="85"/>
      <c r="M96" s="85"/>
      <c r="N96" s="85"/>
      <c r="O96" s="85"/>
      <c r="P96" s="85"/>
      <c r="Q96" s="85"/>
      <c r="R96" s="85"/>
      <c r="S96" s="85"/>
      <c r="T96" s="85"/>
      <c r="U96" s="85"/>
      <c r="V96" s="85"/>
      <c r="W96" s="86"/>
      <c r="X96" s="77" t="s">
        <v>4</v>
      </c>
      <c r="Y96" s="78"/>
      <c r="Z96" s="78"/>
      <c r="AA96" s="78"/>
      <c r="AB96" s="79"/>
      <c r="AC96" s="77" t="s">
        <v>3</v>
      </c>
      <c r="AD96" s="78"/>
      <c r="AE96" s="78"/>
      <c r="AF96" s="78"/>
      <c r="AG96" s="79"/>
      <c r="AH96" s="62" t="s">
        <v>116</v>
      </c>
      <c r="AI96" s="63"/>
      <c r="AJ96" s="64"/>
      <c r="AK96" s="77" t="s">
        <v>5</v>
      </c>
      <c r="AL96" s="78"/>
      <c r="AM96" s="78"/>
      <c r="AN96" s="78"/>
      <c r="AO96" s="79"/>
      <c r="AP96" s="77" t="s">
        <v>4</v>
      </c>
      <c r="AQ96" s="78"/>
      <c r="AR96" s="78"/>
      <c r="AS96" s="78"/>
      <c r="AT96" s="79"/>
      <c r="AU96" s="77" t="s">
        <v>3</v>
      </c>
      <c r="AV96" s="78"/>
      <c r="AW96" s="78"/>
      <c r="AX96" s="78"/>
      <c r="AY96" s="79"/>
      <c r="AZ96" s="62" t="s">
        <v>116</v>
      </c>
      <c r="BA96" s="63"/>
      <c r="BB96" s="64"/>
      <c r="BC96" s="77" t="s">
        <v>96</v>
      </c>
      <c r="BD96" s="78"/>
      <c r="BE96" s="78"/>
      <c r="BF96" s="78"/>
      <c r="BG96" s="79"/>
    </row>
    <row r="97" spans="1:79" ht="12.75" customHeight="1" x14ac:dyDescent="0.25">
      <c r="A97" s="77">
        <v>1</v>
      </c>
      <c r="B97" s="78"/>
      <c r="C97" s="78"/>
      <c r="D97" s="79"/>
      <c r="E97" s="77">
        <v>2</v>
      </c>
      <c r="F97" s="78"/>
      <c r="G97" s="78"/>
      <c r="H97" s="78"/>
      <c r="I97" s="78"/>
      <c r="J97" s="78"/>
      <c r="K97" s="78"/>
      <c r="L97" s="78"/>
      <c r="M97" s="78"/>
      <c r="N97" s="78"/>
      <c r="O97" s="78"/>
      <c r="P97" s="78"/>
      <c r="Q97" s="78"/>
      <c r="R97" s="78"/>
      <c r="S97" s="78"/>
      <c r="T97" s="78"/>
      <c r="U97" s="78"/>
      <c r="V97" s="78"/>
      <c r="W97" s="79"/>
      <c r="X97" s="77">
        <v>3</v>
      </c>
      <c r="Y97" s="78"/>
      <c r="Z97" s="78"/>
      <c r="AA97" s="78"/>
      <c r="AB97" s="79"/>
      <c r="AC97" s="77">
        <v>4</v>
      </c>
      <c r="AD97" s="78"/>
      <c r="AE97" s="78"/>
      <c r="AF97" s="78"/>
      <c r="AG97" s="79"/>
      <c r="AH97" s="77">
        <v>5</v>
      </c>
      <c r="AI97" s="78"/>
      <c r="AJ97" s="79"/>
      <c r="AK97" s="77">
        <v>6</v>
      </c>
      <c r="AL97" s="78"/>
      <c r="AM97" s="78"/>
      <c r="AN97" s="78"/>
      <c r="AO97" s="79"/>
      <c r="AP97" s="77">
        <v>7</v>
      </c>
      <c r="AQ97" s="78"/>
      <c r="AR97" s="78"/>
      <c r="AS97" s="78"/>
      <c r="AT97" s="79"/>
      <c r="AU97" s="77">
        <v>8</v>
      </c>
      <c r="AV97" s="78"/>
      <c r="AW97" s="78"/>
      <c r="AX97" s="78"/>
      <c r="AY97" s="79"/>
      <c r="AZ97" s="77">
        <v>9</v>
      </c>
      <c r="BA97" s="78"/>
      <c r="BB97" s="79"/>
      <c r="BC97" s="77">
        <v>10</v>
      </c>
      <c r="BD97" s="78"/>
      <c r="BE97" s="78"/>
      <c r="BF97" s="78"/>
      <c r="BG97" s="79"/>
    </row>
    <row r="98" spans="1:79" ht="12.75" hidden="1" customHeight="1" x14ac:dyDescent="0.25">
      <c r="A98" s="62" t="s">
        <v>64</v>
      </c>
      <c r="B98" s="63"/>
      <c r="C98" s="63"/>
      <c r="D98" s="64"/>
      <c r="E98" s="62" t="s">
        <v>57</v>
      </c>
      <c r="F98" s="63"/>
      <c r="G98" s="63"/>
      <c r="H98" s="63"/>
      <c r="I98" s="63"/>
      <c r="J98" s="63"/>
      <c r="K98" s="63"/>
      <c r="L98" s="63"/>
      <c r="M98" s="63"/>
      <c r="N98" s="63"/>
      <c r="O98" s="63"/>
      <c r="P98" s="63"/>
      <c r="Q98" s="63"/>
      <c r="R98" s="63"/>
      <c r="S98" s="63"/>
      <c r="T98" s="63"/>
      <c r="U98" s="63"/>
      <c r="V98" s="63"/>
      <c r="W98" s="64"/>
      <c r="X98" s="62" t="s">
        <v>60</v>
      </c>
      <c r="Y98" s="63"/>
      <c r="Z98" s="63"/>
      <c r="AA98" s="63"/>
      <c r="AB98" s="64"/>
      <c r="AC98" s="62" t="s">
        <v>61</v>
      </c>
      <c r="AD98" s="63"/>
      <c r="AE98" s="63"/>
      <c r="AF98" s="63"/>
      <c r="AG98" s="64"/>
      <c r="AH98" s="62" t="s">
        <v>94</v>
      </c>
      <c r="AI98" s="63"/>
      <c r="AJ98" s="64"/>
      <c r="AK98" s="114" t="s">
        <v>99</v>
      </c>
      <c r="AL98" s="115"/>
      <c r="AM98" s="115"/>
      <c r="AN98" s="115"/>
      <c r="AO98" s="116"/>
      <c r="AP98" s="62" t="s">
        <v>62</v>
      </c>
      <c r="AQ98" s="63"/>
      <c r="AR98" s="63"/>
      <c r="AS98" s="63"/>
      <c r="AT98" s="64"/>
      <c r="AU98" s="62" t="s">
        <v>63</v>
      </c>
      <c r="AV98" s="63"/>
      <c r="AW98" s="63"/>
      <c r="AX98" s="63"/>
      <c r="AY98" s="64"/>
      <c r="AZ98" s="62" t="s">
        <v>95</v>
      </c>
      <c r="BA98" s="63"/>
      <c r="BB98" s="64"/>
      <c r="BC98" s="114" t="s">
        <v>99</v>
      </c>
      <c r="BD98" s="115"/>
      <c r="BE98" s="115"/>
      <c r="BF98" s="115"/>
      <c r="BG98" s="116"/>
      <c r="CA98" s="1" t="s">
        <v>29</v>
      </c>
    </row>
    <row r="99" spans="1:79" s="8" customFormat="1" ht="13.2" customHeight="1" x14ac:dyDescent="0.25">
      <c r="A99" s="62">
        <v>2111</v>
      </c>
      <c r="B99" s="63"/>
      <c r="C99" s="63"/>
      <c r="D99" s="64"/>
      <c r="E99" s="92" t="s">
        <v>154</v>
      </c>
      <c r="F99" s="93"/>
      <c r="G99" s="93"/>
      <c r="H99" s="93"/>
      <c r="I99" s="93"/>
      <c r="J99" s="93"/>
      <c r="K99" s="93"/>
      <c r="L99" s="93"/>
      <c r="M99" s="93"/>
      <c r="N99" s="93"/>
      <c r="O99" s="93"/>
      <c r="P99" s="93"/>
      <c r="Q99" s="93"/>
      <c r="R99" s="93"/>
      <c r="S99" s="93"/>
      <c r="T99" s="93"/>
      <c r="U99" s="93"/>
      <c r="V99" s="93"/>
      <c r="W99" s="94"/>
      <c r="X99" s="88">
        <v>0</v>
      </c>
      <c r="Y99" s="89"/>
      <c r="Z99" s="89"/>
      <c r="AA99" s="89"/>
      <c r="AB99" s="90"/>
      <c r="AC99" s="88">
        <v>0</v>
      </c>
      <c r="AD99" s="89"/>
      <c r="AE99" s="89"/>
      <c r="AF99" s="89"/>
      <c r="AG99" s="90"/>
      <c r="AH99" s="88">
        <v>0</v>
      </c>
      <c r="AI99" s="89"/>
      <c r="AJ99" s="90"/>
      <c r="AK99" s="88">
        <f t="shared" ref="AK99:AK115" si="8">IF(ISNUMBER(X99),X99,0)+IF(ISNUMBER(AC99),AC99,0)</f>
        <v>0</v>
      </c>
      <c r="AL99" s="89"/>
      <c r="AM99" s="89"/>
      <c r="AN99" s="89"/>
      <c r="AO99" s="90"/>
      <c r="AP99" s="88">
        <v>0</v>
      </c>
      <c r="AQ99" s="89"/>
      <c r="AR99" s="89"/>
      <c r="AS99" s="89"/>
      <c r="AT99" s="90"/>
      <c r="AU99" s="88">
        <v>0</v>
      </c>
      <c r="AV99" s="89"/>
      <c r="AW99" s="89"/>
      <c r="AX99" s="89"/>
      <c r="AY99" s="90"/>
      <c r="AZ99" s="88">
        <v>0</v>
      </c>
      <c r="BA99" s="89"/>
      <c r="BB99" s="90"/>
      <c r="BC99" s="88">
        <f t="shared" ref="BC99:BC115" si="9">IF(ISNUMBER(AP99),AP99,0)+IF(ISNUMBER(AU99),AU99,0)</f>
        <v>0</v>
      </c>
      <c r="BD99" s="89"/>
      <c r="BE99" s="89"/>
      <c r="BF99" s="89"/>
      <c r="BG99" s="90"/>
      <c r="CA99" s="8" t="s">
        <v>30</v>
      </c>
    </row>
    <row r="100" spans="1:79" s="8" customFormat="1" ht="13.2" customHeight="1" x14ac:dyDescent="0.25">
      <c r="A100" s="62">
        <v>2120</v>
      </c>
      <c r="B100" s="63"/>
      <c r="C100" s="63"/>
      <c r="D100" s="64"/>
      <c r="E100" s="92" t="s">
        <v>155</v>
      </c>
      <c r="F100" s="93"/>
      <c r="G100" s="93"/>
      <c r="H100" s="93"/>
      <c r="I100" s="93"/>
      <c r="J100" s="93"/>
      <c r="K100" s="93"/>
      <c r="L100" s="93"/>
      <c r="M100" s="93"/>
      <c r="N100" s="93"/>
      <c r="O100" s="93"/>
      <c r="P100" s="93"/>
      <c r="Q100" s="93"/>
      <c r="R100" s="93"/>
      <c r="S100" s="93"/>
      <c r="T100" s="93"/>
      <c r="U100" s="93"/>
      <c r="V100" s="93"/>
      <c r="W100" s="94"/>
      <c r="X100" s="88">
        <v>0</v>
      </c>
      <c r="Y100" s="89"/>
      <c r="Z100" s="89"/>
      <c r="AA100" s="89"/>
      <c r="AB100" s="90"/>
      <c r="AC100" s="88">
        <v>0</v>
      </c>
      <c r="AD100" s="89"/>
      <c r="AE100" s="89"/>
      <c r="AF100" s="89"/>
      <c r="AG100" s="90"/>
      <c r="AH100" s="88">
        <v>0</v>
      </c>
      <c r="AI100" s="89"/>
      <c r="AJ100" s="90"/>
      <c r="AK100" s="88">
        <f t="shared" si="8"/>
        <v>0</v>
      </c>
      <c r="AL100" s="89"/>
      <c r="AM100" s="89"/>
      <c r="AN100" s="89"/>
      <c r="AO100" s="90"/>
      <c r="AP100" s="88">
        <v>0</v>
      </c>
      <c r="AQ100" s="89"/>
      <c r="AR100" s="89"/>
      <c r="AS100" s="89"/>
      <c r="AT100" s="90"/>
      <c r="AU100" s="88">
        <v>0</v>
      </c>
      <c r="AV100" s="89"/>
      <c r="AW100" s="89"/>
      <c r="AX100" s="89"/>
      <c r="AY100" s="90"/>
      <c r="AZ100" s="88">
        <v>0</v>
      </c>
      <c r="BA100" s="89"/>
      <c r="BB100" s="90"/>
      <c r="BC100" s="88">
        <f t="shared" si="9"/>
        <v>0</v>
      </c>
      <c r="BD100" s="89"/>
      <c r="BE100" s="89"/>
      <c r="BF100" s="89"/>
      <c r="BG100" s="90"/>
    </row>
    <row r="101" spans="1:79" s="8" customFormat="1" ht="13.2" customHeight="1" x14ac:dyDescent="0.25">
      <c r="A101" s="62">
        <v>2210</v>
      </c>
      <c r="B101" s="63"/>
      <c r="C101" s="63"/>
      <c r="D101" s="64"/>
      <c r="E101" s="92" t="s">
        <v>156</v>
      </c>
      <c r="F101" s="93"/>
      <c r="G101" s="93"/>
      <c r="H101" s="93"/>
      <c r="I101" s="93"/>
      <c r="J101" s="93"/>
      <c r="K101" s="93"/>
      <c r="L101" s="93"/>
      <c r="M101" s="93"/>
      <c r="N101" s="93"/>
      <c r="O101" s="93"/>
      <c r="P101" s="93"/>
      <c r="Q101" s="93"/>
      <c r="R101" s="93"/>
      <c r="S101" s="93"/>
      <c r="T101" s="93"/>
      <c r="U101" s="93"/>
      <c r="V101" s="93"/>
      <c r="W101" s="94"/>
      <c r="X101" s="88">
        <v>0</v>
      </c>
      <c r="Y101" s="89"/>
      <c r="Z101" s="89"/>
      <c r="AA101" s="89"/>
      <c r="AB101" s="90"/>
      <c r="AC101" s="88">
        <v>0</v>
      </c>
      <c r="AD101" s="89"/>
      <c r="AE101" s="89"/>
      <c r="AF101" s="89"/>
      <c r="AG101" s="90"/>
      <c r="AH101" s="88">
        <v>0</v>
      </c>
      <c r="AI101" s="89"/>
      <c r="AJ101" s="90"/>
      <c r="AK101" s="88">
        <f t="shared" si="8"/>
        <v>0</v>
      </c>
      <c r="AL101" s="89"/>
      <c r="AM101" s="89"/>
      <c r="AN101" s="89"/>
      <c r="AO101" s="90"/>
      <c r="AP101" s="88">
        <v>0</v>
      </c>
      <c r="AQ101" s="89"/>
      <c r="AR101" s="89"/>
      <c r="AS101" s="89"/>
      <c r="AT101" s="90"/>
      <c r="AU101" s="88">
        <v>0</v>
      </c>
      <c r="AV101" s="89"/>
      <c r="AW101" s="89"/>
      <c r="AX101" s="89"/>
      <c r="AY101" s="90"/>
      <c r="AZ101" s="88">
        <v>0</v>
      </c>
      <c r="BA101" s="89"/>
      <c r="BB101" s="90"/>
      <c r="BC101" s="88">
        <f t="shared" si="9"/>
        <v>0</v>
      </c>
      <c r="BD101" s="89"/>
      <c r="BE101" s="89"/>
      <c r="BF101" s="89"/>
      <c r="BG101" s="90"/>
    </row>
    <row r="102" spans="1:79" s="8" customFormat="1" ht="13.2" customHeight="1" x14ac:dyDescent="0.25">
      <c r="A102" s="62">
        <v>2220</v>
      </c>
      <c r="B102" s="63"/>
      <c r="C102" s="63"/>
      <c r="D102" s="64"/>
      <c r="E102" s="92" t="s">
        <v>222</v>
      </c>
      <c r="F102" s="93"/>
      <c r="G102" s="93"/>
      <c r="H102" s="93"/>
      <c r="I102" s="93"/>
      <c r="J102" s="93"/>
      <c r="K102" s="93"/>
      <c r="L102" s="93"/>
      <c r="M102" s="93"/>
      <c r="N102" s="93"/>
      <c r="O102" s="93"/>
      <c r="P102" s="93"/>
      <c r="Q102" s="93"/>
      <c r="R102" s="93"/>
      <c r="S102" s="93"/>
      <c r="T102" s="93"/>
      <c r="U102" s="93"/>
      <c r="V102" s="93"/>
      <c r="W102" s="94"/>
      <c r="X102" s="88">
        <v>0</v>
      </c>
      <c r="Y102" s="89"/>
      <c r="Z102" s="89"/>
      <c r="AA102" s="89"/>
      <c r="AB102" s="90"/>
      <c r="AC102" s="88">
        <v>0</v>
      </c>
      <c r="AD102" s="89"/>
      <c r="AE102" s="89"/>
      <c r="AF102" s="89"/>
      <c r="AG102" s="90"/>
      <c r="AH102" s="88">
        <v>0</v>
      </c>
      <c r="AI102" s="89"/>
      <c r="AJ102" s="90"/>
      <c r="AK102" s="88">
        <f t="shared" si="8"/>
        <v>0</v>
      </c>
      <c r="AL102" s="89"/>
      <c r="AM102" s="89"/>
      <c r="AN102" s="89"/>
      <c r="AO102" s="90"/>
      <c r="AP102" s="88">
        <v>0</v>
      </c>
      <c r="AQ102" s="89"/>
      <c r="AR102" s="89"/>
      <c r="AS102" s="89"/>
      <c r="AT102" s="90"/>
      <c r="AU102" s="88">
        <v>0</v>
      </c>
      <c r="AV102" s="89"/>
      <c r="AW102" s="89"/>
      <c r="AX102" s="89"/>
      <c r="AY102" s="90"/>
      <c r="AZ102" s="88">
        <v>0</v>
      </c>
      <c r="BA102" s="89"/>
      <c r="BB102" s="90"/>
      <c r="BC102" s="88">
        <f t="shared" si="9"/>
        <v>0</v>
      </c>
      <c r="BD102" s="89"/>
      <c r="BE102" s="89"/>
      <c r="BF102" s="89"/>
      <c r="BG102" s="90"/>
    </row>
    <row r="103" spans="1:79" s="8" customFormat="1" ht="13.2" customHeight="1" x14ac:dyDescent="0.25">
      <c r="A103" s="62">
        <v>2240</v>
      </c>
      <c r="B103" s="63"/>
      <c r="C103" s="63"/>
      <c r="D103" s="64"/>
      <c r="E103" s="92" t="s">
        <v>157</v>
      </c>
      <c r="F103" s="93"/>
      <c r="G103" s="93"/>
      <c r="H103" s="93"/>
      <c r="I103" s="93"/>
      <c r="J103" s="93"/>
      <c r="K103" s="93"/>
      <c r="L103" s="93"/>
      <c r="M103" s="93"/>
      <c r="N103" s="93"/>
      <c r="O103" s="93"/>
      <c r="P103" s="93"/>
      <c r="Q103" s="93"/>
      <c r="R103" s="93"/>
      <c r="S103" s="93"/>
      <c r="T103" s="93"/>
      <c r="U103" s="93"/>
      <c r="V103" s="93"/>
      <c r="W103" s="94"/>
      <c r="X103" s="88">
        <v>0</v>
      </c>
      <c r="Y103" s="89"/>
      <c r="Z103" s="89"/>
      <c r="AA103" s="89"/>
      <c r="AB103" s="90"/>
      <c r="AC103" s="88">
        <v>0</v>
      </c>
      <c r="AD103" s="89"/>
      <c r="AE103" s="89"/>
      <c r="AF103" s="89"/>
      <c r="AG103" s="90"/>
      <c r="AH103" s="88">
        <v>0</v>
      </c>
      <c r="AI103" s="89"/>
      <c r="AJ103" s="90"/>
      <c r="AK103" s="88">
        <f t="shared" si="8"/>
        <v>0</v>
      </c>
      <c r="AL103" s="89"/>
      <c r="AM103" s="89"/>
      <c r="AN103" s="89"/>
      <c r="AO103" s="90"/>
      <c r="AP103" s="88">
        <v>0</v>
      </c>
      <c r="AQ103" s="89"/>
      <c r="AR103" s="89"/>
      <c r="AS103" s="89"/>
      <c r="AT103" s="90"/>
      <c r="AU103" s="88">
        <v>0</v>
      </c>
      <c r="AV103" s="89"/>
      <c r="AW103" s="89"/>
      <c r="AX103" s="89"/>
      <c r="AY103" s="90"/>
      <c r="AZ103" s="88">
        <v>0</v>
      </c>
      <c r="BA103" s="89"/>
      <c r="BB103" s="90"/>
      <c r="BC103" s="88">
        <f t="shared" si="9"/>
        <v>0</v>
      </c>
      <c r="BD103" s="89"/>
      <c r="BE103" s="89"/>
      <c r="BF103" s="89"/>
      <c r="BG103" s="90"/>
    </row>
    <row r="104" spans="1:79" s="8" customFormat="1" ht="13.2" customHeight="1" x14ac:dyDescent="0.25">
      <c r="A104" s="62">
        <v>2250</v>
      </c>
      <c r="B104" s="63"/>
      <c r="C104" s="63"/>
      <c r="D104" s="64"/>
      <c r="E104" s="92" t="s">
        <v>224</v>
      </c>
      <c r="F104" s="93"/>
      <c r="G104" s="93"/>
      <c r="H104" s="93"/>
      <c r="I104" s="93"/>
      <c r="J104" s="93"/>
      <c r="K104" s="93"/>
      <c r="L104" s="93"/>
      <c r="M104" s="93"/>
      <c r="N104" s="93"/>
      <c r="O104" s="93"/>
      <c r="P104" s="93"/>
      <c r="Q104" s="93"/>
      <c r="R104" s="93"/>
      <c r="S104" s="93"/>
      <c r="T104" s="93"/>
      <c r="U104" s="93"/>
      <c r="V104" s="93"/>
      <c r="W104" s="94"/>
      <c r="X104" s="88">
        <v>0</v>
      </c>
      <c r="Y104" s="89"/>
      <c r="Z104" s="89"/>
      <c r="AA104" s="89"/>
      <c r="AB104" s="90"/>
      <c r="AC104" s="88">
        <v>0</v>
      </c>
      <c r="AD104" s="89"/>
      <c r="AE104" s="89"/>
      <c r="AF104" s="89"/>
      <c r="AG104" s="90"/>
      <c r="AH104" s="88">
        <v>0</v>
      </c>
      <c r="AI104" s="89"/>
      <c r="AJ104" s="90"/>
      <c r="AK104" s="88">
        <f t="shared" si="8"/>
        <v>0</v>
      </c>
      <c r="AL104" s="89"/>
      <c r="AM104" s="89"/>
      <c r="AN104" s="89"/>
      <c r="AO104" s="90"/>
      <c r="AP104" s="88">
        <v>0</v>
      </c>
      <c r="AQ104" s="89"/>
      <c r="AR104" s="89"/>
      <c r="AS104" s="89"/>
      <c r="AT104" s="90"/>
      <c r="AU104" s="88">
        <v>0</v>
      </c>
      <c r="AV104" s="89"/>
      <c r="AW104" s="89"/>
      <c r="AX104" s="89"/>
      <c r="AY104" s="90"/>
      <c r="AZ104" s="88">
        <v>0</v>
      </c>
      <c r="BA104" s="89"/>
      <c r="BB104" s="90"/>
      <c r="BC104" s="88">
        <f t="shared" si="9"/>
        <v>0</v>
      </c>
      <c r="BD104" s="89"/>
      <c r="BE104" s="89"/>
      <c r="BF104" s="89"/>
      <c r="BG104" s="90"/>
    </row>
    <row r="105" spans="1:79" s="8" customFormat="1" ht="13.2" customHeight="1" x14ac:dyDescent="0.25">
      <c r="A105" s="62">
        <v>2271</v>
      </c>
      <c r="B105" s="63"/>
      <c r="C105" s="63"/>
      <c r="D105" s="64"/>
      <c r="E105" s="92" t="s">
        <v>158</v>
      </c>
      <c r="F105" s="93"/>
      <c r="G105" s="93"/>
      <c r="H105" s="93"/>
      <c r="I105" s="93"/>
      <c r="J105" s="93"/>
      <c r="K105" s="93"/>
      <c r="L105" s="93"/>
      <c r="M105" s="93"/>
      <c r="N105" s="93"/>
      <c r="O105" s="93"/>
      <c r="P105" s="93"/>
      <c r="Q105" s="93"/>
      <c r="R105" s="93"/>
      <c r="S105" s="93"/>
      <c r="T105" s="93"/>
      <c r="U105" s="93"/>
      <c r="V105" s="93"/>
      <c r="W105" s="94"/>
      <c r="X105" s="88">
        <v>872659</v>
      </c>
      <c r="Y105" s="89"/>
      <c r="Z105" s="89"/>
      <c r="AA105" s="89"/>
      <c r="AB105" s="90"/>
      <c r="AC105" s="88">
        <v>0</v>
      </c>
      <c r="AD105" s="89"/>
      <c r="AE105" s="89"/>
      <c r="AF105" s="89"/>
      <c r="AG105" s="90"/>
      <c r="AH105" s="88">
        <v>0</v>
      </c>
      <c r="AI105" s="89"/>
      <c r="AJ105" s="90"/>
      <c r="AK105" s="88">
        <f t="shared" si="8"/>
        <v>872659</v>
      </c>
      <c r="AL105" s="89"/>
      <c r="AM105" s="89"/>
      <c r="AN105" s="89"/>
      <c r="AO105" s="90"/>
      <c r="AP105" s="88">
        <v>918910</v>
      </c>
      <c r="AQ105" s="89"/>
      <c r="AR105" s="89"/>
      <c r="AS105" s="89"/>
      <c r="AT105" s="90"/>
      <c r="AU105" s="88">
        <v>0</v>
      </c>
      <c r="AV105" s="89"/>
      <c r="AW105" s="89"/>
      <c r="AX105" s="89"/>
      <c r="AY105" s="90"/>
      <c r="AZ105" s="88">
        <v>0</v>
      </c>
      <c r="BA105" s="89"/>
      <c r="BB105" s="90"/>
      <c r="BC105" s="88">
        <f t="shared" si="9"/>
        <v>918910</v>
      </c>
      <c r="BD105" s="89"/>
      <c r="BE105" s="89"/>
      <c r="BF105" s="89"/>
      <c r="BG105" s="90"/>
    </row>
    <row r="106" spans="1:79" s="8" customFormat="1" ht="13.2" customHeight="1" x14ac:dyDescent="0.25">
      <c r="A106" s="62">
        <v>2272</v>
      </c>
      <c r="B106" s="63"/>
      <c r="C106" s="63"/>
      <c r="D106" s="64"/>
      <c r="E106" s="92" t="s">
        <v>159</v>
      </c>
      <c r="F106" s="93"/>
      <c r="G106" s="93"/>
      <c r="H106" s="93"/>
      <c r="I106" s="93"/>
      <c r="J106" s="93"/>
      <c r="K106" s="93"/>
      <c r="L106" s="93"/>
      <c r="M106" s="93"/>
      <c r="N106" s="93"/>
      <c r="O106" s="93"/>
      <c r="P106" s="93"/>
      <c r="Q106" s="93"/>
      <c r="R106" s="93"/>
      <c r="S106" s="93"/>
      <c r="T106" s="93"/>
      <c r="U106" s="93"/>
      <c r="V106" s="93"/>
      <c r="W106" s="94"/>
      <c r="X106" s="88">
        <v>56021</v>
      </c>
      <c r="Y106" s="89"/>
      <c r="Z106" s="89"/>
      <c r="AA106" s="89"/>
      <c r="AB106" s="90"/>
      <c r="AC106" s="88">
        <v>0</v>
      </c>
      <c r="AD106" s="89"/>
      <c r="AE106" s="89"/>
      <c r="AF106" s="89"/>
      <c r="AG106" s="90"/>
      <c r="AH106" s="88">
        <v>0</v>
      </c>
      <c r="AI106" s="89"/>
      <c r="AJ106" s="90"/>
      <c r="AK106" s="88">
        <f t="shared" si="8"/>
        <v>56021</v>
      </c>
      <c r="AL106" s="89"/>
      <c r="AM106" s="89"/>
      <c r="AN106" s="89"/>
      <c r="AO106" s="90"/>
      <c r="AP106" s="88">
        <v>58990</v>
      </c>
      <c r="AQ106" s="89"/>
      <c r="AR106" s="89"/>
      <c r="AS106" s="89"/>
      <c r="AT106" s="90"/>
      <c r="AU106" s="88">
        <v>0</v>
      </c>
      <c r="AV106" s="89"/>
      <c r="AW106" s="89"/>
      <c r="AX106" s="89"/>
      <c r="AY106" s="90"/>
      <c r="AZ106" s="88">
        <v>0</v>
      </c>
      <c r="BA106" s="89"/>
      <c r="BB106" s="90"/>
      <c r="BC106" s="88">
        <f t="shared" si="9"/>
        <v>58990</v>
      </c>
      <c r="BD106" s="89"/>
      <c r="BE106" s="89"/>
      <c r="BF106" s="89"/>
      <c r="BG106" s="90"/>
    </row>
    <row r="107" spans="1:79" s="8" customFormat="1" ht="13.2" customHeight="1" x14ac:dyDescent="0.25">
      <c r="A107" s="62">
        <v>2273</v>
      </c>
      <c r="B107" s="63"/>
      <c r="C107" s="63"/>
      <c r="D107" s="64"/>
      <c r="E107" s="92" t="s">
        <v>160</v>
      </c>
      <c r="F107" s="93"/>
      <c r="G107" s="93"/>
      <c r="H107" s="93"/>
      <c r="I107" s="93"/>
      <c r="J107" s="93"/>
      <c r="K107" s="93"/>
      <c r="L107" s="93"/>
      <c r="M107" s="93"/>
      <c r="N107" s="93"/>
      <c r="O107" s="93"/>
      <c r="P107" s="93"/>
      <c r="Q107" s="93"/>
      <c r="R107" s="93"/>
      <c r="S107" s="93"/>
      <c r="T107" s="93"/>
      <c r="U107" s="93"/>
      <c r="V107" s="93"/>
      <c r="W107" s="94"/>
      <c r="X107" s="88">
        <v>197976</v>
      </c>
      <c r="Y107" s="89"/>
      <c r="Z107" s="89"/>
      <c r="AA107" s="89"/>
      <c r="AB107" s="90"/>
      <c r="AC107" s="88">
        <v>0</v>
      </c>
      <c r="AD107" s="89"/>
      <c r="AE107" s="89"/>
      <c r="AF107" s="89"/>
      <c r="AG107" s="90"/>
      <c r="AH107" s="88">
        <v>0</v>
      </c>
      <c r="AI107" s="89"/>
      <c r="AJ107" s="90"/>
      <c r="AK107" s="88">
        <f t="shared" si="8"/>
        <v>197976</v>
      </c>
      <c r="AL107" s="89"/>
      <c r="AM107" s="89"/>
      <c r="AN107" s="89"/>
      <c r="AO107" s="90"/>
      <c r="AP107" s="88">
        <v>208469</v>
      </c>
      <c r="AQ107" s="89"/>
      <c r="AR107" s="89"/>
      <c r="AS107" s="89"/>
      <c r="AT107" s="90"/>
      <c r="AU107" s="88">
        <v>0</v>
      </c>
      <c r="AV107" s="89"/>
      <c r="AW107" s="89"/>
      <c r="AX107" s="89"/>
      <c r="AY107" s="90"/>
      <c r="AZ107" s="88">
        <v>0</v>
      </c>
      <c r="BA107" s="89"/>
      <c r="BB107" s="90"/>
      <c r="BC107" s="88">
        <f t="shared" si="9"/>
        <v>208469</v>
      </c>
      <c r="BD107" s="89"/>
      <c r="BE107" s="89"/>
      <c r="BF107" s="89"/>
      <c r="BG107" s="90"/>
    </row>
    <row r="108" spans="1:79" s="8" customFormat="1" ht="13.2" customHeight="1" x14ac:dyDescent="0.25">
      <c r="A108" s="62">
        <v>2274</v>
      </c>
      <c r="B108" s="63"/>
      <c r="C108" s="63"/>
      <c r="D108" s="64"/>
      <c r="E108" s="92" t="s">
        <v>225</v>
      </c>
      <c r="F108" s="93"/>
      <c r="G108" s="93"/>
      <c r="H108" s="93"/>
      <c r="I108" s="93"/>
      <c r="J108" s="93"/>
      <c r="K108" s="93"/>
      <c r="L108" s="93"/>
      <c r="M108" s="93"/>
      <c r="N108" s="93"/>
      <c r="O108" s="93"/>
      <c r="P108" s="93"/>
      <c r="Q108" s="93"/>
      <c r="R108" s="93"/>
      <c r="S108" s="93"/>
      <c r="T108" s="93"/>
      <c r="U108" s="93"/>
      <c r="V108" s="93"/>
      <c r="W108" s="94"/>
      <c r="X108" s="88">
        <v>165104</v>
      </c>
      <c r="Y108" s="89"/>
      <c r="Z108" s="89"/>
      <c r="AA108" s="89"/>
      <c r="AB108" s="90"/>
      <c r="AC108" s="88">
        <v>0</v>
      </c>
      <c r="AD108" s="89"/>
      <c r="AE108" s="89"/>
      <c r="AF108" s="89"/>
      <c r="AG108" s="90"/>
      <c r="AH108" s="88">
        <v>0</v>
      </c>
      <c r="AI108" s="89"/>
      <c r="AJ108" s="90"/>
      <c r="AK108" s="88">
        <f t="shared" si="8"/>
        <v>165104</v>
      </c>
      <c r="AL108" s="89"/>
      <c r="AM108" s="89"/>
      <c r="AN108" s="89"/>
      <c r="AO108" s="90"/>
      <c r="AP108" s="88">
        <v>173854</v>
      </c>
      <c r="AQ108" s="89"/>
      <c r="AR108" s="89"/>
      <c r="AS108" s="89"/>
      <c r="AT108" s="90"/>
      <c r="AU108" s="88">
        <v>0</v>
      </c>
      <c r="AV108" s="89"/>
      <c r="AW108" s="89"/>
      <c r="AX108" s="89"/>
      <c r="AY108" s="90"/>
      <c r="AZ108" s="88">
        <v>0</v>
      </c>
      <c r="BA108" s="89"/>
      <c r="BB108" s="90"/>
      <c r="BC108" s="88">
        <f t="shared" si="9"/>
        <v>173854</v>
      </c>
      <c r="BD108" s="89"/>
      <c r="BE108" s="89"/>
      <c r="BF108" s="89"/>
      <c r="BG108" s="90"/>
    </row>
    <row r="109" spans="1:79" s="8" customFormat="1" ht="26.4" customHeight="1" x14ac:dyDescent="0.25">
      <c r="A109" s="62">
        <v>2282</v>
      </c>
      <c r="B109" s="63"/>
      <c r="C109" s="63"/>
      <c r="D109" s="64"/>
      <c r="E109" s="92" t="s">
        <v>227</v>
      </c>
      <c r="F109" s="93"/>
      <c r="G109" s="93"/>
      <c r="H109" s="93"/>
      <c r="I109" s="93"/>
      <c r="J109" s="93"/>
      <c r="K109" s="93"/>
      <c r="L109" s="93"/>
      <c r="M109" s="93"/>
      <c r="N109" s="93"/>
      <c r="O109" s="93"/>
      <c r="P109" s="93"/>
      <c r="Q109" s="93"/>
      <c r="R109" s="93"/>
      <c r="S109" s="93"/>
      <c r="T109" s="93"/>
      <c r="U109" s="93"/>
      <c r="V109" s="93"/>
      <c r="W109" s="94"/>
      <c r="X109" s="88">
        <v>0</v>
      </c>
      <c r="Y109" s="89"/>
      <c r="Z109" s="89"/>
      <c r="AA109" s="89"/>
      <c r="AB109" s="90"/>
      <c r="AC109" s="88">
        <v>0</v>
      </c>
      <c r="AD109" s="89"/>
      <c r="AE109" s="89"/>
      <c r="AF109" s="89"/>
      <c r="AG109" s="90"/>
      <c r="AH109" s="88">
        <v>0</v>
      </c>
      <c r="AI109" s="89"/>
      <c r="AJ109" s="90"/>
      <c r="AK109" s="88">
        <f t="shared" si="8"/>
        <v>0</v>
      </c>
      <c r="AL109" s="89"/>
      <c r="AM109" s="89"/>
      <c r="AN109" s="89"/>
      <c r="AO109" s="90"/>
      <c r="AP109" s="88">
        <v>0</v>
      </c>
      <c r="AQ109" s="89"/>
      <c r="AR109" s="89"/>
      <c r="AS109" s="89"/>
      <c r="AT109" s="90"/>
      <c r="AU109" s="88">
        <v>0</v>
      </c>
      <c r="AV109" s="89"/>
      <c r="AW109" s="89"/>
      <c r="AX109" s="89"/>
      <c r="AY109" s="90"/>
      <c r="AZ109" s="88">
        <v>0</v>
      </c>
      <c r="BA109" s="89"/>
      <c r="BB109" s="90"/>
      <c r="BC109" s="88">
        <f t="shared" si="9"/>
        <v>0</v>
      </c>
      <c r="BD109" s="89"/>
      <c r="BE109" s="89"/>
      <c r="BF109" s="89"/>
      <c r="BG109" s="90"/>
    </row>
    <row r="110" spans="1:79" s="8" customFormat="1" ht="13.2" customHeight="1" x14ac:dyDescent="0.25">
      <c r="A110" s="62">
        <v>2710</v>
      </c>
      <c r="B110" s="63"/>
      <c r="C110" s="63"/>
      <c r="D110" s="64"/>
      <c r="E110" s="92" t="s">
        <v>228</v>
      </c>
      <c r="F110" s="93"/>
      <c r="G110" s="93"/>
      <c r="H110" s="93"/>
      <c r="I110" s="93"/>
      <c r="J110" s="93"/>
      <c r="K110" s="93"/>
      <c r="L110" s="93"/>
      <c r="M110" s="93"/>
      <c r="N110" s="93"/>
      <c r="O110" s="93"/>
      <c r="P110" s="93"/>
      <c r="Q110" s="93"/>
      <c r="R110" s="93"/>
      <c r="S110" s="93"/>
      <c r="T110" s="93"/>
      <c r="U110" s="93"/>
      <c r="V110" s="93"/>
      <c r="W110" s="94"/>
      <c r="X110" s="88">
        <v>0</v>
      </c>
      <c r="Y110" s="89"/>
      <c r="Z110" s="89"/>
      <c r="AA110" s="89"/>
      <c r="AB110" s="90"/>
      <c r="AC110" s="88">
        <v>0</v>
      </c>
      <c r="AD110" s="89"/>
      <c r="AE110" s="89"/>
      <c r="AF110" s="89"/>
      <c r="AG110" s="90"/>
      <c r="AH110" s="88">
        <v>0</v>
      </c>
      <c r="AI110" s="89"/>
      <c r="AJ110" s="90"/>
      <c r="AK110" s="88">
        <f t="shared" si="8"/>
        <v>0</v>
      </c>
      <c r="AL110" s="89"/>
      <c r="AM110" s="89"/>
      <c r="AN110" s="89"/>
      <c r="AO110" s="90"/>
      <c r="AP110" s="88">
        <v>0</v>
      </c>
      <c r="AQ110" s="89"/>
      <c r="AR110" s="89"/>
      <c r="AS110" s="89"/>
      <c r="AT110" s="90"/>
      <c r="AU110" s="88">
        <v>0</v>
      </c>
      <c r="AV110" s="89"/>
      <c r="AW110" s="89"/>
      <c r="AX110" s="89"/>
      <c r="AY110" s="90"/>
      <c r="AZ110" s="88">
        <v>0</v>
      </c>
      <c r="BA110" s="89"/>
      <c r="BB110" s="90"/>
      <c r="BC110" s="88">
        <f t="shared" si="9"/>
        <v>0</v>
      </c>
      <c r="BD110" s="89"/>
      <c r="BE110" s="89"/>
      <c r="BF110" s="89"/>
      <c r="BG110" s="90"/>
    </row>
    <row r="111" spans="1:79" s="8" customFormat="1" ht="13.2" customHeight="1" x14ac:dyDescent="0.25">
      <c r="A111" s="62">
        <v>2730</v>
      </c>
      <c r="B111" s="63"/>
      <c r="C111" s="63"/>
      <c r="D111" s="64"/>
      <c r="E111" s="92" t="s">
        <v>229</v>
      </c>
      <c r="F111" s="93"/>
      <c r="G111" s="93"/>
      <c r="H111" s="93"/>
      <c r="I111" s="93"/>
      <c r="J111" s="93"/>
      <c r="K111" s="93"/>
      <c r="L111" s="93"/>
      <c r="M111" s="93"/>
      <c r="N111" s="93"/>
      <c r="O111" s="93"/>
      <c r="P111" s="93"/>
      <c r="Q111" s="93"/>
      <c r="R111" s="93"/>
      <c r="S111" s="93"/>
      <c r="T111" s="93"/>
      <c r="U111" s="93"/>
      <c r="V111" s="93"/>
      <c r="W111" s="94"/>
      <c r="X111" s="88">
        <v>0</v>
      </c>
      <c r="Y111" s="89"/>
      <c r="Z111" s="89"/>
      <c r="AA111" s="89"/>
      <c r="AB111" s="90"/>
      <c r="AC111" s="88">
        <v>0</v>
      </c>
      <c r="AD111" s="89"/>
      <c r="AE111" s="89"/>
      <c r="AF111" s="89"/>
      <c r="AG111" s="90"/>
      <c r="AH111" s="88">
        <v>0</v>
      </c>
      <c r="AI111" s="89"/>
      <c r="AJ111" s="90"/>
      <c r="AK111" s="88">
        <f t="shared" si="8"/>
        <v>0</v>
      </c>
      <c r="AL111" s="89"/>
      <c r="AM111" s="89"/>
      <c r="AN111" s="89"/>
      <c r="AO111" s="90"/>
      <c r="AP111" s="88">
        <v>0</v>
      </c>
      <c r="AQ111" s="89"/>
      <c r="AR111" s="89"/>
      <c r="AS111" s="89"/>
      <c r="AT111" s="90"/>
      <c r="AU111" s="88">
        <v>0</v>
      </c>
      <c r="AV111" s="89"/>
      <c r="AW111" s="89"/>
      <c r="AX111" s="89"/>
      <c r="AY111" s="90"/>
      <c r="AZ111" s="88">
        <v>0</v>
      </c>
      <c r="BA111" s="89"/>
      <c r="BB111" s="90"/>
      <c r="BC111" s="88">
        <f t="shared" si="9"/>
        <v>0</v>
      </c>
      <c r="BD111" s="89"/>
      <c r="BE111" s="89"/>
      <c r="BF111" s="89"/>
      <c r="BG111" s="90"/>
    </row>
    <row r="112" spans="1:79" s="8" customFormat="1" ht="13.2" customHeight="1" x14ac:dyDescent="0.25">
      <c r="A112" s="62">
        <v>2800</v>
      </c>
      <c r="B112" s="63"/>
      <c r="C112" s="63"/>
      <c r="D112" s="64"/>
      <c r="E112" s="92" t="s">
        <v>230</v>
      </c>
      <c r="F112" s="93"/>
      <c r="G112" s="93"/>
      <c r="H112" s="93"/>
      <c r="I112" s="93"/>
      <c r="J112" s="93"/>
      <c r="K112" s="93"/>
      <c r="L112" s="93"/>
      <c r="M112" s="93"/>
      <c r="N112" s="93"/>
      <c r="O112" s="93"/>
      <c r="P112" s="93"/>
      <c r="Q112" s="93"/>
      <c r="R112" s="93"/>
      <c r="S112" s="93"/>
      <c r="T112" s="93"/>
      <c r="U112" s="93"/>
      <c r="V112" s="93"/>
      <c r="W112" s="94"/>
      <c r="X112" s="88">
        <v>0</v>
      </c>
      <c r="Y112" s="89"/>
      <c r="Z112" s="89"/>
      <c r="AA112" s="89"/>
      <c r="AB112" s="90"/>
      <c r="AC112" s="88">
        <v>0</v>
      </c>
      <c r="AD112" s="89"/>
      <c r="AE112" s="89"/>
      <c r="AF112" s="89"/>
      <c r="AG112" s="90"/>
      <c r="AH112" s="88">
        <v>0</v>
      </c>
      <c r="AI112" s="89"/>
      <c r="AJ112" s="90"/>
      <c r="AK112" s="88">
        <f t="shared" si="8"/>
        <v>0</v>
      </c>
      <c r="AL112" s="89"/>
      <c r="AM112" s="89"/>
      <c r="AN112" s="89"/>
      <c r="AO112" s="90"/>
      <c r="AP112" s="88">
        <v>0</v>
      </c>
      <c r="AQ112" s="89"/>
      <c r="AR112" s="89"/>
      <c r="AS112" s="89"/>
      <c r="AT112" s="90"/>
      <c r="AU112" s="88">
        <v>0</v>
      </c>
      <c r="AV112" s="89"/>
      <c r="AW112" s="89"/>
      <c r="AX112" s="89"/>
      <c r="AY112" s="90"/>
      <c r="AZ112" s="88">
        <v>0</v>
      </c>
      <c r="BA112" s="89"/>
      <c r="BB112" s="90"/>
      <c r="BC112" s="88">
        <f t="shared" si="9"/>
        <v>0</v>
      </c>
      <c r="BD112" s="89"/>
      <c r="BE112" s="89"/>
      <c r="BF112" s="89"/>
      <c r="BG112" s="90"/>
    </row>
    <row r="113" spans="1:79" s="8" customFormat="1" ht="18" customHeight="1" x14ac:dyDescent="0.25">
      <c r="A113" s="62">
        <v>3110</v>
      </c>
      <c r="B113" s="63"/>
      <c r="C113" s="63"/>
      <c r="D113" s="64"/>
      <c r="E113" s="92" t="s">
        <v>231</v>
      </c>
      <c r="F113" s="93"/>
      <c r="G113" s="93"/>
      <c r="H113" s="93"/>
      <c r="I113" s="93"/>
      <c r="J113" s="93"/>
      <c r="K113" s="93"/>
      <c r="L113" s="93"/>
      <c r="M113" s="93"/>
      <c r="N113" s="93"/>
      <c r="O113" s="93"/>
      <c r="P113" s="93"/>
      <c r="Q113" s="93"/>
      <c r="R113" s="93"/>
      <c r="S113" s="93"/>
      <c r="T113" s="93"/>
      <c r="U113" s="93"/>
      <c r="V113" s="93"/>
      <c r="W113" s="94"/>
      <c r="X113" s="88">
        <v>0</v>
      </c>
      <c r="Y113" s="89"/>
      <c r="Z113" s="89"/>
      <c r="AA113" s="89"/>
      <c r="AB113" s="90"/>
      <c r="AC113" s="88">
        <v>0</v>
      </c>
      <c r="AD113" s="89"/>
      <c r="AE113" s="89"/>
      <c r="AF113" s="89"/>
      <c r="AG113" s="90"/>
      <c r="AH113" s="88">
        <v>0</v>
      </c>
      <c r="AI113" s="89"/>
      <c r="AJ113" s="90"/>
      <c r="AK113" s="88">
        <f t="shared" si="8"/>
        <v>0</v>
      </c>
      <c r="AL113" s="89"/>
      <c r="AM113" s="89"/>
      <c r="AN113" s="89"/>
      <c r="AO113" s="90"/>
      <c r="AP113" s="88">
        <v>0</v>
      </c>
      <c r="AQ113" s="89"/>
      <c r="AR113" s="89"/>
      <c r="AS113" s="89"/>
      <c r="AT113" s="90"/>
      <c r="AU113" s="88">
        <v>0</v>
      </c>
      <c r="AV113" s="89"/>
      <c r="AW113" s="89"/>
      <c r="AX113" s="89"/>
      <c r="AY113" s="90"/>
      <c r="AZ113" s="88">
        <v>0</v>
      </c>
      <c r="BA113" s="89"/>
      <c r="BB113" s="90"/>
      <c r="BC113" s="88">
        <f t="shared" si="9"/>
        <v>0</v>
      </c>
      <c r="BD113" s="89"/>
      <c r="BE113" s="89"/>
      <c r="BF113" s="89"/>
      <c r="BG113" s="90"/>
    </row>
    <row r="114" spans="1:79" s="8" customFormat="1" ht="13.2" customHeight="1" x14ac:dyDescent="0.25">
      <c r="A114" s="62">
        <v>3132</v>
      </c>
      <c r="B114" s="63"/>
      <c r="C114" s="63"/>
      <c r="D114" s="64"/>
      <c r="E114" s="92" t="s">
        <v>232</v>
      </c>
      <c r="F114" s="93"/>
      <c r="G114" s="93"/>
      <c r="H114" s="93"/>
      <c r="I114" s="93"/>
      <c r="J114" s="93"/>
      <c r="K114" s="93"/>
      <c r="L114" s="93"/>
      <c r="M114" s="93"/>
      <c r="N114" s="93"/>
      <c r="O114" s="93"/>
      <c r="P114" s="93"/>
      <c r="Q114" s="93"/>
      <c r="R114" s="93"/>
      <c r="S114" s="93"/>
      <c r="T114" s="93"/>
      <c r="U114" s="93"/>
      <c r="V114" s="93"/>
      <c r="W114" s="94"/>
      <c r="X114" s="88">
        <v>0</v>
      </c>
      <c r="Y114" s="89"/>
      <c r="Z114" s="89"/>
      <c r="AA114" s="89"/>
      <c r="AB114" s="90"/>
      <c r="AC114" s="88">
        <v>0</v>
      </c>
      <c r="AD114" s="89"/>
      <c r="AE114" s="89"/>
      <c r="AF114" s="89"/>
      <c r="AG114" s="90"/>
      <c r="AH114" s="88">
        <v>0</v>
      </c>
      <c r="AI114" s="89"/>
      <c r="AJ114" s="90"/>
      <c r="AK114" s="88">
        <f t="shared" si="8"/>
        <v>0</v>
      </c>
      <c r="AL114" s="89"/>
      <c r="AM114" s="89"/>
      <c r="AN114" s="89"/>
      <c r="AO114" s="90"/>
      <c r="AP114" s="88">
        <v>0</v>
      </c>
      <c r="AQ114" s="89"/>
      <c r="AR114" s="89"/>
      <c r="AS114" s="89"/>
      <c r="AT114" s="90"/>
      <c r="AU114" s="88">
        <v>0</v>
      </c>
      <c r="AV114" s="89"/>
      <c r="AW114" s="89"/>
      <c r="AX114" s="89"/>
      <c r="AY114" s="90"/>
      <c r="AZ114" s="88">
        <v>0</v>
      </c>
      <c r="BA114" s="89"/>
      <c r="BB114" s="90"/>
      <c r="BC114" s="88">
        <f t="shared" si="9"/>
        <v>0</v>
      </c>
      <c r="BD114" s="89"/>
      <c r="BE114" s="89"/>
      <c r="BF114" s="89"/>
      <c r="BG114" s="90"/>
    </row>
    <row r="115" spans="1:79" s="9" customFormat="1" ht="14.4" customHeight="1" x14ac:dyDescent="0.25">
      <c r="A115" s="98"/>
      <c r="B115" s="99"/>
      <c r="C115" s="99"/>
      <c r="D115" s="100"/>
      <c r="E115" s="159" t="s">
        <v>145</v>
      </c>
      <c r="F115" s="156"/>
      <c r="G115" s="156"/>
      <c r="H115" s="156"/>
      <c r="I115" s="156"/>
      <c r="J115" s="156"/>
      <c r="K115" s="156"/>
      <c r="L115" s="156"/>
      <c r="M115" s="156"/>
      <c r="N115" s="156"/>
      <c r="O115" s="156"/>
      <c r="P115" s="156"/>
      <c r="Q115" s="156"/>
      <c r="R115" s="156"/>
      <c r="S115" s="156"/>
      <c r="T115" s="156"/>
      <c r="U115" s="156"/>
      <c r="V115" s="156"/>
      <c r="W115" s="157"/>
      <c r="X115" s="95">
        <f>X99+X100+X101+X102+X103+X104+X105+X106+X107+X108+X109+X110+X111+X112+X113+X114</f>
        <v>1291760</v>
      </c>
      <c r="Y115" s="96"/>
      <c r="Z115" s="96"/>
      <c r="AA115" s="96"/>
      <c r="AB115" s="97"/>
      <c r="AC115" s="95">
        <v>0</v>
      </c>
      <c r="AD115" s="96"/>
      <c r="AE115" s="96"/>
      <c r="AF115" s="96"/>
      <c r="AG115" s="97"/>
      <c r="AH115" s="95">
        <v>0</v>
      </c>
      <c r="AI115" s="96"/>
      <c r="AJ115" s="97"/>
      <c r="AK115" s="95">
        <f t="shared" si="8"/>
        <v>1291760</v>
      </c>
      <c r="AL115" s="96"/>
      <c r="AM115" s="96"/>
      <c r="AN115" s="96"/>
      <c r="AO115" s="97"/>
      <c r="AP115" s="95">
        <f>AP99+AP100+AP101+AP102+AP103+AP104+AP105+AP106+AP107+AP108+AP109+AP110+AP111+AP112+AP113+AP114</f>
        <v>1360223</v>
      </c>
      <c r="AQ115" s="96"/>
      <c r="AR115" s="96"/>
      <c r="AS115" s="96"/>
      <c r="AT115" s="97"/>
      <c r="AU115" s="95">
        <v>0</v>
      </c>
      <c r="AV115" s="96"/>
      <c r="AW115" s="96"/>
      <c r="AX115" s="96"/>
      <c r="AY115" s="97"/>
      <c r="AZ115" s="95">
        <v>0</v>
      </c>
      <c r="BA115" s="96"/>
      <c r="BB115" s="97"/>
      <c r="BC115" s="95">
        <f t="shared" si="9"/>
        <v>1360223</v>
      </c>
      <c r="BD115" s="96"/>
      <c r="BE115" s="96"/>
      <c r="BF115" s="96"/>
      <c r="BG115" s="97"/>
    </row>
    <row r="117" spans="1:79" ht="14.25" customHeight="1" x14ac:dyDescent="0.25">
      <c r="A117" s="51" t="s">
        <v>413</v>
      </c>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row>
    <row r="118" spans="1:79" ht="15" customHeight="1" x14ac:dyDescent="0.25">
      <c r="A118" s="59" t="s">
        <v>192</v>
      </c>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row>
    <row r="120" spans="1:79" ht="12.6" customHeight="1" x14ac:dyDescent="0.25">
      <c r="A120" s="104" t="s">
        <v>118</v>
      </c>
      <c r="B120" s="105"/>
      <c r="C120" s="105"/>
      <c r="D120" s="105"/>
      <c r="E120" s="106"/>
      <c r="F120" s="81" t="s">
        <v>19</v>
      </c>
      <c r="G120" s="82"/>
      <c r="H120" s="82"/>
      <c r="I120" s="82"/>
      <c r="J120" s="82"/>
      <c r="K120" s="82"/>
      <c r="L120" s="82"/>
      <c r="M120" s="82"/>
      <c r="N120" s="82"/>
      <c r="O120" s="82"/>
      <c r="P120" s="82"/>
      <c r="Q120" s="82"/>
      <c r="R120" s="82"/>
      <c r="S120" s="82"/>
      <c r="T120" s="82"/>
      <c r="U120" s="82"/>
      <c r="V120" s="82"/>
      <c r="W120" s="83"/>
      <c r="X120" s="77" t="s">
        <v>204</v>
      </c>
      <c r="Y120" s="78"/>
      <c r="Z120" s="78"/>
      <c r="AA120" s="78"/>
      <c r="AB120" s="78"/>
      <c r="AC120" s="78"/>
      <c r="AD120" s="78"/>
      <c r="AE120" s="78"/>
      <c r="AF120" s="78"/>
      <c r="AG120" s="78"/>
      <c r="AH120" s="78"/>
      <c r="AI120" s="78"/>
      <c r="AJ120" s="78"/>
      <c r="AK120" s="78"/>
      <c r="AL120" s="78"/>
      <c r="AM120" s="78"/>
      <c r="AN120" s="78"/>
      <c r="AO120" s="79"/>
      <c r="AP120" s="77" t="s">
        <v>208</v>
      </c>
      <c r="AQ120" s="78"/>
      <c r="AR120" s="78"/>
      <c r="AS120" s="78"/>
      <c r="AT120" s="78"/>
      <c r="AU120" s="78"/>
      <c r="AV120" s="78"/>
      <c r="AW120" s="78"/>
      <c r="AX120" s="78"/>
      <c r="AY120" s="78"/>
      <c r="AZ120" s="78"/>
      <c r="BA120" s="78"/>
      <c r="BB120" s="78"/>
      <c r="BC120" s="78"/>
      <c r="BD120" s="78"/>
      <c r="BE120" s="78"/>
      <c r="BF120" s="78"/>
      <c r="BG120" s="79"/>
    </row>
    <row r="121" spans="1:79" ht="53.25" customHeight="1" x14ac:dyDescent="0.25">
      <c r="A121" s="107"/>
      <c r="B121" s="108"/>
      <c r="C121" s="108"/>
      <c r="D121" s="108"/>
      <c r="E121" s="109"/>
      <c r="F121" s="84"/>
      <c r="G121" s="85"/>
      <c r="H121" s="85"/>
      <c r="I121" s="85"/>
      <c r="J121" s="85"/>
      <c r="K121" s="85"/>
      <c r="L121" s="85"/>
      <c r="M121" s="85"/>
      <c r="N121" s="85"/>
      <c r="O121" s="85"/>
      <c r="P121" s="85"/>
      <c r="Q121" s="85"/>
      <c r="R121" s="85"/>
      <c r="S121" s="85"/>
      <c r="T121" s="85"/>
      <c r="U121" s="85"/>
      <c r="V121" s="85"/>
      <c r="W121" s="86"/>
      <c r="X121" s="77" t="s">
        <v>4</v>
      </c>
      <c r="Y121" s="78"/>
      <c r="Z121" s="78"/>
      <c r="AA121" s="78"/>
      <c r="AB121" s="79"/>
      <c r="AC121" s="77" t="s">
        <v>3</v>
      </c>
      <c r="AD121" s="78"/>
      <c r="AE121" s="78"/>
      <c r="AF121" s="78"/>
      <c r="AG121" s="79"/>
      <c r="AH121" s="62" t="s">
        <v>116</v>
      </c>
      <c r="AI121" s="63"/>
      <c r="AJ121" s="64"/>
      <c r="AK121" s="77" t="s">
        <v>5</v>
      </c>
      <c r="AL121" s="78"/>
      <c r="AM121" s="78"/>
      <c r="AN121" s="78"/>
      <c r="AO121" s="79"/>
      <c r="AP121" s="77" t="s">
        <v>4</v>
      </c>
      <c r="AQ121" s="78"/>
      <c r="AR121" s="78"/>
      <c r="AS121" s="78"/>
      <c r="AT121" s="79"/>
      <c r="AU121" s="77" t="s">
        <v>3</v>
      </c>
      <c r="AV121" s="78"/>
      <c r="AW121" s="78"/>
      <c r="AX121" s="78"/>
      <c r="AY121" s="79"/>
      <c r="AZ121" s="62" t="s">
        <v>116</v>
      </c>
      <c r="BA121" s="63"/>
      <c r="BB121" s="64"/>
      <c r="BC121" s="77" t="s">
        <v>96</v>
      </c>
      <c r="BD121" s="78"/>
      <c r="BE121" s="78"/>
      <c r="BF121" s="78"/>
      <c r="BG121" s="79"/>
    </row>
    <row r="122" spans="1:79" ht="15" customHeight="1" x14ac:dyDescent="0.25">
      <c r="A122" s="77">
        <v>1</v>
      </c>
      <c r="B122" s="78"/>
      <c r="C122" s="78"/>
      <c r="D122" s="78"/>
      <c r="E122" s="79"/>
      <c r="F122" s="77">
        <v>2</v>
      </c>
      <c r="G122" s="78"/>
      <c r="H122" s="78"/>
      <c r="I122" s="78"/>
      <c r="J122" s="78"/>
      <c r="K122" s="78"/>
      <c r="L122" s="78"/>
      <c r="M122" s="78"/>
      <c r="N122" s="78"/>
      <c r="O122" s="78"/>
      <c r="P122" s="78"/>
      <c r="Q122" s="78"/>
      <c r="R122" s="78"/>
      <c r="S122" s="78"/>
      <c r="T122" s="78"/>
      <c r="U122" s="78"/>
      <c r="V122" s="78"/>
      <c r="W122" s="79"/>
      <c r="X122" s="77">
        <v>3</v>
      </c>
      <c r="Y122" s="78"/>
      <c r="Z122" s="78"/>
      <c r="AA122" s="78"/>
      <c r="AB122" s="79"/>
      <c r="AC122" s="77">
        <v>4</v>
      </c>
      <c r="AD122" s="78"/>
      <c r="AE122" s="78"/>
      <c r="AF122" s="78"/>
      <c r="AG122" s="79"/>
      <c r="AH122" s="77">
        <v>5</v>
      </c>
      <c r="AI122" s="78"/>
      <c r="AJ122" s="79"/>
      <c r="AK122" s="77">
        <v>6</v>
      </c>
      <c r="AL122" s="78"/>
      <c r="AM122" s="78"/>
      <c r="AN122" s="78"/>
      <c r="AO122" s="79"/>
      <c r="AP122" s="77">
        <v>7</v>
      </c>
      <c r="AQ122" s="78"/>
      <c r="AR122" s="78"/>
      <c r="AS122" s="78"/>
      <c r="AT122" s="79"/>
      <c r="AU122" s="77">
        <v>8</v>
      </c>
      <c r="AV122" s="78"/>
      <c r="AW122" s="78"/>
      <c r="AX122" s="78"/>
      <c r="AY122" s="79"/>
      <c r="AZ122" s="77">
        <v>9</v>
      </c>
      <c r="BA122" s="78"/>
      <c r="BB122" s="79"/>
      <c r="BC122" s="77">
        <v>10</v>
      </c>
      <c r="BD122" s="78"/>
      <c r="BE122" s="78"/>
      <c r="BF122" s="78"/>
      <c r="BG122" s="79"/>
    </row>
    <row r="123" spans="1:79" ht="15" hidden="1" customHeight="1" x14ac:dyDescent="0.25">
      <c r="A123" s="62" t="s">
        <v>64</v>
      </c>
      <c r="B123" s="63"/>
      <c r="C123" s="63"/>
      <c r="D123" s="63"/>
      <c r="E123" s="64"/>
      <c r="F123" s="62" t="s">
        <v>57</v>
      </c>
      <c r="G123" s="63"/>
      <c r="H123" s="63"/>
      <c r="I123" s="63"/>
      <c r="J123" s="63"/>
      <c r="K123" s="63"/>
      <c r="L123" s="63"/>
      <c r="M123" s="63"/>
      <c r="N123" s="63"/>
      <c r="O123" s="63"/>
      <c r="P123" s="63"/>
      <c r="Q123" s="63"/>
      <c r="R123" s="63"/>
      <c r="S123" s="63"/>
      <c r="T123" s="63"/>
      <c r="U123" s="63"/>
      <c r="V123" s="63"/>
      <c r="W123" s="64"/>
      <c r="X123" s="62" t="s">
        <v>60</v>
      </c>
      <c r="Y123" s="63"/>
      <c r="Z123" s="63"/>
      <c r="AA123" s="63"/>
      <c r="AB123" s="64"/>
      <c r="AC123" s="62" t="s">
        <v>61</v>
      </c>
      <c r="AD123" s="63"/>
      <c r="AE123" s="63"/>
      <c r="AF123" s="63"/>
      <c r="AG123" s="64"/>
      <c r="AH123" s="62" t="s">
        <v>94</v>
      </c>
      <c r="AI123" s="63"/>
      <c r="AJ123" s="64"/>
      <c r="AK123" s="114" t="s">
        <v>99</v>
      </c>
      <c r="AL123" s="115"/>
      <c r="AM123" s="115"/>
      <c r="AN123" s="115"/>
      <c r="AO123" s="116"/>
      <c r="AP123" s="62" t="s">
        <v>62</v>
      </c>
      <c r="AQ123" s="63"/>
      <c r="AR123" s="63"/>
      <c r="AS123" s="63"/>
      <c r="AT123" s="64"/>
      <c r="AU123" s="62" t="s">
        <v>63</v>
      </c>
      <c r="AV123" s="63"/>
      <c r="AW123" s="63"/>
      <c r="AX123" s="63"/>
      <c r="AY123" s="64"/>
      <c r="AZ123" s="62" t="s">
        <v>95</v>
      </c>
      <c r="BA123" s="63"/>
      <c r="BB123" s="64"/>
      <c r="BC123" s="114" t="s">
        <v>99</v>
      </c>
      <c r="BD123" s="115"/>
      <c r="BE123" s="115"/>
      <c r="BF123" s="115"/>
      <c r="BG123" s="116"/>
      <c r="CA123" s="1" t="s">
        <v>31</v>
      </c>
    </row>
    <row r="124" spans="1:79" s="9" customFormat="1" ht="12.75" customHeight="1" x14ac:dyDescent="0.25">
      <c r="A124" s="98"/>
      <c r="B124" s="99"/>
      <c r="C124" s="99"/>
      <c r="D124" s="99"/>
      <c r="E124" s="100"/>
      <c r="F124" s="98" t="s">
        <v>145</v>
      </c>
      <c r="G124" s="99"/>
      <c r="H124" s="99"/>
      <c r="I124" s="99"/>
      <c r="J124" s="99"/>
      <c r="K124" s="99"/>
      <c r="L124" s="99"/>
      <c r="M124" s="99"/>
      <c r="N124" s="99"/>
      <c r="O124" s="99"/>
      <c r="P124" s="99"/>
      <c r="Q124" s="99"/>
      <c r="R124" s="99"/>
      <c r="S124" s="99"/>
      <c r="T124" s="99"/>
      <c r="U124" s="99"/>
      <c r="V124" s="99"/>
      <c r="W124" s="100"/>
      <c r="X124" s="110"/>
      <c r="Y124" s="111"/>
      <c r="Z124" s="111"/>
      <c r="AA124" s="111"/>
      <c r="AB124" s="112"/>
      <c r="AC124" s="110"/>
      <c r="AD124" s="111"/>
      <c r="AE124" s="111"/>
      <c r="AF124" s="111"/>
      <c r="AG124" s="112"/>
      <c r="AH124" s="110"/>
      <c r="AI124" s="111"/>
      <c r="AJ124" s="112"/>
      <c r="AK124" s="110">
        <f>IF(ISNUMBER(X124),X124,0)+IF(ISNUMBER(AC124),AC124,0)</f>
        <v>0</v>
      </c>
      <c r="AL124" s="111"/>
      <c r="AM124" s="111"/>
      <c r="AN124" s="111"/>
      <c r="AO124" s="112"/>
      <c r="AP124" s="110"/>
      <c r="AQ124" s="111"/>
      <c r="AR124" s="111"/>
      <c r="AS124" s="111"/>
      <c r="AT124" s="112"/>
      <c r="AU124" s="110"/>
      <c r="AV124" s="111"/>
      <c r="AW124" s="111"/>
      <c r="AX124" s="111"/>
      <c r="AY124" s="112"/>
      <c r="AZ124" s="110"/>
      <c r="BA124" s="111"/>
      <c r="BB124" s="112"/>
      <c r="BC124" s="110">
        <f>IF(ISNUMBER(AP124),AP124,0)+IF(ISNUMBER(AU124),AU124,0)</f>
        <v>0</v>
      </c>
      <c r="BD124" s="111"/>
      <c r="BE124" s="111"/>
      <c r="BF124" s="111"/>
      <c r="BG124" s="112"/>
      <c r="CA124" s="9" t="s">
        <v>32</v>
      </c>
    </row>
    <row r="126" spans="1:79" ht="14.25" customHeight="1" x14ac:dyDescent="0.25">
      <c r="A126" s="51" t="s">
        <v>404</v>
      </c>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row>
    <row r="128" spans="1:79" ht="14.25" customHeight="1" x14ac:dyDescent="0.25">
      <c r="A128" s="51" t="s">
        <v>414</v>
      </c>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row>
    <row r="129" spans="1:79" ht="15" customHeight="1" x14ac:dyDescent="0.25">
      <c r="A129" s="59" t="s">
        <v>192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row>
    <row r="131" spans="1:79" ht="23.1" customHeight="1" x14ac:dyDescent="0.25">
      <c r="A131" s="81" t="s">
        <v>6</v>
      </c>
      <c r="B131" s="82"/>
      <c r="C131" s="82"/>
      <c r="D131" s="81" t="s">
        <v>119</v>
      </c>
      <c r="E131" s="82"/>
      <c r="F131" s="82"/>
      <c r="G131" s="82"/>
      <c r="H131" s="82"/>
      <c r="I131" s="82"/>
      <c r="J131" s="82"/>
      <c r="K131" s="82"/>
      <c r="L131" s="82"/>
      <c r="M131" s="82"/>
      <c r="N131" s="82"/>
      <c r="O131" s="82"/>
      <c r="P131" s="82"/>
      <c r="Q131" s="82"/>
      <c r="R131" s="82"/>
      <c r="S131" s="83"/>
      <c r="T131" s="61" t="s">
        <v>193</v>
      </c>
      <c r="U131" s="61"/>
      <c r="V131" s="61"/>
      <c r="W131" s="61"/>
      <c r="X131" s="61"/>
      <c r="Y131" s="61"/>
      <c r="Z131" s="61"/>
      <c r="AA131" s="61"/>
      <c r="AB131" s="61"/>
      <c r="AC131" s="61"/>
      <c r="AD131" s="61"/>
      <c r="AE131" s="61"/>
      <c r="AF131" s="61"/>
      <c r="AG131" s="61"/>
      <c r="AH131" s="61"/>
      <c r="AI131" s="61"/>
      <c r="AJ131" s="61"/>
      <c r="AK131" s="61"/>
      <c r="AL131" s="61" t="s">
        <v>195</v>
      </c>
      <c r="AM131" s="61"/>
      <c r="AN131" s="61"/>
      <c r="AO131" s="61"/>
      <c r="AP131" s="61"/>
      <c r="AQ131" s="61"/>
      <c r="AR131" s="61"/>
      <c r="AS131" s="61"/>
      <c r="AT131" s="61"/>
      <c r="AU131" s="61"/>
      <c r="AV131" s="61"/>
      <c r="AW131" s="61"/>
      <c r="AX131" s="61"/>
      <c r="AY131" s="61"/>
      <c r="AZ131" s="61"/>
      <c r="BA131" s="61"/>
      <c r="BB131" s="61"/>
      <c r="BC131" s="61"/>
      <c r="BD131" s="61" t="s">
        <v>200</v>
      </c>
      <c r="BE131" s="61"/>
      <c r="BF131" s="61"/>
      <c r="BG131" s="61"/>
      <c r="BH131" s="61"/>
      <c r="BI131" s="61"/>
      <c r="BJ131" s="61"/>
      <c r="BK131" s="61"/>
      <c r="BL131" s="61"/>
      <c r="BM131" s="61"/>
      <c r="BN131" s="61"/>
      <c r="BO131" s="61"/>
      <c r="BP131" s="61"/>
      <c r="BQ131" s="61"/>
      <c r="BR131" s="61"/>
      <c r="BS131" s="61"/>
      <c r="BT131" s="61"/>
      <c r="BU131" s="61"/>
    </row>
    <row r="132" spans="1:79" ht="52.5" customHeight="1" x14ac:dyDescent="0.25">
      <c r="A132" s="84"/>
      <c r="B132" s="85"/>
      <c r="C132" s="85"/>
      <c r="D132" s="84"/>
      <c r="E132" s="85"/>
      <c r="F132" s="85"/>
      <c r="G132" s="85"/>
      <c r="H132" s="85"/>
      <c r="I132" s="85"/>
      <c r="J132" s="85"/>
      <c r="K132" s="85"/>
      <c r="L132" s="85"/>
      <c r="M132" s="85"/>
      <c r="N132" s="85"/>
      <c r="O132" s="85"/>
      <c r="P132" s="85"/>
      <c r="Q132" s="85"/>
      <c r="R132" s="85"/>
      <c r="S132" s="86"/>
      <c r="T132" s="61" t="s">
        <v>4</v>
      </c>
      <c r="U132" s="61"/>
      <c r="V132" s="61"/>
      <c r="W132" s="61"/>
      <c r="X132" s="61"/>
      <c r="Y132" s="61" t="s">
        <v>3</v>
      </c>
      <c r="Z132" s="61"/>
      <c r="AA132" s="61"/>
      <c r="AB132" s="61"/>
      <c r="AC132" s="61"/>
      <c r="AD132" s="62" t="s">
        <v>116</v>
      </c>
      <c r="AE132" s="63"/>
      <c r="AF132" s="64"/>
      <c r="AG132" s="61" t="s">
        <v>5</v>
      </c>
      <c r="AH132" s="61"/>
      <c r="AI132" s="61"/>
      <c r="AJ132" s="61"/>
      <c r="AK132" s="61"/>
      <c r="AL132" s="61" t="s">
        <v>4</v>
      </c>
      <c r="AM132" s="61"/>
      <c r="AN132" s="61"/>
      <c r="AO132" s="61"/>
      <c r="AP132" s="61"/>
      <c r="AQ132" s="61" t="s">
        <v>3</v>
      </c>
      <c r="AR132" s="61"/>
      <c r="AS132" s="61"/>
      <c r="AT132" s="61"/>
      <c r="AU132" s="61"/>
      <c r="AV132" s="62" t="s">
        <v>116</v>
      </c>
      <c r="AW132" s="63"/>
      <c r="AX132" s="64"/>
      <c r="AY132" s="61" t="s">
        <v>96</v>
      </c>
      <c r="AZ132" s="61"/>
      <c r="BA132" s="61"/>
      <c r="BB132" s="61"/>
      <c r="BC132" s="61"/>
      <c r="BD132" s="61" t="s">
        <v>4</v>
      </c>
      <c r="BE132" s="61"/>
      <c r="BF132" s="61"/>
      <c r="BG132" s="61"/>
      <c r="BH132" s="61"/>
      <c r="BI132" s="61" t="s">
        <v>3</v>
      </c>
      <c r="BJ132" s="61"/>
      <c r="BK132" s="61"/>
      <c r="BL132" s="61"/>
      <c r="BM132" s="61"/>
      <c r="BN132" s="62" t="s">
        <v>116</v>
      </c>
      <c r="BO132" s="63"/>
      <c r="BP132" s="64"/>
      <c r="BQ132" s="61" t="s">
        <v>97</v>
      </c>
      <c r="BR132" s="61"/>
      <c r="BS132" s="61"/>
      <c r="BT132" s="61"/>
      <c r="BU132" s="61"/>
    </row>
    <row r="133" spans="1:79" ht="15" customHeight="1" x14ac:dyDescent="0.25">
      <c r="A133" s="77">
        <v>1</v>
      </c>
      <c r="B133" s="78"/>
      <c r="C133" s="78"/>
      <c r="D133" s="77">
        <v>2</v>
      </c>
      <c r="E133" s="78"/>
      <c r="F133" s="78"/>
      <c r="G133" s="78"/>
      <c r="H133" s="78"/>
      <c r="I133" s="78"/>
      <c r="J133" s="78"/>
      <c r="K133" s="78"/>
      <c r="L133" s="78"/>
      <c r="M133" s="78"/>
      <c r="N133" s="78"/>
      <c r="O133" s="78"/>
      <c r="P133" s="78"/>
      <c r="Q133" s="78"/>
      <c r="R133" s="78"/>
      <c r="S133" s="79"/>
      <c r="T133" s="61">
        <v>3</v>
      </c>
      <c r="U133" s="61"/>
      <c r="V133" s="61"/>
      <c r="W133" s="61"/>
      <c r="X133" s="61"/>
      <c r="Y133" s="61">
        <v>4</v>
      </c>
      <c r="Z133" s="61"/>
      <c r="AA133" s="61"/>
      <c r="AB133" s="61"/>
      <c r="AC133" s="61"/>
      <c r="AD133" s="77">
        <v>5</v>
      </c>
      <c r="AE133" s="78"/>
      <c r="AF133" s="79"/>
      <c r="AG133" s="61">
        <v>6</v>
      </c>
      <c r="AH133" s="61"/>
      <c r="AI133" s="61"/>
      <c r="AJ133" s="61"/>
      <c r="AK133" s="61"/>
      <c r="AL133" s="61">
        <v>7</v>
      </c>
      <c r="AM133" s="61"/>
      <c r="AN133" s="61"/>
      <c r="AO133" s="61"/>
      <c r="AP133" s="61"/>
      <c r="AQ133" s="61">
        <v>8</v>
      </c>
      <c r="AR133" s="61"/>
      <c r="AS133" s="61"/>
      <c r="AT133" s="61"/>
      <c r="AU133" s="61"/>
      <c r="AV133" s="77">
        <v>9</v>
      </c>
      <c r="AW133" s="78"/>
      <c r="AX133" s="79"/>
      <c r="AY133" s="61">
        <v>10</v>
      </c>
      <c r="AZ133" s="61"/>
      <c r="BA133" s="61"/>
      <c r="BB133" s="61"/>
      <c r="BC133" s="61"/>
      <c r="BD133" s="61">
        <v>11</v>
      </c>
      <c r="BE133" s="61"/>
      <c r="BF133" s="61"/>
      <c r="BG133" s="61"/>
      <c r="BH133" s="61"/>
      <c r="BI133" s="61">
        <v>12</v>
      </c>
      <c r="BJ133" s="61"/>
      <c r="BK133" s="61"/>
      <c r="BL133" s="61"/>
      <c r="BM133" s="61"/>
      <c r="BN133" s="77">
        <v>13</v>
      </c>
      <c r="BO133" s="78"/>
      <c r="BP133" s="79"/>
      <c r="BQ133" s="61">
        <v>14</v>
      </c>
      <c r="BR133" s="61"/>
      <c r="BS133" s="61"/>
      <c r="BT133" s="61"/>
      <c r="BU133" s="61"/>
    </row>
    <row r="134" spans="1:79" ht="14.25" hidden="1" customHeight="1" x14ac:dyDescent="0.25">
      <c r="A134" s="62" t="s">
        <v>69</v>
      </c>
      <c r="B134" s="63"/>
      <c r="C134" s="63"/>
      <c r="D134" s="62" t="s">
        <v>57</v>
      </c>
      <c r="E134" s="63"/>
      <c r="F134" s="63"/>
      <c r="G134" s="63"/>
      <c r="H134" s="63"/>
      <c r="I134" s="63"/>
      <c r="J134" s="63"/>
      <c r="K134" s="63"/>
      <c r="L134" s="63"/>
      <c r="M134" s="63"/>
      <c r="N134" s="63"/>
      <c r="O134" s="63"/>
      <c r="P134" s="63"/>
      <c r="Q134" s="63"/>
      <c r="R134" s="63"/>
      <c r="S134" s="64"/>
      <c r="T134" s="80" t="s">
        <v>65</v>
      </c>
      <c r="U134" s="80"/>
      <c r="V134" s="80"/>
      <c r="W134" s="80"/>
      <c r="X134" s="80"/>
      <c r="Y134" s="80" t="s">
        <v>66</v>
      </c>
      <c r="Z134" s="80"/>
      <c r="AA134" s="80"/>
      <c r="AB134" s="80"/>
      <c r="AC134" s="80"/>
      <c r="AD134" s="62" t="s">
        <v>91</v>
      </c>
      <c r="AE134" s="63"/>
      <c r="AF134" s="64"/>
      <c r="AG134" s="91" t="s">
        <v>99</v>
      </c>
      <c r="AH134" s="91"/>
      <c r="AI134" s="91"/>
      <c r="AJ134" s="91"/>
      <c r="AK134" s="91"/>
      <c r="AL134" s="80" t="s">
        <v>67</v>
      </c>
      <c r="AM134" s="80"/>
      <c r="AN134" s="80"/>
      <c r="AO134" s="80"/>
      <c r="AP134" s="80"/>
      <c r="AQ134" s="80" t="s">
        <v>68</v>
      </c>
      <c r="AR134" s="80"/>
      <c r="AS134" s="80"/>
      <c r="AT134" s="80"/>
      <c r="AU134" s="80"/>
      <c r="AV134" s="62" t="s">
        <v>92</v>
      </c>
      <c r="AW134" s="63"/>
      <c r="AX134" s="64"/>
      <c r="AY134" s="91" t="s">
        <v>99</v>
      </c>
      <c r="AZ134" s="91"/>
      <c r="BA134" s="91"/>
      <c r="BB134" s="91"/>
      <c r="BC134" s="91"/>
      <c r="BD134" s="80" t="s">
        <v>58</v>
      </c>
      <c r="BE134" s="80"/>
      <c r="BF134" s="80"/>
      <c r="BG134" s="80"/>
      <c r="BH134" s="80"/>
      <c r="BI134" s="80" t="s">
        <v>59</v>
      </c>
      <c r="BJ134" s="80"/>
      <c r="BK134" s="80"/>
      <c r="BL134" s="80"/>
      <c r="BM134" s="80"/>
      <c r="BN134" s="62" t="s">
        <v>93</v>
      </c>
      <c r="BO134" s="63"/>
      <c r="BP134" s="64"/>
      <c r="BQ134" s="91" t="s">
        <v>99</v>
      </c>
      <c r="BR134" s="91"/>
      <c r="BS134" s="91"/>
      <c r="BT134" s="91"/>
      <c r="BU134" s="91"/>
      <c r="CA134" s="1" t="s">
        <v>33</v>
      </c>
    </row>
    <row r="135" spans="1:79" s="8" customFormat="1" ht="26.4" customHeight="1" x14ac:dyDescent="0.25">
      <c r="A135" s="62">
        <v>1</v>
      </c>
      <c r="B135" s="63"/>
      <c r="C135" s="63"/>
      <c r="D135" s="92" t="s">
        <v>340</v>
      </c>
      <c r="E135" s="93"/>
      <c r="F135" s="93"/>
      <c r="G135" s="93"/>
      <c r="H135" s="93"/>
      <c r="I135" s="93"/>
      <c r="J135" s="93"/>
      <c r="K135" s="93"/>
      <c r="L135" s="93"/>
      <c r="M135" s="93"/>
      <c r="N135" s="93"/>
      <c r="O135" s="93"/>
      <c r="P135" s="93"/>
      <c r="Q135" s="93"/>
      <c r="R135" s="93"/>
      <c r="S135" s="94"/>
      <c r="T135" s="87">
        <v>3200</v>
      </c>
      <c r="U135" s="87"/>
      <c r="V135" s="87"/>
      <c r="W135" s="87"/>
      <c r="X135" s="87"/>
      <c r="Y135" s="87">
        <v>0</v>
      </c>
      <c r="Z135" s="87"/>
      <c r="AA135" s="87"/>
      <c r="AB135" s="87"/>
      <c r="AC135" s="87"/>
      <c r="AD135" s="88">
        <v>0</v>
      </c>
      <c r="AE135" s="89"/>
      <c r="AF135" s="90"/>
      <c r="AG135" s="87">
        <f t="shared" ref="AG135:AG140" si="10">IF(ISNUMBER(T135),T135,0)+IF(ISNUMBER(Y135),Y135,0)</f>
        <v>3200</v>
      </c>
      <c r="AH135" s="87"/>
      <c r="AI135" s="87"/>
      <c r="AJ135" s="87"/>
      <c r="AK135" s="87"/>
      <c r="AL135" s="87">
        <v>0</v>
      </c>
      <c r="AM135" s="87"/>
      <c r="AN135" s="87"/>
      <c r="AO135" s="87"/>
      <c r="AP135" s="87"/>
      <c r="AQ135" s="87">
        <v>0</v>
      </c>
      <c r="AR135" s="87"/>
      <c r="AS135" s="87"/>
      <c r="AT135" s="87"/>
      <c r="AU135" s="87"/>
      <c r="AV135" s="88">
        <v>0</v>
      </c>
      <c r="AW135" s="89"/>
      <c r="AX135" s="90"/>
      <c r="AY135" s="87">
        <f t="shared" ref="AY135:AY140" si="11">IF(ISNUMBER(AL135),AL135,0)+IF(ISNUMBER(AQ135),AQ135,0)</f>
        <v>0</v>
      </c>
      <c r="AZ135" s="87"/>
      <c r="BA135" s="87"/>
      <c r="BB135" s="87"/>
      <c r="BC135" s="87"/>
      <c r="BD135" s="87">
        <v>0</v>
      </c>
      <c r="BE135" s="87"/>
      <c r="BF135" s="87"/>
      <c r="BG135" s="87"/>
      <c r="BH135" s="87"/>
      <c r="BI135" s="87">
        <v>0</v>
      </c>
      <c r="BJ135" s="87"/>
      <c r="BK135" s="87"/>
      <c r="BL135" s="87"/>
      <c r="BM135" s="87"/>
      <c r="BN135" s="88">
        <v>0</v>
      </c>
      <c r="BO135" s="89"/>
      <c r="BP135" s="90"/>
      <c r="BQ135" s="87">
        <f t="shared" ref="BQ135:BQ140" si="12">IF(ISNUMBER(BD135),BD135,0)+IF(ISNUMBER(BI135),BI135,0)</f>
        <v>0</v>
      </c>
      <c r="BR135" s="87"/>
      <c r="BS135" s="87"/>
      <c r="BT135" s="87"/>
      <c r="BU135" s="87"/>
      <c r="CA135" s="8" t="s">
        <v>34</v>
      </c>
    </row>
    <row r="136" spans="1:79" s="8" customFormat="1" ht="27.6" customHeight="1" x14ac:dyDescent="0.25">
      <c r="A136" s="62">
        <v>2</v>
      </c>
      <c r="B136" s="63"/>
      <c r="C136" s="63"/>
      <c r="D136" s="92" t="s">
        <v>341</v>
      </c>
      <c r="E136" s="93"/>
      <c r="F136" s="93"/>
      <c r="G136" s="93"/>
      <c r="H136" s="93"/>
      <c r="I136" s="93"/>
      <c r="J136" s="93"/>
      <c r="K136" s="93"/>
      <c r="L136" s="93"/>
      <c r="M136" s="93"/>
      <c r="N136" s="93"/>
      <c r="O136" s="93"/>
      <c r="P136" s="93"/>
      <c r="Q136" s="93"/>
      <c r="R136" s="93"/>
      <c r="S136" s="94"/>
      <c r="T136" s="87">
        <v>63127454</v>
      </c>
      <c r="U136" s="87"/>
      <c r="V136" s="87"/>
      <c r="W136" s="87"/>
      <c r="X136" s="87"/>
      <c r="Y136" s="87">
        <v>384183</v>
      </c>
      <c r="Z136" s="87"/>
      <c r="AA136" s="87"/>
      <c r="AB136" s="87"/>
      <c r="AC136" s="87"/>
      <c r="AD136" s="88">
        <v>0</v>
      </c>
      <c r="AE136" s="89"/>
      <c r="AF136" s="90"/>
      <c r="AG136" s="87">
        <f t="shared" si="10"/>
        <v>63511637</v>
      </c>
      <c r="AH136" s="87"/>
      <c r="AI136" s="87"/>
      <c r="AJ136" s="87"/>
      <c r="AK136" s="87"/>
      <c r="AL136" s="87">
        <v>0</v>
      </c>
      <c r="AM136" s="87"/>
      <c r="AN136" s="87"/>
      <c r="AO136" s="87"/>
      <c r="AP136" s="87"/>
      <c r="AQ136" s="87">
        <v>0</v>
      </c>
      <c r="AR136" s="87"/>
      <c r="AS136" s="87"/>
      <c r="AT136" s="87"/>
      <c r="AU136" s="87"/>
      <c r="AV136" s="88">
        <v>0</v>
      </c>
      <c r="AW136" s="89"/>
      <c r="AX136" s="90"/>
      <c r="AY136" s="87">
        <f t="shared" si="11"/>
        <v>0</v>
      </c>
      <c r="AZ136" s="87"/>
      <c r="BA136" s="87"/>
      <c r="BB136" s="87"/>
      <c r="BC136" s="87"/>
      <c r="BD136" s="87">
        <v>0</v>
      </c>
      <c r="BE136" s="87"/>
      <c r="BF136" s="87"/>
      <c r="BG136" s="87"/>
      <c r="BH136" s="87"/>
      <c r="BI136" s="87">
        <v>0</v>
      </c>
      <c r="BJ136" s="87"/>
      <c r="BK136" s="87"/>
      <c r="BL136" s="87"/>
      <c r="BM136" s="87"/>
      <c r="BN136" s="88">
        <v>0</v>
      </c>
      <c r="BO136" s="89"/>
      <c r="BP136" s="90"/>
      <c r="BQ136" s="87">
        <f t="shared" si="12"/>
        <v>0</v>
      </c>
      <c r="BR136" s="87"/>
      <c r="BS136" s="87"/>
      <c r="BT136" s="87"/>
      <c r="BU136" s="87"/>
    </row>
    <row r="137" spans="1:79" s="8" customFormat="1" ht="39.6" customHeight="1" x14ac:dyDescent="0.25">
      <c r="A137" s="62">
        <v>3</v>
      </c>
      <c r="B137" s="63"/>
      <c r="C137" s="63"/>
      <c r="D137" s="92" t="s">
        <v>238</v>
      </c>
      <c r="E137" s="93"/>
      <c r="F137" s="93"/>
      <c r="G137" s="93"/>
      <c r="H137" s="93"/>
      <c r="I137" s="93"/>
      <c r="J137" s="93"/>
      <c r="K137" s="93"/>
      <c r="L137" s="93"/>
      <c r="M137" s="93"/>
      <c r="N137" s="93"/>
      <c r="O137" s="93"/>
      <c r="P137" s="93"/>
      <c r="Q137" s="93"/>
      <c r="R137" s="93"/>
      <c r="S137" s="94"/>
      <c r="T137" s="87">
        <v>0</v>
      </c>
      <c r="U137" s="87"/>
      <c r="V137" s="87"/>
      <c r="W137" s="87"/>
      <c r="X137" s="87"/>
      <c r="Y137" s="87">
        <v>797865</v>
      </c>
      <c r="Z137" s="87"/>
      <c r="AA137" s="87"/>
      <c r="AB137" s="87"/>
      <c r="AC137" s="87"/>
      <c r="AD137" s="88">
        <v>797865</v>
      </c>
      <c r="AE137" s="89"/>
      <c r="AF137" s="90"/>
      <c r="AG137" s="87">
        <f t="shared" si="10"/>
        <v>797865</v>
      </c>
      <c r="AH137" s="87"/>
      <c r="AI137" s="87"/>
      <c r="AJ137" s="87"/>
      <c r="AK137" s="87"/>
      <c r="AL137" s="87">
        <v>0</v>
      </c>
      <c r="AM137" s="87"/>
      <c r="AN137" s="87"/>
      <c r="AO137" s="87"/>
      <c r="AP137" s="87"/>
      <c r="AQ137" s="87">
        <v>0</v>
      </c>
      <c r="AR137" s="87"/>
      <c r="AS137" s="87"/>
      <c r="AT137" s="87"/>
      <c r="AU137" s="87"/>
      <c r="AV137" s="88">
        <v>0</v>
      </c>
      <c r="AW137" s="89"/>
      <c r="AX137" s="90"/>
      <c r="AY137" s="87">
        <f t="shared" si="11"/>
        <v>0</v>
      </c>
      <c r="AZ137" s="87"/>
      <c r="BA137" s="87"/>
      <c r="BB137" s="87"/>
      <c r="BC137" s="87"/>
      <c r="BD137" s="87">
        <v>0</v>
      </c>
      <c r="BE137" s="87"/>
      <c r="BF137" s="87"/>
      <c r="BG137" s="87"/>
      <c r="BH137" s="87"/>
      <c r="BI137" s="87">
        <v>0</v>
      </c>
      <c r="BJ137" s="87"/>
      <c r="BK137" s="87"/>
      <c r="BL137" s="87"/>
      <c r="BM137" s="87"/>
      <c r="BN137" s="88">
        <v>0</v>
      </c>
      <c r="BO137" s="89"/>
      <c r="BP137" s="90"/>
      <c r="BQ137" s="87">
        <f t="shared" si="12"/>
        <v>0</v>
      </c>
      <c r="BR137" s="87"/>
      <c r="BS137" s="87"/>
      <c r="BT137" s="87"/>
      <c r="BU137" s="87"/>
    </row>
    <row r="138" spans="1:79" s="8" customFormat="1" ht="26.4" customHeight="1" x14ac:dyDescent="0.25">
      <c r="A138" s="62">
        <v>4</v>
      </c>
      <c r="B138" s="63"/>
      <c r="C138" s="63"/>
      <c r="D138" s="92" t="s">
        <v>240</v>
      </c>
      <c r="E138" s="93"/>
      <c r="F138" s="93"/>
      <c r="G138" s="93"/>
      <c r="H138" s="93"/>
      <c r="I138" s="93"/>
      <c r="J138" s="93"/>
      <c r="K138" s="93"/>
      <c r="L138" s="93"/>
      <c r="M138" s="93"/>
      <c r="N138" s="93"/>
      <c r="O138" s="93"/>
      <c r="P138" s="93"/>
      <c r="Q138" s="93"/>
      <c r="R138" s="93"/>
      <c r="S138" s="94"/>
      <c r="T138" s="87">
        <v>0</v>
      </c>
      <c r="U138" s="87"/>
      <c r="V138" s="87"/>
      <c r="W138" s="87"/>
      <c r="X138" s="87"/>
      <c r="Y138" s="87">
        <v>59230</v>
      </c>
      <c r="Z138" s="87"/>
      <c r="AA138" s="87"/>
      <c r="AB138" s="87"/>
      <c r="AC138" s="87"/>
      <c r="AD138" s="88">
        <v>59930</v>
      </c>
      <c r="AE138" s="89"/>
      <c r="AF138" s="90"/>
      <c r="AG138" s="87">
        <f t="shared" si="10"/>
        <v>59230</v>
      </c>
      <c r="AH138" s="87"/>
      <c r="AI138" s="87"/>
      <c r="AJ138" s="87"/>
      <c r="AK138" s="87"/>
      <c r="AL138" s="87">
        <v>0</v>
      </c>
      <c r="AM138" s="87"/>
      <c r="AN138" s="87"/>
      <c r="AO138" s="87"/>
      <c r="AP138" s="87"/>
      <c r="AQ138" s="87">
        <v>0</v>
      </c>
      <c r="AR138" s="87"/>
      <c r="AS138" s="87"/>
      <c r="AT138" s="87"/>
      <c r="AU138" s="87"/>
      <c r="AV138" s="88">
        <v>0</v>
      </c>
      <c r="AW138" s="89"/>
      <c r="AX138" s="90"/>
      <c r="AY138" s="87">
        <f t="shared" si="11"/>
        <v>0</v>
      </c>
      <c r="AZ138" s="87"/>
      <c r="BA138" s="87"/>
      <c r="BB138" s="87"/>
      <c r="BC138" s="87"/>
      <c r="BD138" s="87">
        <v>0</v>
      </c>
      <c r="BE138" s="87"/>
      <c r="BF138" s="87"/>
      <c r="BG138" s="87"/>
      <c r="BH138" s="87"/>
      <c r="BI138" s="87">
        <v>0</v>
      </c>
      <c r="BJ138" s="87"/>
      <c r="BK138" s="87"/>
      <c r="BL138" s="87"/>
      <c r="BM138" s="87"/>
      <c r="BN138" s="88">
        <v>0</v>
      </c>
      <c r="BO138" s="89"/>
      <c r="BP138" s="90"/>
      <c r="BQ138" s="87">
        <f t="shared" si="12"/>
        <v>0</v>
      </c>
      <c r="BR138" s="87"/>
      <c r="BS138" s="87"/>
      <c r="BT138" s="87"/>
      <c r="BU138" s="87"/>
    </row>
    <row r="139" spans="1:79" s="8" customFormat="1" ht="26.4" customHeight="1" x14ac:dyDescent="0.25">
      <c r="A139" s="62">
        <v>5</v>
      </c>
      <c r="B139" s="63"/>
      <c r="C139" s="63"/>
      <c r="D139" s="92" t="s">
        <v>342</v>
      </c>
      <c r="E139" s="93"/>
      <c r="F139" s="93"/>
      <c r="G139" s="93"/>
      <c r="H139" s="93"/>
      <c r="I139" s="93"/>
      <c r="J139" s="93"/>
      <c r="K139" s="93"/>
      <c r="L139" s="93"/>
      <c r="M139" s="93"/>
      <c r="N139" s="93"/>
      <c r="O139" s="93"/>
      <c r="P139" s="93"/>
      <c r="Q139" s="93"/>
      <c r="R139" s="93"/>
      <c r="S139" s="94"/>
      <c r="T139" s="87">
        <v>0</v>
      </c>
      <c r="U139" s="87"/>
      <c r="V139" s="87"/>
      <c r="W139" s="87"/>
      <c r="X139" s="87"/>
      <c r="Y139" s="87">
        <v>0</v>
      </c>
      <c r="Z139" s="87"/>
      <c r="AA139" s="87"/>
      <c r="AB139" s="87"/>
      <c r="AC139" s="87"/>
      <c r="AD139" s="88">
        <v>0</v>
      </c>
      <c r="AE139" s="89"/>
      <c r="AF139" s="90"/>
      <c r="AG139" s="87">
        <f t="shared" si="10"/>
        <v>0</v>
      </c>
      <c r="AH139" s="87"/>
      <c r="AI139" s="87"/>
      <c r="AJ139" s="87"/>
      <c r="AK139" s="87"/>
      <c r="AL139" s="87">
        <v>2725313</v>
      </c>
      <c r="AM139" s="87"/>
      <c r="AN139" s="87"/>
      <c r="AO139" s="87"/>
      <c r="AP139" s="87"/>
      <c r="AQ139" s="87">
        <v>0</v>
      </c>
      <c r="AR139" s="87"/>
      <c r="AS139" s="87"/>
      <c r="AT139" s="87"/>
      <c r="AU139" s="87"/>
      <c r="AV139" s="88">
        <v>0</v>
      </c>
      <c r="AW139" s="89"/>
      <c r="AX139" s="90"/>
      <c r="AY139" s="87">
        <f t="shared" si="11"/>
        <v>2725313</v>
      </c>
      <c r="AZ139" s="87"/>
      <c r="BA139" s="87"/>
      <c r="BB139" s="87"/>
      <c r="BC139" s="87"/>
      <c r="BD139" s="87">
        <v>1222100</v>
      </c>
      <c r="BE139" s="87"/>
      <c r="BF139" s="87"/>
      <c r="BG139" s="87"/>
      <c r="BH139" s="87"/>
      <c r="BI139" s="87">
        <v>0</v>
      </c>
      <c r="BJ139" s="87"/>
      <c r="BK139" s="87"/>
      <c r="BL139" s="87"/>
      <c r="BM139" s="87"/>
      <c r="BN139" s="88">
        <v>0</v>
      </c>
      <c r="BO139" s="89"/>
      <c r="BP139" s="90"/>
      <c r="BQ139" s="87">
        <f t="shared" si="12"/>
        <v>1222100</v>
      </c>
      <c r="BR139" s="87"/>
      <c r="BS139" s="87"/>
      <c r="BT139" s="87"/>
      <c r="BU139" s="87"/>
    </row>
    <row r="140" spans="1:79" s="9" customFormat="1" ht="12.75" customHeight="1" x14ac:dyDescent="0.25">
      <c r="A140" s="98"/>
      <c r="B140" s="99"/>
      <c r="C140" s="99"/>
      <c r="D140" s="159" t="s">
        <v>145</v>
      </c>
      <c r="E140" s="156"/>
      <c r="F140" s="156"/>
      <c r="G140" s="156"/>
      <c r="H140" s="156"/>
      <c r="I140" s="156"/>
      <c r="J140" s="156"/>
      <c r="K140" s="156"/>
      <c r="L140" s="156"/>
      <c r="M140" s="156"/>
      <c r="N140" s="156"/>
      <c r="O140" s="156"/>
      <c r="P140" s="156"/>
      <c r="Q140" s="156"/>
      <c r="R140" s="156"/>
      <c r="S140" s="157"/>
      <c r="T140" s="120">
        <v>63130654</v>
      </c>
      <c r="U140" s="120"/>
      <c r="V140" s="120"/>
      <c r="W140" s="120"/>
      <c r="X140" s="120"/>
      <c r="Y140" s="120">
        <v>1241278</v>
      </c>
      <c r="Z140" s="120"/>
      <c r="AA140" s="120"/>
      <c r="AB140" s="120"/>
      <c r="AC140" s="120"/>
      <c r="AD140" s="95">
        <v>857795</v>
      </c>
      <c r="AE140" s="96"/>
      <c r="AF140" s="97"/>
      <c r="AG140" s="120">
        <f t="shared" si="10"/>
        <v>64371932</v>
      </c>
      <c r="AH140" s="120"/>
      <c r="AI140" s="120"/>
      <c r="AJ140" s="120"/>
      <c r="AK140" s="120"/>
      <c r="AL140" s="120">
        <v>2725313</v>
      </c>
      <c r="AM140" s="120"/>
      <c r="AN140" s="120"/>
      <c r="AO140" s="120"/>
      <c r="AP140" s="120"/>
      <c r="AQ140" s="120">
        <v>0</v>
      </c>
      <c r="AR140" s="120"/>
      <c r="AS140" s="120"/>
      <c r="AT140" s="120"/>
      <c r="AU140" s="120"/>
      <c r="AV140" s="95">
        <v>0</v>
      </c>
      <c r="AW140" s="96"/>
      <c r="AX140" s="97"/>
      <c r="AY140" s="120">
        <f t="shared" si="11"/>
        <v>2725313</v>
      </c>
      <c r="AZ140" s="120"/>
      <c r="BA140" s="120"/>
      <c r="BB140" s="120"/>
      <c r="BC140" s="120"/>
      <c r="BD140" s="120">
        <v>1222100</v>
      </c>
      <c r="BE140" s="120"/>
      <c r="BF140" s="120"/>
      <c r="BG140" s="120"/>
      <c r="BH140" s="120"/>
      <c r="BI140" s="120">
        <v>0</v>
      </c>
      <c r="BJ140" s="120"/>
      <c r="BK140" s="120"/>
      <c r="BL140" s="120"/>
      <c r="BM140" s="120"/>
      <c r="BN140" s="95">
        <v>0</v>
      </c>
      <c r="BO140" s="96"/>
      <c r="BP140" s="97"/>
      <c r="BQ140" s="120">
        <f t="shared" si="12"/>
        <v>1222100</v>
      </c>
      <c r="BR140" s="120"/>
      <c r="BS140" s="120"/>
      <c r="BT140" s="120"/>
      <c r="BU140" s="120"/>
    </row>
    <row r="141" spans="1:79" ht="7.2" customHeight="1" x14ac:dyDescent="0.25"/>
    <row r="142" spans="1:79" ht="14.25" customHeight="1" x14ac:dyDescent="0.25">
      <c r="A142" s="51" t="s">
        <v>415</v>
      </c>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row>
    <row r="143" spans="1:79" ht="15" customHeight="1" x14ac:dyDescent="0.25">
      <c r="A143" s="59" t="s">
        <v>192</v>
      </c>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row>
    <row r="144" spans="1:79" ht="7.2" customHeight="1" x14ac:dyDescent="0.25"/>
    <row r="145" spans="1:79" ht="23.1" customHeight="1" x14ac:dyDescent="0.25">
      <c r="A145" s="81" t="s">
        <v>6</v>
      </c>
      <c r="B145" s="82"/>
      <c r="C145" s="82"/>
      <c r="D145" s="81" t="s">
        <v>119</v>
      </c>
      <c r="E145" s="82"/>
      <c r="F145" s="82"/>
      <c r="G145" s="82"/>
      <c r="H145" s="82"/>
      <c r="I145" s="82"/>
      <c r="J145" s="82"/>
      <c r="K145" s="82"/>
      <c r="L145" s="82"/>
      <c r="M145" s="82"/>
      <c r="N145" s="82"/>
      <c r="O145" s="82"/>
      <c r="P145" s="82"/>
      <c r="Q145" s="82"/>
      <c r="R145" s="82"/>
      <c r="S145" s="83"/>
      <c r="T145" s="61" t="s">
        <v>204</v>
      </c>
      <c r="U145" s="61"/>
      <c r="V145" s="61"/>
      <c r="W145" s="61"/>
      <c r="X145" s="61"/>
      <c r="Y145" s="61"/>
      <c r="Z145" s="61"/>
      <c r="AA145" s="61"/>
      <c r="AB145" s="61"/>
      <c r="AC145" s="61"/>
      <c r="AD145" s="61"/>
      <c r="AE145" s="61"/>
      <c r="AF145" s="61"/>
      <c r="AG145" s="61"/>
      <c r="AH145" s="61"/>
      <c r="AI145" s="61"/>
      <c r="AJ145" s="61"/>
      <c r="AK145" s="61"/>
      <c r="AL145" s="61" t="s">
        <v>208</v>
      </c>
      <c r="AM145" s="61"/>
      <c r="AN145" s="61"/>
      <c r="AO145" s="61"/>
      <c r="AP145" s="61"/>
      <c r="AQ145" s="61"/>
      <c r="AR145" s="61"/>
      <c r="AS145" s="61"/>
      <c r="AT145" s="61"/>
      <c r="AU145" s="61"/>
      <c r="AV145" s="61"/>
      <c r="AW145" s="61"/>
      <c r="AX145" s="61"/>
      <c r="AY145" s="61"/>
      <c r="AZ145" s="61"/>
      <c r="BA145" s="61"/>
      <c r="BB145" s="61"/>
      <c r="BC145" s="61"/>
    </row>
    <row r="146" spans="1:79" ht="54" customHeight="1" x14ac:dyDescent="0.25">
      <c r="A146" s="84"/>
      <c r="B146" s="85"/>
      <c r="C146" s="85"/>
      <c r="D146" s="84"/>
      <c r="E146" s="85"/>
      <c r="F146" s="85"/>
      <c r="G146" s="85"/>
      <c r="H146" s="85"/>
      <c r="I146" s="85"/>
      <c r="J146" s="85"/>
      <c r="K146" s="85"/>
      <c r="L146" s="85"/>
      <c r="M146" s="85"/>
      <c r="N146" s="85"/>
      <c r="O146" s="85"/>
      <c r="P146" s="85"/>
      <c r="Q146" s="85"/>
      <c r="R146" s="85"/>
      <c r="S146" s="86"/>
      <c r="T146" s="61" t="s">
        <v>4</v>
      </c>
      <c r="U146" s="61"/>
      <c r="V146" s="61"/>
      <c r="W146" s="61"/>
      <c r="X146" s="61"/>
      <c r="Y146" s="61" t="s">
        <v>3</v>
      </c>
      <c r="Z146" s="61"/>
      <c r="AA146" s="61"/>
      <c r="AB146" s="61"/>
      <c r="AC146" s="61"/>
      <c r="AD146" s="62" t="s">
        <v>116</v>
      </c>
      <c r="AE146" s="63"/>
      <c r="AF146" s="64"/>
      <c r="AG146" s="61" t="s">
        <v>5</v>
      </c>
      <c r="AH146" s="61"/>
      <c r="AI146" s="61"/>
      <c r="AJ146" s="61"/>
      <c r="AK146" s="61"/>
      <c r="AL146" s="61" t="s">
        <v>4</v>
      </c>
      <c r="AM146" s="61"/>
      <c r="AN146" s="61"/>
      <c r="AO146" s="61"/>
      <c r="AP146" s="61"/>
      <c r="AQ146" s="61" t="s">
        <v>3</v>
      </c>
      <c r="AR146" s="61"/>
      <c r="AS146" s="61"/>
      <c r="AT146" s="61"/>
      <c r="AU146" s="61"/>
      <c r="AV146" s="62" t="s">
        <v>116</v>
      </c>
      <c r="AW146" s="63"/>
      <c r="AX146" s="64"/>
      <c r="AY146" s="61" t="s">
        <v>96</v>
      </c>
      <c r="AZ146" s="61"/>
      <c r="BA146" s="61"/>
      <c r="BB146" s="61"/>
      <c r="BC146" s="61"/>
    </row>
    <row r="147" spans="1:79" ht="15" customHeight="1" x14ac:dyDescent="0.25">
      <c r="A147" s="77">
        <v>1</v>
      </c>
      <c r="B147" s="78"/>
      <c r="C147" s="78"/>
      <c r="D147" s="77">
        <v>2</v>
      </c>
      <c r="E147" s="78"/>
      <c r="F147" s="78"/>
      <c r="G147" s="78"/>
      <c r="H147" s="78"/>
      <c r="I147" s="78"/>
      <c r="J147" s="78"/>
      <c r="K147" s="78"/>
      <c r="L147" s="78"/>
      <c r="M147" s="78"/>
      <c r="N147" s="78"/>
      <c r="O147" s="78"/>
      <c r="P147" s="78"/>
      <c r="Q147" s="78"/>
      <c r="R147" s="78"/>
      <c r="S147" s="79"/>
      <c r="T147" s="61">
        <v>3</v>
      </c>
      <c r="U147" s="61"/>
      <c r="V147" s="61"/>
      <c r="W147" s="61"/>
      <c r="X147" s="61"/>
      <c r="Y147" s="61">
        <v>4</v>
      </c>
      <c r="Z147" s="61"/>
      <c r="AA147" s="61"/>
      <c r="AB147" s="61"/>
      <c r="AC147" s="61"/>
      <c r="AD147" s="77">
        <v>5</v>
      </c>
      <c r="AE147" s="78"/>
      <c r="AF147" s="79"/>
      <c r="AG147" s="61">
        <v>6</v>
      </c>
      <c r="AH147" s="61"/>
      <c r="AI147" s="61"/>
      <c r="AJ147" s="61"/>
      <c r="AK147" s="61"/>
      <c r="AL147" s="61">
        <v>7</v>
      </c>
      <c r="AM147" s="61"/>
      <c r="AN147" s="61"/>
      <c r="AO147" s="61"/>
      <c r="AP147" s="61"/>
      <c r="AQ147" s="61">
        <v>8</v>
      </c>
      <c r="AR147" s="61"/>
      <c r="AS147" s="61"/>
      <c r="AT147" s="61"/>
      <c r="AU147" s="61"/>
      <c r="AV147" s="77">
        <v>9</v>
      </c>
      <c r="AW147" s="78"/>
      <c r="AX147" s="79"/>
      <c r="AY147" s="61">
        <v>10</v>
      </c>
      <c r="AZ147" s="61"/>
      <c r="BA147" s="61"/>
      <c r="BB147" s="61"/>
      <c r="BC147" s="61"/>
    </row>
    <row r="148" spans="1:79" ht="10.5" hidden="1" customHeight="1" x14ac:dyDescent="0.25">
      <c r="A148" s="62" t="s">
        <v>69</v>
      </c>
      <c r="B148" s="63"/>
      <c r="C148" s="63"/>
      <c r="D148" s="62" t="s">
        <v>57</v>
      </c>
      <c r="E148" s="63"/>
      <c r="F148" s="63"/>
      <c r="G148" s="63"/>
      <c r="H148" s="63"/>
      <c r="I148" s="63"/>
      <c r="J148" s="63"/>
      <c r="K148" s="63"/>
      <c r="L148" s="63"/>
      <c r="M148" s="63"/>
      <c r="N148" s="63"/>
      <c r="O148" s="63"/>
      <c r="P148" s="63"/>
      <c r="Q148" s="63"/>
      <c r="R148" s="63"/>
      <c r="S148" s="64"/>
      <c r="T148" s="80" t="s">
        <v>60</v>
      </c>
      <c r="U148" s="80"/>
      <c r="V148" s="80"/>
      <c r="W148" s="80"/>
      <c r="X148" s="80"/>
      <c r="Y148" s="80" t="s">
        <v>61</v>
      </c>
      <c r="Z148" s="80"/>
      <c r="AA148" s="80"/>
      <c r="AB148" s="80"/>
      <c r="AC148" s="80"/>
      <c r="AD148" s="62" t="s">
        <v>94</v>
      </c>
      <c r="AE148" s="63"/>
      <c r="AF148" s="64"/>
      <c r="AG148" s="91" t="s">
        <v>99</v>
      </c>
      <c r="AH148" s="91"/>
      <c r="AI148" s="91"/>
      <c r="AJ148" s="91"/>
      <c r="AK148" s="91"/>
      <c r="AL148" s="80" t="s">
        <v>62</v>
      </c>
      <c r="AM148" s="80"/>
      <c r="AN148" s="80"/>
      <c r="AO148" s="80"/>
      <c r="AP148" s="80"/>
      <c r="AQ148" s="80" t="s">
        <v>63</v>
      </c>
      <c r="AR148" s="80"/>
      <c r="AS148" s="80"/>
      <c r="AT148" s="80"/>
      <c r="AU148" s="80"/>
      <c r="AV148" s="62" t="s">
        <v>95</v>
      </c>
      <c r="AW148" s="63"/>
      <c r="AX148" s="64"/>
      <c r="AY148" s="91" t="s">
        <v>99</v>
      </c>
      <c r="AZ148" s="91"/>
      <c r="BA148" s="91"/>
      <c r="BB148" s="91"/>
      <c r="BC148" s="91"/>
      <c r="CA148" s="1" t="s">
        <v>35</v>
      </c>
    </row>
    <row r="149" spans="1:79" s="8" customFormat="1" ht="26.4" customHeight="1" x14ac:dyDescent="0.25">
      <c r="A149" s="62">
        <v>1</v>
      </c>
      <c r="B149" s="63"/>
      <c r="C149" s="63"/>
      <c r="D149" s="92" t="s">
        <v>340</v>
      </c>
      <c r="E149" s="93"/>
      <c r="F149" s="93"/>
      <c r="G149" s="93"/>
      <c r="H149" s="93"/>
      <c r="I149" s="93"/>
      <c r="J149" s="93"/>
      <c r="K149" s="93"/>
      <c r="L149" s="93"/>
      <c r="M149" s="93"/>
      <c r="N149" s="93"/>
      <c r="O149" s="93"/>
      <c r="P149" s="93"/>
      <c r="Q149" s="93"/>
      <c r="R149" s="93"/>
      <c r="S149" s="94"/>
      <c r="T149" s="87">
        <v>0</v>
      </c>
      <c r="U149" s="87"/>
      <c r="V149" s="87"/>
      <c r="W149" s="87"/>
      <c r="X149" s="87"/>
      <c r="Y149" s="87">
        <v>0</v>
      </c>
      <c r="Z149" s="87"/>
      <c r="AA149" s="87"/>
      <c r="AB149" s="87"/>
      <c r="AC149" s="87"/>
      <c r="AD149" s="88">
        <v>0</v>
      </c>
      <c r="AE149" s="89"/>
      <c r="AF149" s="90"/>
      <c r="AG149" s="87">
        <f t="shared" ref="AG149:AG154" si="13">IF(ISNUMBER(T149),T149,0)+IF(ISNUMBER(Y149),Y149,0)</f>
        <v>0</v>
      </c>
      <c r="AH149" s="87"/>
      <c r="AI149" s="87"/>
      <c r="AJ149" s="87"/>
      <c r="AK149" s="87"/>
      <c r="AL149" s="87">
        <v>0</v>
      </c>
      <c r="AM149" s="87"/>
      <c r="AN149" s="87"/>
      <c r="AO149" s="87"/>
      <c r="AP149" s="87"/>
      <c r="AQ149" s="87">
        <v>0</v>
      </c>
      <c r="AR149" s="87"/>
      <c r="AS149" s="87"/>
      <c r="AT149" s="87"/>
      <c r="AU149" s="87"/>
      <c r="AV149" s="88">
        <v>0</v>
      </c>
      <c r="AW149" s="89"/>
      <c r="AX149" s="90"/>
      <c r="AY149" s="87">
        <f t="shared" ref="AY149:AY154" si="14">IF(ISNUMBER(AL149),AL149,0)+IF(ISNUMBER(AQ149),AQ149,0)</f>
        <v>0</v>
      </c>
      <c r="AZ149" s="87"/>
      <c r="BA149" s="87"/>
      <c r="BB149" s="87"/>
      <c r="BC149" s="87"/>
      <c r="CA149" s="8" t="s">
        <v>36</v>
      </c>
    </row>
    <row r="150" spans="1:79" s="8" customFormat="1" ht="28.95" customHeight="1" x14ac:dyDescent="0.25">
      <c r="A150" s="62">
        <v>2</v>
      </c>
      <c r="B150" s="63"/>
      <c r="C150" s="63"/>
      <c r="D150" s="92" t="s">
        <v>341</v>
      </c>
      <c r="E150" s="93"/>
      <c r="F150" s="93"/>
      <c r="G150" s="93"/>
      <c r="H150" s="93"/>
      <c r="I150" s="93"/>
      <c r="J150" s="93"/>
      <c r="K150" s="93"/>
      <c r="L150" s="93"/>
      <c r="M150" s="93"/>
      <c r="N150" s="93"/>
      <c r="O150" s="93"/>
      <c r="P150" s="93"/>
      <c r="Q150" s="93"/>
      <c r="R150" s="93"/>
      <c r="S150" s="94"/>
      <c r="T150" s="87">
        <v>0</v>
      </c>
      <c r="U150" s="87"/>
      <c r="V150" s="87"/>
      <c r="W150" s="87"/>
      <c r="X150" s="87"/>
      <c r="Y150" s="87">
        <v>0</v>
      </c>
      <c r="Z150" s="87"/>
      <c r="AA150" s="87"/>
      <c r="AB150" s="87"/>
      <c r="AC150" s="87"/>
      <c r="AD150" s="88">
        <v>0</v>
      </c>
      <c r="AE150" s="89"/>
      <c r="AF150" s="90"/>
      <c r="AG150" s="87">
        <f t="shared" si="13"/>
        <v>0</v>
      </c>
      <c r="AH150" s="87"/>
      <c r="AI150" s="87"/>
      <c r="AJ150" s="87"/>
      <c r="AK150" s="87"/>
      <c r="AL150" s="87">
        <v>0</v>
      </c>
      <c r="AM150" s="87"/>
      <c r="AN150" s="87"/>
      <c r="AO150" s="87"/>
      <c r="AP150" s="87"/>
      <c r="AQ150" s="87">
        <v>0</v>
      </c>
      <c r="AR150" s="87"/>
      <c r="AS150" s="87"/>
      <c r="AT150" s="87"/>
      <c r="AU150" s="87"/>
      <c r="AV150" s="88">
        <v>0</v>
      </c>
      <c r="AW150" s="89"/>
      <c r="AX150" s="90"/>
      <c r="AY150" s="87">
        <f t="shared" si="14"/>
        <v>0</v>
      </c>
      <c r="AZ150" s="87"/>
      <c r="BA150" s="87"/>
      <c r="BB150" s="87"/>
      <c r="BC150" s="87"/>
    </row>
    <row r="151" spans="1:79" s="8" customFormat="1" ht="39.6" customHeight="1" x14ac:dyDescent="0.25">
      <c r="A151" s="62">
        <v>3</v>
      </c>
      <c r="B151" s="63"/>
      <c r="C151" s="63"/>
      <c r="D151" s="92" t="s">
        <v>238</v>
      </c>
      <c r="E151" s="93"/>
      <c r="F151" s="93"/>
      <c r="G151" s="93"/>
      <c r="H151" s="93"/>
      <c r="I151" s="93"/>
      <c r="J151" s="93"/>
      <c r="K151" s="93"/>
      <c r="L151" s="93"/>
      <c r="M151" s="93"/>
      <c r="N151" s="93"/>
      <c r="O151" s="93"/>
      <c r="P151" s="93"/>
      <c r="Q151" s="93"/>
      <c r="R151" s="93"/>
      <c r="S151" s="94"/>
      <c r="T151" s="87">
        <v>0</v>
      </c>
      <c r="U151" s="87"/>
      <c r="V151" s="87"/>
      <c r="W151" s="87"/>
      <c r="X151" s="87"/>
      <c r="Y151" s="87">
        <v>0</v>
      </c>
      <c r="Z151" s="87"/>
      <c r="AA151" s="87"/>
      <c r="AB151" s="87"/>
      <c r="AC151" s="87"/>
      <c r="AD151" s="88">
        <v>0</v>
      </c>
      <c r="AE151" s="89"/>
      <c r="AF151" s="90"/>
      <c r="AG151" s="87">
        <f t="shared" si="13"/>
        <v>0</v>
      </c>
      <c r="AH151" s="87"/>
      <c r="AI151" s="87"/>
      <c r="AJ151" s="87"/>
      <c r="AK151" s="87"/>
      <c r="AL151" s="87">
        <v>0</v>
      </c>
      <c r="AM151" s="87"/>
      <c r="AN151" s="87"/>
      <c r="AO151" s="87"/>
      <c r="AP151" s="87"/>
      <c r="AQ151" s="87">
        <v>0</v>
      </c>
      <c r="AR151" s="87"/>
      <c r="AS151" s="87"/>
      <c r="AT151" s="87"/>
      <c r="AU151" s="87"/>
      <c r="AV151" s="88">
        <v>0</v>
      </c>
      <c r="AW151" s="89"/>
      <c r="AX151" s="90"/>
      <c r="AY151" s="87">
        <f t="shared" si="14"/>
        <v>0</v>
      </c>
      <c r="AZ151" s="87"/>
      <c r="BA151" s="87"/>
      <c r="BB151" s="87"/>
      <c r="BC151" s="87"/>
    </row>
    <row r="152" spans="1:79" s="8" customFormat="1" ht="26.4" customHeight="1" x14ac:dyDescent="0.25">
      <c r="A152" s="62">
        <v>4</v>
      </c>
      <c r="B152" s="63"/>
      <c r="C152" s="63"/>
      <c r="D152" s="92" t="s">
        <v>240</v>
      </c>
      <c r="E152" s="93"/>
      <c r="F152" s="93"/>
      <c r="G152" s="93"/>
      <c r="H152" s="93"/>
      <c r="I152" s="93"/>
      <c r="J152" s="93"/>
      <c r="K152" s="93"/>
      <c r="L152" s="93"/>
      <c r="M152" s="93"/>
      <c r="N152" s="93"/>
      <c r="O152" s="93"/>
      <c r="P152" s="93"/>
      <c r="Q152" s="93"/>
      <c r="R152" s="93"/>
      <c r="S152" s="94"/>
      <c r="T152" s="87">
        <v>0</v>
      </c>
      <c r="U152" s="87"/>
      <c r="V152" s="87"/>
      <c r="W152" s="87"/>
      <c r="X152" s="87"/>
      <c r="Y152" s="87">
        <v>0</v>
      </c>
      <c r="Z152" s="87"/>
      <c r="AA152" s="87"/>
      <c r="AB152" s="87"/>
      <c r="AC152" s="87"/>
      <c r="AD152" s="88">
        <v>0</v>
      </c>
      <c r="AE152" s="89"/>
      <c r="AF152" s="90"/>
      <c r="AG152" s="87">
        <f t="shared" si="13"/>
        <v>0</v>
      </c>
      <c r="AH152" s="87"/>
      <c r="AI152" s="87"/>
      <c r="AJ152" s="87"/>
      <c r="AK152" s="87"/>
      <c r="AL152" s="87">
        <v>0</v>
      </c>
      <c r="AM152" s="87"/>
      <c r="AN152" s="87"/>
      <c r="AO152" s="87"/>
      <c r="AP152" s="87"/>
      <c r="AQ152" s="87">
        <v>0</v>
      </c>
      <c r="AR152" s="87"/>
      <c r="AS152" s="87"/>
      <c r="AT152" s="87"/>
      <c r="AU152" s="87"/>
      <c r="AV152" s="88">
        <v>0</v>
      </c>
      <c r="AW152" s="89"/>
      <c r="AX152" s="90"/>
      <c r="AY152" s="87">
        <f t="shared" si="14"/>
        <v>0</v>
      </c>
      <c r="AZ152" s="87"/>
      <c r="BA152" s="87"/>
      <c r="BB152" s="87"/>
      <c r="BC152" s="87"/>
    </row>
    <row r="153" spans="1:79" s="8" customFormat="1" ht="26.4" customHeight="1" x14ac:dyDescent="0.25">
      <c r="A153" s="62">
        <v>5</v>
      </c>
      <c r="B153" s="63"/>
      <c r="C153" s="63"/>
      <c r="D153" s="92" t="s">
        <v>342</v>
      </c>
      <c r="E153" s="93"/>
      <c r="F153" s="93"/>
      <c r="G153" s="93"/>
      <c r="H153" s="93"/>
      <c r="I153" s="93"/>
      <c r="J153" s="93"/>
      <c r="K153" s="93"/>
      <c r="L153" s="93"/>
      <c r="M153" s="93"/>
      <c r="N153" s="93"/>
      <c r="O153" s="93"/>
      <c r="P153" s="93"/>
      <c r="Q153" s="93"/>
      <c r="R153" s="93"/>
      <c r="S153" s="94"/>
      <c r="T153" s="87">
        <v>1291760</v>
      </c>
      <c r="U153" s="87"/>
      <c r="V153" s="87"/>
      <c r="W153" s="87"/>
      <c r="X153" s="87"/>
      <c r="Y153" s="87">
        <v>0</v>
      </c>
      <c r="Z153" s="87"/>
      <c r="AA153" s="87"/>
      <c r="AB153" s="87"/>
      <c r="AC153" s="87"/>
      <c r="AD153" s="88">
        <v>0</v>
      </c>
      <c r="AE153" s="89"/>
      <c r="AF153" s="90"/>
      <c r="AG153" s="87">
        <f t="shared" si="13"/>
        <v>1291760</v>
      </c>
      <c r="AH153" s="87"/>
      <c r="AI153" s="87"/>
      <c r="AJ153" s="87"/>
      <c r="AK153" s="87"/>
      <c r="AL153" s="87">
        <v>1360223</v>
      </c>
      <c r="AM153" s="87"/>
      <c r="AN153" s="87"/>
      <c r="AO153" s="87"/>
      <c r="AP153" s="87"/>
      <c r="AQ153" s="87">
        <v>0</v>
      </c>
      <c r="AR153" s="87"/>
      <c r="AS153" s="87"/>
      <c r="AT153" s="87"/>
      <c r="AU153" s="87"/>
      <c r="AV153" s="88">
        <v>0</v>
      </c>
      <c r="AW153" s="89"/>
      <c r="AX153" s="90"/>
      <c r="AY153" s="87">
        <f t="shared" si="14"/>
        <v>1360223</v>
      </c>
      <c r="AZ153" s="87"/>
      <c r="BA153" s="87"/>
      <c r="BB153" s="87"/>
      <c r="BC153" s="87"/>
    </row>
    <row r="154" spans="1:79" s="9" customFormat="1" ht="12.75" customHeight="1" x14ac:dyDescent="0.25">
      <c r="A154" s="98"/>
      <c r="B154" s="99"/>
      <c r="C154" s="99"/>
      <c r="D154" s="159" t="s">
        <v>145</v>
      </c>
      <c r="E154" s="156"/>
      <c r="F154" s="156"/>
      <c r="G154" s="156"/>
      <c r="H154" s="156"/>
      <c r="I154" s="156"/>
      <c r="J154" s="156"/>
      <c r="K154" s="156"/>
      <c r="L154" s="156"/>
      <c r="M154" s="156"/>
      <c r="N154" s="156"/>
      <c r="O154" s="156"/>
      <c r="P154" s="156"/>
      <c r="Q154" s="156"/>
      <c r="R154" s="156"/>
      <c r="S154" s="157"/>
      <c r="T154" s="120">
        <v>1291760</v>
      </c>
      <c r="U154" s="120"/>
      <c r="V154" s="120"/>
      <c r="W154" s="120"/>
      <c r="X154" s="120"/>
      <c r="Y154" s="120">
        <v>0</v>
      </c>
      <c r="Z154" s="120"/>
      <c r="AA154" s="120"/>
      <c r="AB154" s="120"/>
      <c r="AC154" s="120"/>
      <c r="AD154" s="95">
        <v>0</v>
      </c>
      <c r="AE154" s="96"/>
      <c r="AF154" s="97"/>
      <c r="AG154" s="120">
        <f t="shared" si="13"/>
        <v>1291760</v>
      </c>
      <c r="AH154" s="120"/>
      <c r="AI154" s="120"/>
      <c r="AJ154" s="120"/>
      <c r="AK154" s="120"/>
      <c r="AL154" s="120">
        <v>1360223</v>
      </c>
      <c r="AM154" s="120"/>
      <c r="AN154" s="120"/>
      <c r="AO154" s="120"/>
      <c r="AP154" s="120"/>
      <c r="AQ154" s="120">
        <v>0</v>
      </c>
      <c r="AR154" s="120"/>
      <c r="AS154" s="120"/>
      <c r="AT154" s="120"/>
      <c r="AU154" s="120"/>
      <c r="AV154" s="95">
        <v>0</v>
      </c>
      <c r="AW154" s="96"/>
      <c r="AX154" s="97"/>
      <c r="AY154" s="120">
        <f t="shared" si="14"/>
        <v>1360223</v>
      </c>
      <c r="AZ154" s="120"/>
      <c r="BA154" s="120"/>
      <c r="BB154" s="120"/>
      <c r="BC154" s="120"/>
    </row>
    <row r="155" spans="1:79" ht="9" customHeight="1" x14ac:dyDescent="0.25"/>
    <row r="156" spans="1:79" ht="14.25" customHeight="1" x14ac:dyDescent="0.25">
      <c r="A156" s="51" t="s">
        <v>147</v>
      </c>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row>
    <row r="157" spans="1:79" ht="9" customHeight="1" x14ac:dyDescent="0.25"/>
    <row r="158" spans="1:79" ht="14.25" customHeight="1" x14ac:dyDescent="0.25">
      <c r="A158" s="51" t="s">
        <v>416</v>
      </c>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row>
    <row r="159" spans="1:79" ht="7.2" customHeight="1" x14ac:dyDescent="0.25"/>
    <row r="160" spans="1:79" ht="15" customHeight="1" x14ac:dyDescent="0.25">
      <c r="A160" s="81" t="s">
        <v>6</v>
      </c>
      <c r="B160" s="82"/>
      <c r="C160" s="82"/>
      <c r="D160" s="61" t="s">
        <v>9</v>
      </c>
      <c r="E160" s="61"/>
      <c r="F160" s="61"/>
      <c r="G160" s="61"/>
      <c r="H160" s="61"/>
      <c r="I160" s="61"/>
      <c r="J160" s="61"/>
      <c r="K160" s="61"/>
      <c r="L160" s="61"/>
      <c r="M160" s="61"/>
      <c r="N160" s="61"/>
      <c r="O160" s="61"/>
      <c r="P160" s="61"/>
      <c r="Q160" s="61" t="s">
        <v>8</v>
      </c>
      <c r="R160" s="61"/>
      <c r="S160" s="61"/>
      <c r="T160" s="61"/>
      <c r="U160" s="61"/>
      <c r="V160" s="61" t="s">
        <v>7</v>
      </c>
      <c r="W160" s="61"/>
      <c r="X160" s="61"/>
      <c r="Y160" s="61"/>
      <c r="Z160" s="61"/>
      <c r="AA160" s="61"/>
      <c r="AB160" s="61"/>
      <c r="AC160" s="61"/>
      <c r="AD160" s="61"/>
      <c r="AE160" s="61"/>
      <c r="AF160" s="77" t="s">
        <v>193</v>
      </c>
      <c r="AG160" s="78"/>
      <c r="AH160" s="78"/>
      <c r="AI160" s="78"/>
      <c r="AJ160" s="78"/>
      <c r="AK160" s="78"/>
      <c r="AL160" s="78"/>
      <c r="AM160" s="78"/>
      <c r="AN160" s="78"/>
      <c r="AO160" s="78"/>
      <c r="AP160" s="78"/>
      <c r="AQ160" s="78"/>
      <c r="AR160" s="78"/>
      <c r="AS160" s="78"/>
      <c r="AT160" s="79"/>
      <c r="AU160" s="77" t="s">
        <v>195</v>
      </c>
      <c r="AV160" s="78"/>
      <c r="AW160" s="78"/>
      <c r="AX160" s="78"/>
      <c r="AY160" s="78"/>
      <c r="AZ160" s="78"/>
      <c r="BA160" s="78"/>
      <c r="BB160" s="78"/>
      <c r="BC160" s="78"/>
      <c r="BD160" s="78"/>
      <c r="BE160" s="78"/>
      <c r="BF160" s="78"/>
      <c r="BG160" s="78"/>
      <c r="BH160" s="78"/>
      <c r="BI160" s="79"/>
      <c r="BJ160" s="77" t="s">
        <v>200</v>
      </c>
      <c r="BK160" s="78"/>
      <c r="BL160" s="78"/>
      <c r="BM160" s="78"/>
      <c r="BN160" s="78"/>
      <c r="BO160" s="78"/>
      <c r="BP160" s="78"/>
      <c r="BQ160" s="78"/>
      <c r="BR160" s="78"/>
      <c r="BS160" s="78"/>
      <c r="BT160" s="78"/>
      <c r="BU160" s="78"/>
      <c r="BV160" s="78"/>
      <c r="BW160" s="78"/>
      <c r="BX160" s="79"/>
    </row>
    <row r="161" spans="1:79" ht="32.25" customHeight="1" x14ac:dyDescent="0.25">
      <c r="A161" s="84"/>
      <c r="B161" s="85"/>
      <c r="C161" s="85"/>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t="s">
        <v>4</v>
      </c>
      <c r="AG161" s="61"/>
      <c r="AH161" s="61"/>
      <c r="AI161" s="61"/>
      <c r="AJ161" s="61"/>
      <c r="AK161" s="61" t="s">
        <v>3</v>
      </c>
      <c r="AL161" s="61"/>
      <c r="AM161" s="61"/>
      <c r="AN161" s="61"/>
      <c r="AO161" s="61"/>
      <c r="AP161" s="61" t="s">
        <v>121</v>
      </c>
      <c r="AQ161" s="61"/>
      <c r="AR161" s="61"/>
      <c r="AS161" s="61"/>
      <c r="AT161" s="61"/>
      <c r="AU161" s="61" t="s">
        <v>4</v>
      </c>
      <c r="AV161" s="61"/>
      <c r="AW161" s="61"/>
      <c r="AX161" s="61"/>
      <c r="AY161" s="61"/>
      <c r="AZ161" s="61" t="s">
        <v>3</v>
      </c>
      <c r="BA161" s="61"/>
      <c r="BB161" s="61"/>
      <c r="BC161" s="61"/>
      <c r="BD161" s="61"/>
      <c r="BE161" s="61" t="s">
        <v>90</v>
      </c>
      <c r="BF161" s="61"/>
      <c r="BG161" s="61"/>
      <c r="BH161" s="61"/>
      <c r="BI161" s="61"/>
      <c r="BJ161" s="61" t="s">
        <v>4</v>
      </c>
      <c r="BK161" s="61"/>
      <c r="BL161" s="61"/>
      <c r="BM161" s="61"/>
      <c r="BN161" s="61"/>
      <c r="BO161" s="61" t="s">
        <v>3</v>
      </c>
      <c r="BP161" s="61"/>
      <c r="BQ161" s="61"/>
      <c r="BR161" s="61"/>
      <c r="BS161" s="61"/>
      <c r="BT161" s="61" t="s">
        <v>97</v>
      </c>
      <c r="BU161" s="61"/>
      <c r="BV161" s="61"/>
      <c r="BW161" s="61"/>
      <c r="BX161" s="61"/>
    </row>
    <row r="162" spans="1:79" ht="15" customHeight="1" x14ac:dyDescent="0.25">
      <c r="A162" s="77">
        <v>1</v>
      </c>
      <c r="B162" s="78"/>
      <c r="C162" s="78"/>
      <c r="D162" s="61">
        <v>2</v>
      </c>
      <c r="E162" s="61"/>
      <c r="F162" s="61"/>
      <c r="G162" s="61"/>
      <c r="H162" s="61"/>
      <c r="I162" s="61"/>
      <c r="J162" s="61"/>
      <c r="K162" s="61"/>
      <c r="L162" s="61"/>
      <c r="M162" s="61"/>
      <c r="N162" s="61"/>
      <c r="O162" s="61"/>
      <c r="P162" s="61"/>
      <c r="Q162" s="61">
        <v>3</v>
      </c>
      <c r="R162" s="61"/>
      <c r="S162" s="61"/>
      <c r="T162" s="61"/>
      <c r="U162" s="61"/>
      <c r="V162" s="61">
        <v>4</v>
      </c>
      <c r="W162" s="61"/>
      <c r="X162" s="61"/>
      <c r="Y162" s="61"/>
      <c r="Z162" s="61"/>
      <c r="AA162" s="61"/>
      <c r="AB162" s="61"/>
      <c r="AC162" s="61"/>
      <c r="AD162" s="61"/>
      <c r="AE162" s="61"/>
      <c r="AF162" s="61">
        <v>5</v>
      </c>
      <c r="AG162" s="61"/>
      <c r="AH162" s="61"/>
      <c r="AI162" s="61"/>
      <c r="AJ162" s="61"/>
      <c r="AK162" s="61">
        <v>6</v>
      </c>
      <c r="AL162" s="61"/>
      <c r="AM162" s="61"/>
      <c r="AN162" s="61"/>
      <c r="AO162" s="61"/>
      <c r="AP162" s="61">
        <v>7</v>
      </c>
      <c r="AQ162" s="61"/>
      <c r="AR162" s="61"/>
      <c r="AS162" s="61"/>
      <c r="AT162" s="61"/>
      <c r="AU162" s="61">
        <v>8</v>
      </c>
      <c r="AV162" s="61"/>
      <c r="AW162" s="61"/>
      <c r="AX162" s="61"/>
      <c r="AY162" s="61"/>
      <c r="AZ162" s="61">
        <v>9</v>
      </c>
      <c r="BA162" s="61"/>
      <c r="BB162" s="61"/>
      <c r="BC162" s="61"/>
      <c r="BD162" s="61"/>
      <c r="BE162" s="61">
        <v>10</v>
      </c>
      <c r="BF162" s="61"/>
      <c r="BG162" s="61"/>
      <c r="BH162" s="61"/>
      <c r="BI162" s="61"/>
      <c r="BJ162" s="61">
        <v>11</v>
      </c>
      <c r="BK162" s="61"/>
      <c r="BL162" s="61"/>
      <c r="BM162" s="61"/>
      <c r="BN162" s="61"/>
      <c r="BO162" s="61">
        <v>12</v>
      </c>
      <c r="BP162" s="61"/>
      <c r="BQ162" s="61"/>
      <c r="BR162" s="61"/>
      <c r="BS162" s="61"/>
      <c r="BT162" s="61">
        <v>13</v>
      </c>
      <c r="BU162" s="61"/>
      <c r="BV162" s="61"/>
      <c r="BW162" s="61"/>
      <c r="BX162" s="61"/>
    </row>
    <row r="163" spans="1:79" ht="10.5" hidden="1" customHeight="1" x14ac:dyDescent="0.25">
      <c r="A163" s="62" t="s">
        <v>149</v>
      </c>
      <c r="B163" s="63"/>
      <c r="C163" s="63"/>
      <c r="D163" s="61" t="s">
        <v>57</v>
      </c>
      <c r="E163" s="61"/>
      <c r="F163" s="61"/>
      <c r="G163" s="61"/>
      <c r="H163" s="61"/>
      <c r="I163" s="61"/>
      <c r="J163" s="61"/>
      <c r="K163" s="61"/>
      <c r="L163" s="61"/>
      <c r="M163" s="61"/>
      <c r="N163" s="61"/>
      <c r="O163" s="61"/>
      <c r="P163" s="61"/>
      <c r="Q163" s="61" t="s">
        <v>70</v>
      </c>
      <c r="R163" s="61"/>
      <c r="S163" s="61"/>
      <c r="T163" s="61"/>
      <c r="U163" s="61"/>
      <c r="V163" s="61" t="s">
        <v>71</v>
      </c>
      <c r="W163" s="61"/>
      <c r="X163" s="61"/>
      <c r="Y163" s="61"/>
      <c r="Z163" s="61"/>
      <c r="AA163" s="61"/>
      <c r="AB163" s="61"/>
      <c r="AC163" s="61"/>
      <c r="AD163" s="61"/>
      <c r="AE163" s="61"/>
      <c r="AF163" s="80" t="s">
        <v>112</v>
      </c>
      <c r="AG163" s="80"/>
      <c r="AH163" s="80"/>
      <c r="AI163" s="80"/>
      <c r="AJ163" s="80"/>
      <c r="AK163" s="122" t="s">
        <v>113</v>
      </c>
      <c r="AL163" s="122"/>
      <c r="AM163" s="122"/>
      <c r="AN163" s="122"/>
      <c r="AO163" s="122"/>
      <c r="AP163" s="91" t="s">
        <v>120</v>
      </c>
      <c r="AQ163" s="91"/>
      <c r="AR163" s="91"/>
      <c r="AS163" s="91"/>
      <c r="AT163" s="91"/>
      <c r="AU163" s="80" t="s">
        <v>114</v>
      </c>
      <c r="AV163" s="80"/>
      <c r="AW163" s="80"/>
      <c r="AX163" s="80"/>
      <c r="AY163" s="80"/>
      <c r="AZ163" s="122" t="s">
        <v>115</v>
      </c>
      <c r="BA163" s="122"/>
      <c r="BB163" s="122"/>
      <c r="BC163" s="122"/>
      <c r="BD163" s="122"/>
      <c r="BE163" s="91" t="s">
        <v>120</v>
      </c>
      <c r="BF163" s="91"/>
      <c r="BG163" s="91"/>
      <c r="BH163" s="91"/>
      <c r="BI163" s="91"/>
      <c r="BJ163" s="80" t="s">
        <v>106</v>
      </c>
      <c r="BK163" s="80"/>
      <c r="BL163" s="80"/>
      <c r="BM163" s="80"/>
      <c r="BN163" s="80"/>
      <c r="BO163" s="122" t="s">
        <v>107</v>
      </c>
      <c r="BP163" s="122"/>
      <c r="BQ163" s="122"/>
      <c r="BR163" s="122"/>
      <c r="BS163" s="122"/>
      <c r="BT163" s="91" t="s">
        <v>120</v>
      </c>
      <c r="BU163" s="91"/>
      <c r="BV163" s="91"/>
      <c r="BW163" s="91"/>
      <c r="BX163" s="91"/>
      <c r="CA163" s="1" t="s">
        <v>37</v>
      </c>
    </row>
    <row r="164" spans="1:79" s="9" customFormat="1" ht="15" customHeight="1" x14ac:dyDescent="0.25">
      <c r="A164" s="98">
        <v>0</v>
      </c>
      <c r="B164" s="99"/>
      <c r="C164" s="99"/>
      <c r="D164" s="124" t="s">
        <v>161</v>
      </c>
      <c r="E164" s="124"/>
      <c r="F164" s="124"/>
      <c r="G164" s="124"/>
      <c r="H164" s="124"/>
      <c r="I164" s="124"/>
      <c r="J164" s="124"/>
      <c r="K164" s="124"/>
      <c r="L164" s="124"/>
      <c r="M164" s="124"/>
      <c r="N164" s="124"/>
      <c r="O164" s="124"/>
      <c r="P164" s="124"/>
      <c r="Q164" s="123"/>
      <c r="R164" s="123"/>
      <c r="S164" s="123"/>
      <c r="T164" s="123"/>
      <c r="U164" s="123"/>
      <c r="V164" s="123"/>
      <c r="W164" s="123"/>
      <c r="X164" s="123"/>
      <c r="Y164" s="123"/>
      <c r="Z164" s="123"/>
      <c r="AA164" s="123"/>
      <c r="AB164" s="123"/>
      <c r="AC164" s="123"/>
      <c r="AD164" s="123"/>
      <c r="AE164" s="123"/>
      <c r="AF164" s="121"/>
      <c r="AG164" s="121"/>
      <c r="AH164" s="121"/>
      <c r="AI164" s="121"/>
      <c r="AJ164" s="121"/>
      <c r="AK164" s="121"/>
      <c r="AL164" s="121"/>
      <c r="AM164" s="121"/>
      <c r="AN164" s="121"/>
      <c r="AO164" s="121"/>
      <c r="AP164" s="121">
        <f t="shared" ref="AP164:AP171" si="15">IF(ISNUMBER(AF164),AF164,0)+IF(ISNUMBER(AK164),AK164,0)</f>
        <v>0</v>
      </c>
      <c r="AQ164" s="121"/>
      <c r="AR164" s="121"/>
      <c r="AS164" s="121"/>
      <c r="AT164" s="121"/>
      <c r="AU164" s="121"/>
      <c r="AV164" s="121"/>
      <c r="AW164" s="121"/>
      <c r="AX164" s="121"/>
      <c r="AY164" s="121"/>
      <c r="AZ164" s="121"/>
      <c r="BA164" s="121"/>
      <c r="BB164" s="121"/>
      <c r="BC164" s="121"/>
      <c r="BD164" s="121"/>
      <c r="BE164" s="121">
        <f t="shared" ref="BE164:BE171" si="16">IF(ISNUMBER(AU164),AU164,0)+IF(ISNUMBER(AZ164),AZ164,0)</f>
        <v>0</v>
      </c>
      <c r="BF164" s="121"/>
      <c r="BG164" s="121"/>
      <c r="BH164" s="121"/>
      <c r="BI164" s="121"/>
      <c r="BJ164" s="121"/>
      <c r="BK164" s="121"/>
      <c r="BL164" s="121"/>
      <c r="BM164" s="121"/>
      <c r="BN164" s="121"/>
      <c r="BO164" s="121"/>
      <c r="BP164" s="121"/>
      <c r="BQ164" s="121"/>
      <c r="BR164" s="121"/>
      <c r="BS164" s="121"/>
      <c r="BT164" s="121">
        <f t="shared" ref="BT164:BT171" si="17">IF(ISNUMBER(BJ164),BJ164,0)+IF(ISNUMBER(BO164),BO164,0)</f>
        <v>0</v>
      </c>
      <c r="BU164" s="121"/>
      <c r="BV164" s="121"/>
      <c r="BW164" s="121"/>
      <c r="BX164" s="121"/>
      <c r="CA164" s="9" t="s">
        <v>38</v>
      </c>
    </row>
    <row r="165" spans="1:79" s="8" customFormat="1" ht="45" customHeight="1" x14ac:dyDescent="0.25">
      <c r="A165" s="62">
        <v>1</v>
      </c>
      <c r="B165" s="63"/>
      <c r="C165" s="63"/>
      <c r="D165" s="126" t="s">
        <v>561</v>
      </c>
      <c r="E165" s="93"/>
      <c r="F165" s="93"/>
      <c r="G165" s="93"/>
      <c r="H165" s="93"/>
      <c r="I165" s="93"/>
      <c r="J165" s="93"/>
      <c r="K165" s="93"/>
      <c r="L165" s="93"/>
      <c r="M165" s="93"/>
      <c r="N165" s="93"/>
      <c r="O165" s="93"/>
      <c r="P165" s="94"/>
      <c r="Q165" s="61" t="s">
        <v>343</v>
      </c>
      <c r="R165" s="61"/>
      <c r="S165" s="61"/>
      <c r="T165" s="61"/>
      <c r="U165" s="61"/>
      <c r="V165" s="242" t="s">
        <v>344</v>
      </c>
      <c r="W165" s="118"/>
      <c r="X165" s="118"/>
      <c r="Y165" s="118"/>
      <c r="Z165" s="118"/>
      <c r="AA165" s="118"/>
      <c r="AB165" s="118"/>
      <c r="AC165" s="118"/>
      <c r="AD165" s="118"/>
      <c r="AE165" s="119"/>
      <c r="AF165" s="125">
        <v>0</v>
      </c>
      <c r="AG165" s="125"/>
      <c r="AH165" s="125"/>
      <c r="AI165" s="125"/>
      <c r="AJ165" s="125"/>
      <c r="AK165" s="125">
        <v>0</v>
      </c>
      <c r="AL165" s="125"/>
      <c r="AM165" s="125"/>
      <c r="AN165" s="125"/>
      <c r="AO165" s="125"/>
      <c r="AP165" s="125">
        <f t="shared" si="15"/>
        <v>0</v>
      </c>
      <c r="AQ165" s="125"/>
      <c r="AR165" s="125"/>
      <c r="AS165" s="125"/>
      <c r="AT165" s="125"/>
      <c r="AU165" s="125">
        <v>2725313</v>
      </c>
      <c r="AV165" s="125"/>
      <c r="AW165" s="125"/>
      <c r="AX165" s="125"/>
      <c r="AY165" s="125"/>
      <c r="AZ165" s="125">
        <v>0</v>
      </c>
      <c r="BA165" s="125"/>
      <c r="BB165" s="125"/>
      <c r="BC165" s="125"/>
      <c r="BD165" s="125"/>
      <c r="BE165" s="125">
        <f t="shared" si="16"/>
        <v>2725313</v>
      </c>
      <c r="BF165" s="125"/>
      <c r="BG165" s="125"/>
      <c r="BH165" s="125"/>
      <c r="BI165" s="125"/>
      <c r="BJ165" s="125">
        <v>1222100</v>
      </c>
      <c r="BK165" s="125"/>
      <c r="BL165" s="125"/>
      <c r="BM165" s="125"/>
      <c r="BN165" s="125"/>
      <c r="BO165" s="125">
        <v>0</v>
      </c>
      <c r="BP165" s="125"/>
      <c r="BQ165" s="125"/>
      <c r="BR165" s="125"/>
      <c r="BS165" s="125"/>
      <c r="BT165" s="125">
        <f t="shared" si="17"/>
        <v>1222100</v>
      </c>
      <c r="BU165" s="125"/>
      <c r="BV165" s="125"/>
      <c r="BW165" s="125"/>
      <c r="BX165" s="125"/>
    </row>
    <row r="166" spans="1:79" s="9" customFormat="1" ht="15" customHeight="1" x14ac:dyDescent="0.25">
      <c r="A166" s="98">
        <v>0</v>
      </c>
      <c r="B166" s="99"/>
      <c r="C166" s="99"/>
      <c r="D166" s="155" t="s">
        <v>165</v>
      </c>
      <c r="E166" s="156"/>
      <c r="F166" s="156"/>
      <c r="G166" s="156"/>
      <c r="H166" s="156"/>
      <c r="I166" s="156"/>
      <c r="J166" s="156"/>
      <c r="K166" s="156"/>
      <c r="L166" s="156"/>
      <c r="M166" s="156"/>
      <c r="N166" s="156"/>
      <c r="O166" s="156"/>
      <c r="P166" s="157"/>
      <c r="Q166" s="123"/>
      <c r="R166" s="123"/>
      <c r="S166" s="123"/>
      <c r="T166" s="123"/>
      <c r="U166" s="123"/>
      <c r="V166" s="238"/>
      <c r="W166" s="239"/>
      <c r="X166" s="239"/>
      <c r="Y166" s="239"/>
      <c r="Z166" s="239"/>
      <c r="AA166" s="239"/>
      <c r="AB166" s="239"/>
      <c r="AC166" s="239"/>
      <c r="AD166" s="239"/>
      <c r="AE166" s="240"/>
      <c r="AF166" s="128"/>
      <c r="AG166" s="128"/>
      <c r="AH166" s="128"/>
      <c r="AI166" s="128"/>
      <c r="AJ166" s="128"/>
      <c r="AK166" s="128"/>
      <c r="AL166" s="128"/>
      <c r="AM166" s="128"/>
      <c r="AN166" s="128"/>
      <c r="AO166" s="128"/>
      <c r="AP166" s="128">
        <f t="shared" si="15"/>
        <v>0</v>
      </c>
      <c r="AQ166" s="128"/>
      <c r="AR166" s="128"/>
      <c r="AS166" s="128"/>
      <c r="AT166" s="128"/>
      <c r="AU166" s="128"/>
      <c r="AV166" s="128"/>
      <c r="AW166" s="128"/>
      <c r="AX166" s="128"/>
      <c r="AY166" s="128"/>
      <c r="AZ166" s="128"/>
      <c r="BA166" s="128"/>
      <c r="BB166" s="128"/>
      <c r="BC166" s="128"/>
      <c r="BD166" s="128"/>
      <c r="BE166" s="128">
        <f t="shared" si="16"/>
        <v>0</v>
      </c>
      <c r="BF166" s="128"/>
      <c r="BG166" s="128"/>
      <c r="BH166" s="128"/>
      <c r="BI166" s="128"/>
      <c r="BJ166" s="128"/>
      <c r="BK166" s="128"/>
      <c r="BL166" s="128"/>
      <c r="BM166" s="128"/>
      <c r="BN166" s="128"/>
      <c r="BO166" s="128"/>
      <c r="BP166" s="128"/>
      <c r="BQ166" s="128"/>
      <c r="BR166" s="128"/>
      <c r="BS166" s="128"/>
      <c r="BT166" s="128">
        <f t="shared" si="17"/>
        <v>0</v>
      </c>
      <c r="BU166" s="128"/>
      <c r="BV166" s="128"/>
      <c r="BW166" s="128"/>
      <c r="BX166" s="128"/>
    </row>
    <row r="167" spans="1:79" s="8" customFormat="1" ht="30.6" customHeight="1" x14ac:dyDescent="0.25">
      <c r="A167" s="62">
        <v>1</v>
      </c>
      <c r="B167" s="63"/>
      <c r="C167" s="63"/>
      <c r="D167" s="126" t="s">
        <v>585</v>
      </c>
      <c r="E167" s="93"/>
      <c r="F167" s="93"/>
      <c r="G167" s="93"/>
      <c r="H167" s="93"/>
      <c r="I167" s="93"/>
      <c r="J167" s="93"/>
      <c r="K167" s="93"/>
      <c r="L167" s="93"/>
      <c r="M167" s="93"/>
      <c r="N167" s="93"/>
      <c r="O167" s="93"/>
      <c r="P167" s="94"/>
      <c r="Q167" s="61" t="s">
        <v>251</v>
      </c>
      <c r="R167" s="61"/>
      <c r="S167" s="61"/>
      <c r="T167" s="61"/>
      <c r="U167" s="61"/>
      <c r="V167" s="242" t="s">
        <v>345</v>
      </c>
      <c r="W167" s="118"/>
      <c r="X167" s="118"/>
      <c r="Y167" s="118"/>
      <c r="Z167" s="118"/>
      <c r="AA167" s="118"/>
      <c r="AB167" s="118"/>
      <c r="AC167" s="118"/>
      <c r="AD167" s="118"/>
      <c r="AE167" s="119"/>
      <c r="AF167" s="125">
        <v>0</v>
      </c>
      <c r="AG167" s="125"/>
      <c r="AH167" s="125"/>
      <c r="AI167" s="125"/>
      <c r="AJ167" s="125"/>
      <c r="AK167" s="125">
        <v>0</v>
      </c>
      <c r="AL167" s="125"/>
      <c r="AM167" s="125"/>
      <c r="AN167" s="125"/>
      <c r="AO167" s="125"/>
      <c r="AP167" s="125">
        <f t="shared" si="15"/>
        <v>0</v>
      </c>
      <c r="AQ167" s="125"/>
      <c r="AR167" s="125"/>
      <c r="AS167" s="125"/>
      <c r="AT167" s="125"/>
      <c r="AU167" s="125">
        <v>227485</v>
      </c>
      <c r="AV167" s="125"/>
      <c r="AW167" s="125"/>
      <c r="AX167" s="125"/>
      <c r="AY167" s="125"/>
      <c r="AZ167" s="125">
        <v>0</v>
      </c>
      <c r="BA167" s="125"/>
      <c r="BB167" s="125"/>
      <c r="BC167" s="125"/>
      <c r="BD167" s="125"/>
      <c r="BE167" s="125">
        <f t="shared" si="16"/>
        <v>227485</v>
      </c>
      <c r="BF167" s="125"/>
      <c r="BG167" s="125"/>
      <c r="BH167" s="125"/>
      <c r="BI167" s="125"/>
      <c r="BJ167" s="125">
        <v>174759</v>
      </c>
      <c r="BK167" s="125"/>
      <c r="BL167" s="125"/>
      <c r="BM167" s="125"/>
      <c r="BN167" s="125"/>
      <c r="BO167" s="125">
        <v>0</v>
      </c>
      <c r="BP167" s="125"/>
      <c r="BQ167" s="125"/>
      <c r="BR167" s="125"/>
      <c r="BS167" s="125"/>
      <c r="BT167" s="125">
        <f t="shared" si="17"/>
        <v>174759</v>
      </c>
      <c r="BU167" s="125"/>
      <c r="BV167" s="125"/>
      <c r="BW167" s="125"/>
      <c r="BX167" s="125"/>
    </row>
    <row r="168" spans="1:79" s="9" customFormat="1" ht="15" customHeight="1" x14ac:dyDescent="0.25">
      <c r="A168" s="98">
        <v>0</v>
      </c>
      <c r="B168" s="99"/>
      <c r="C168" s="99"/>
      <c r="D168" s="155" t="s">
        <v>170</v>
      </c>
      <c r="E168" s="156"/>
      <c r="F168" s="156"/>
      <c r="G168" s="156"/>
      <c r="H168" s="156"/>
      <c r="I168" s="156"/>
      <c r="J168" s="156"/>
      <c r="K168" s="156"/>
      <c r="L168" s="156"/>
      <c r="M168" s="156"/>
      <c r="N168" s="156"/>
      <c r="O168" s="156"/>
      <c r="P168" s="157"/>
      <c r="Q168" s="123"/>
      <c r="R168" s="123"/>
      <c r="S168" s="123"/>
      <c r="T168" s="123"/>
      <c r="U168" s="123"/>
      <c r="V168" s="238"/>
      <c r="W168" s="239"/>
      <c r="X168" s="239"/>
      <c r="Y168" s="239"/>
      <c r="Z168" s="239"/>
      <c r="AA168" s="239"/>
      <c r="AB168" s="239"/>
      <c r="AC168" s="239"/>
      <c r="AD168" s="239"/>
      <c r="AE168" s="240"/>
      <c r="AF168" s="128"/>
      <c r="AG168" s="128"/>
      <c r="AH168" s="128"/>
      <c r="AI168" s="128"/>
      <c r="AJ168" s="128"/>
      <c r="AK168" s="128"/>
      <c r="AL168" s="128"/>
      <c r="AM168" s="128"/>
      <c r="AN168" s="128"/>
      <c r="AO168" s="128"/>
      <c r="AP168" s="128">
        <f t="shared" si="15"/>
        <v>0</v>
      </c>
      <c r="AQ168" s="128"/>
      <c r="AR168" s="128"/>
      <c r="AS168" s="128"/>
      <c r="AT168" s="128"/>
      <c r="AU168" s="128"/>
      <c r="AV168" s="128"/>
      <c r="AW168" s="128"/>
      <c r="AX168" s="128"/>
      <c r="AY168" s="128"/>
      <c r="AZ168" s="128"/>
      <c r="BA168" s="128"/>
      <c r="BB168" s="128"/>
      <c r="BC168" s="128"/>
      <c r="BD168" s="128"/>
      <c r="BE168" s="128">
        <f t="shared" si="16"/>
        <v>0</v>
      </c>
      <c r="BF168" s="128"/>
      <c r="BG168" s="128"/>
      <c r="BH168" s="128"/>
      <c r="BI168" s="128"/>
      <c r="BJ168" s="128"/>
      <c r="BK168" s="128"/>
      <c r="BL168" s="128"/>
      <c r="BM168" s="128"/>
      <c r="BN168" s="128"/>
      <c r="BO168" s="128"/>
      <c r="BP168" s="128"/>
      <c r="BQ168" s="128"/>
      <c r="BR168" s="128"/>
      <c r="BS168" s="128"/>
      <c r="BT168" s="128">
        <f t="shared" si="17"/>
        <v>0</v>
      </c>
      <c r="BU168" s="128"/>
      <c r="BV168" s="128"/>
      <c r="BW168" s="128"/>
      <c r="BX168" s="128"/>
    </row>
    <row r="169" spans="1:79" s="8" customFormat="1" ht="41.4" customHeight="1" x14ac:dyDescent="0.25">
      <c r="A169" s="62">
        <v>1</v>
      </c>
      <c r="B169" s="63"/>
      <c r="C169" s="63"/>
      <c r="D169" s="126" t="s">
        <v>587</v>
      </c>
      <c r="E169" s="93"/>
      <c r="F169" s="93"/>
      <c r="G169" s="93"/>
      <c r="H169" s="93"/>
      <c r="I169" s="93"/>
      <c r="J169" s="93"/>
      <c r="K169" s="93"/>
      <c r="L169" s="93"/>
      <c r="M169" s="93"/>
      <c r="N169" s="93"/>
      <c r="O169" s="93"/>
      <c r="P169" s="94"/>
      <c r="Q169" s="61" t="s">
        <v>343</v>
      </c>
      <c r="R169" s="61"/>
      <c r="S169" s="61"/>
      <c r="T169" s="61"/>
      <c r="U169" s="61"/>
      <c r="V169" s="242" t="s">
        <v>172</v>
      </c>
      <c r="W169" s="118"/>
      <c r="X169" s="118"/>
      <c r="Y169" s="118"/>
      <c r="Z169" s="118"/>
      <c r="AA169" s="118"/>
      <c r="AB169" s="118"/>
      <c r="AC169" s="118"/>
      <c r="AD169" s="118"/>
      <c r="AE169" s="119"/>
      <c r="AF169" s="125">
        <v>0</v>
      </c>
      <c r="AG169" s="125"/>
      <c r="AH169" s="125"/>
      <c r="AI169" s="125"/>
      <c r="AJ169" s="125"/>
      <c r="AK169" s="125">
        <v>0</v>
      </c>
      <c r="AL169" s="125"/>
      <c r="AM169" s="125"/>
      <c r="AN169" s="125"/>
      <c r="AO169" s="125"/>
      <c r="AP169" s="125">
        <f t="shared" si="15"/>
        <v>0</v>
      </c>
      <c r="AQ169" s="125"/>
      <c r="AR169" s="125"/>
      <c r="AS169" s="125"/>
      <c r="AT169" s="125"/>
      <c r="AU169" s="241">
        <v>11.98</v>
      </c>
      <c r="AV169" s="241"/>
      <c r="AW169" s="241"/>
      <c r="AX169" s="241"/>
      <c r="AY169" s="241"/>
      <c r="AZ169" s="241">
        <v>0</v>
      </c>
      <c r="BA169" s="241"/>
      <c r="BB169" s="241"/>
      <c r="BC169" s="241"/>
      <c r="BD169" s="241"/>
      <c r="BE169" s="241">
        <f t="shared" si="16"/>
        <v>11.98</v>
      </c>
      <c r="BF169" s="241"/>
      <c r="BG169" s="241"/>
      <c r="BH169" s="241"/>
      <c r="BI169" s="241"/>
      <c r="BJ169" s="241">
        <f>BJ165/BJ167</f>
        <v>6.9930590126974863</v>
      </c>
      <c r="BK169" s="241"/>
      <c r="BL169" s="241"/>
      <c r="BM169" s="241"/>
      <c r="BN169" s="241"/>
      <c r="BO169" s="241">
        <v>0</v>
      </c>
      <c r="BP169" s="241"/>
      <c r="BQ169" s="241"/>
      <c r="BR169" s="241"/>
      <c r="BS169" s="241"/>
      <c r="BT169" s="241">
        <f t="shared" si="17"/>
        <v>6.9930590126974863</v>
      </c>
      <c r="BU169" s="241"/>
      <c r="BV169" s="241"/>
      <c r="BW169" s="241"/>
      <c r="BX169" s="241"/>
    </row>
    <row r="170" spans="1:79" s="9" customFormat="1" ht="15" customHeight="1" x14ac:dyDescent="0.25">
      <c r="A170" s="98">
        <v>0</v>
      </c>
      <c r="B170" s="99"/>
      <c r="C170" s="99"/>
      <c r="D170" s="155" t="s">
        <v>260</v>
      </c>
      <c r="E170" s="156"/>
      <c r="F170" s="156"/>
      <c r="G170" s="156"/>
      <c r="H170" s="156"/>
      <c r="I170" s="156"/>
      <c r="J170" s="156"/>
      <c r="K170" s="156"/>
      <c r="L170" s="156"/>
      <c r="M170" s="156"/>
      <c r="N170" s="156"/>
      <c r="O170" s="156"/>
      <c r="P170" s="157"/>
      <c r="Q170" s="123"/>
      <c r="R170" s="123"/>
      <c r="S170" s="123"/>
      <c r="T170" s="123"/>
      <c r="U170" s="123"/>
      <c r="V170" s="238"/>
      <c r="W170" s="239"/>
      <c r="X170" s="239"/>
      <c r="Y170" s="239"/>
      <c r="Z170" s="239"/>
      <c r="AA170" s="239"/>
      <c r="AB170" s="239"/>
      <c r="AC170" s="239"/>
      <c r="AD170" s="239"/>
      <c r="AE170" s="240"/>
      <c r="AF170" s="128"/>
      <c r="AG170" s="128"/>
      <c r="AH170" s="128"/>
      <c r="AI170" s="128"/>
      <c r="AJ170" s="128"/>
      <c r="AK170" s="128"/>
      <c r="AL170" s="128"/>
      <c r="AM170" s="128"/>
      <c r="AN170" s="128"/>
      <c r="AO170" s="128"/>
      <c r="AP170" s="128">
        <f t="shared" si="15"/>
        <v>0</v>
      </c>
      <c r="AQ170" s="128"/>
      <c r="AR170" s="128"/>
      <c r="AS170" s="128"/>
      <c r="AT170" s="128"/>
      <c r="AU170" s="128"/>
      <c r="AV170" s="128"/>
      <c r="AW170" s="128"/>
      <c r="AX170" s="128"/>
      <c r="AY170" s="128"/>
      <c r="AZ170" s="128"/>
      <c r="BA170" s="128"/>
      <c r="BB170" s="128"/>
      <c r="BC170" s="128"/>
      <c r="BD170" s="128"/>
      <c r="BE170" s="128">
        <f t="shared" si="16"/>
        <v>0</v>
      </c>
      <c r="BF170" s="128"/>
      <c r="BG170" s="128"/>
      <c r="BH170" s="128"/>
      <c r="BI170" s="128"/>
      <c r="BJ170" s="128"/>
      <c r="BK170" s="128"/>
      <c r="BL170" s="128"/>
      <c r="BM170" s="128"/>
      <c r="BN170" s="128"/>
      <c r="BO170" s="128"/>
      <c r="BP170" s="128"/>
      <c r="BQ170" s="128"/>
      <c r="BR170" s="128"/>
      <c r="BS170" s="128"/>
      <c r="BT170" s="128">
        <f t="shared" si="17"/>
        <v>0</v>
      </c>
      <c r="BU170" s="128"/>
      <c r="BV170" s="128"/>
      <c r="BW170" s="128"/>
      <c r="BX170" s="128"/>
    </row>
    <row r="171" spans="1:79" s="8" customFormat="1" ht="15.6" customHeight="1" x14ac:dyDescent="0.25">
      <c r="A171" s="62">
        <v>0</v>
      </c>
      <c r="B171" s="63"/>
      <c r="C171" s="63"/>
      <c r="D171" s="126" t="s">
        <v>346</v>
      </c>
      <c r="E171" s="93"/>
      <c r="F171" s="93"/>
      <c r="G171" s="93"/>
      <c r="H171" s="93"/>
      <c r="I171" s="93"/>
      <c r="J171" s="93"/>
      <c r="K171" s="93"/>
      <c r="L171" s="93"/>
      <c r="M171" s="93"/>
      <c r="N171" s="93"/>
      <c r="O171" s="93"/>
      <c r="P171" s="94"/>
      <c r="Q171" s="61" t="s">
        <v>262</v>
      </c>
      <c r="R171" s="61"/>
      <c r="S171" s="61"/>
      <c r="T171" s="61"/>
      <c r="U171" s="61"/>
      <c r="V171" s="242" t="s">
        <v>172</v>
      </c>
      <c r="W171" s="118"/>
      <c r="X171" s="118"/>
      <c r="Y171" s="118"/>
      <c r="Z171" s="118"/>
      <c r="AA171" s="118"/>
      <c r="AB171" s="118"/>
      <c r="AC171" s="118"/>
      <c r="AD171" s="118"/>
      <c r="AE171" s="119"/>
      <c r="AF171" s="125">
        <v>0</v>
      </c>
      <c r="AG171" s="125"/>
      <c r="AH171" s="125"/>
      <c r="AI171" s="125"/>
      <c r="AJ171" s="125"/>
      <c r="AK171" s="125">
        <v>0</v>
      </c>
      <c r="AL171" s="125"/>
      <c r="AM171" s="125"/>
      <c r="AN171" s="125"/>
      <c r="AO171" s="125"/>
      <c r="AP171" s="125">
        <f t="shared" si="15"/>
        <v>0</v>
      </c>
      <c r="AQ171" s="125"/>
      <c r="AR171" s="125"/>
      <c r="AS171" s="125"/>
      <c r="AT171" s="125"/>
      <c r="AU171" s="125">
        <v>100</v>
      </c>
      <c r="AV171" s="125"/>
      <c r="AW171" s="125"/>
      <c r="AX171" s="125"/>
      <c r="AY171" s="125"/>
      <c r="AZ171" s="125">
        <v>0</v>
      </c>
      <c r="BA171" s="125"/>
      <c r="BB171" s="125"/>
      <c r="BC171" s="125"/>
      <c r="BD171" s="125"/>
      <c r="BE171" s="125">
        <f t="shared" si="16"/>
        <v>100</v>
      </c>
      <c r="BF171" s="125"/>
      <c r="BG171" s="125"/>
      <c r="BH171" s="125"/>
      <c r="BI171" s="125"/>
      <c r="BJ171" s="125">
        <v>100</v>
      </c>
      <c r="BK171" s="125"/>
      <c r="BL171" s="125"/>
      <c r="BM171" s="125"/>
      <c r="BN171" s="125"/>
      <c r="BO171" s="125">
        <v>0</v>
      </c>
      <c r="BP171" s="125"/>
      <c r="BQ171" s="125"/>
      <c r="BR171" s="125"/>
      <c r="BS171" s="125"/>
      <c r="BT171" s="125">
        <f t="shared" si="17"/>
        <v>100</v>
      </c>
      <c r="BU171" s="125"/>
      <c r="BV171" s="125"/>
      <c r="BW171" s="125"/>
      <c r="BX171" s="125"/>
    </row>
    <row r="172" spans="1:79" ht="6" customHeight="1" x14ac:dyDescent="0.25"/>
    <row r="173" spans="1:79" ht="14.25" customHeight="1" x14ac:dyDescent="0.25">
      <c r="A173" s="51" t="s">
        <v>417</v>
      </c>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row>
    <row r="174" spans="1:79" ht="8.4" customHeight="1" x14ac:dyDescent="0.25"/>
    <row r="175" spans="1:79" ht="23.1" customHeight="1" x14ac:dyDescent="0.25">
      <c r="A175" s="81" t="s">
        <v>6</v>
      </c>
      <c r="B175" s="82"/>
      <c r="C175" s="82"/>
      <c r="D175" s="61" t="s">
        <v>9</v>
      </c>
      <c r="E175" s="61"/>
      <c r="F175" s="61"/>
      <c r="G175" s="61"/>
      <c r="H175" s="61"/>
      <c r="I175" s="61"/>
      <c r="J175" s="61"/>
      <c r="K175" s="61"/>
      <c r="L175" s="61"/>
      <c r="M175" s="61"/>
      <c r="N175" s="61"/>
      <c r="O175" s="61"/>
      <c r="P175" s="61"/>
      <c r="Q175" s="61" t="s">
        <v>8</v>
      </c>
      <c r="R175" s="61"/>
      <c r="S175" s="61"/>
      <c r="T175" s="61"/>
      <c r="U175" s="61"/>
      <c r="V175" s="61" t="s">
        <v>7</v>
      </c>
      <c r="W175" s="61"/>
      <c r="X175" s="61"/>
      <c r="Y175" s="61"/>
      <c r="Z175" s="61"/>
      <c r="AA175" s="61"/>
      <c r="AB175" s="61"/>
      <c r="AC175" s="61"/>
      <c r="AD175" s="61"/>
      <c r="AE175" s="61"/>
      <c r="AF175" s="77" t="s">
        <v>204</v>
      </c>
      <c r="AG175" s="78"/>
      <c r="AH175" s="78"/>
      <c r="AI175" s="78"/>
      <c r="AJ175" s="78"/>
      <c r="AK175" s="78"/>
      <c r="AL175" s="78"/>
      <c r="AM175" s="78"/>
      <c r="AN175" s="78"/>
      <c r="AO175" s="78"/>
      <c r="AP175" s="78"/>
      <c r="AQ175" s="78"/>
      <c r="AR175" s="78"/>
      <c r="AS175" s="78"/>
      <c r="AT175" s="79"/>
      <c r="AU175" s="77" t="s">
        <v>208</v>
      </c>
      <c r="AV175" s="78"/>
      <c r="AW175" s="78"/>
      <c r="AX175" s="78"/>
      <c r="AY175" s="78"/>
      <c r="AZ175" s="78"/>
      <c r="BA175" s="78"/>
      <c r="BB175" s="78"/>
      <c r="BC175" s="78"/>
      <c r="BD175" s="78"/>
      <c r="BE175" s="78"/>
      <c r="BF175" s="78"/>
      <c r="BG175" s="78"/>
      <c r="BH175" s="78"/>
      <c r="BI175" s="79"/>
    </row>
    <row r="176" spans="1:79" ht="28.5" customHeight="1" x14ac:dyDescent="0.25">
      <c r="A176" s="84"/>
      <c r="B176" s="85"/>
      <c r="C176" s="85"/>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t="s">
        <v>4</v>
      </c>
      <c r="AG176" s="61"/>
      <c r="AH176" s="61"/>
      <c r="AI176" s="61"/>
      <c r="AJ176" s="61"/>
      <c r="AK176" s="61" t="s">
        <v>3</v>
      </c>
      <c r="AL176" s="61"/>
      <c r="AM176" s="61"/>
      <c r="AN176" s="61"/>
      <c r="AO176" s="61"/>
      <c r="AP176" s="61" t="s">
        <v>121</v>
      </c>
      <c r="AQ176" s="61"/>
      <c r="AR176" s="61"/>
      <c r="AS176" s="61"/>
      <c r="AT176" s="61"/>
      <c r="AU176" s="61" t="s">
        <v>4</v>
      </c>
      <c r="AV176" s="61"/>
      <c r="AW176" s="61"/>
      <c r="AX176" s="61"/>
      <c r="AY176" s="61"/>
      <c r="AZ176" s="61" t="s">
        <v>3</v>
      </c>
      <c r="BA176" s="61"/>
      <c r="BB176" s="61"/>
      <c r="BC176" s="61"/>
      <c r="BD176" s="61"/>
      <c r="BE176" s="61" t="s">
        <v>90</v>
      </c>
      <c r="BF176" s="61"/>
      <c r="BG176" s="61"/>
      <c r="BH176" s="61"/>
      <c r="BI176" s="61"/>
    </row>
    <row r="177" spans="1:79" ht="15" customHeight="1" x14ac:dyDescent="0.25">
      <c r="A177" s="77">
        <v>1</v>
      </c>
      <c r="B177" s="78"/>
      <c r="C177" s="78"/>
      <c r="D177" s="61">
        <v>2</v>
      </c>
      <c r="E177" s="61"/>
      <c r="F177" s="61"/>
      <c r="G177" s="61"/>
      <c r="H177" s="61"/>
      <c r="I177" s="61"/>
      <c r="J177" s="61"/>
      <c r="K177" s="61"/>
      <c r="L177" s="61"/>
      <c r="M177" s="61"/>
      <c r="N177" s="61"/>
      <c r="O177" s="61"/>
      <c r="P177" s="61"/>
      <c r="Q177" s="61">
        <v>3</v>
      </c>
      <c r="R177" s="61"/>
      <c r="S177" s="61"/>
      <c r="T177" s="61"/>
      <c r="U177" s="61"/>
      <c r="V177" s="61">
        <v>4</v>
      </c>
      <c r="W177" s="61"/>
      <c r="X177" s="61"/>
      <c r="Y177" s="61"/>
      <c r="Z177" s="61"/>
      <c r="AA177" s="61"/>
      <c r="AB177" s="61"/>
      <c r="AC177" s="61"/>
      <c r="AD177" s="61"/>
      <c r="AE177" s="61"/>
      <c r="AF177" s="61">
        <v>5</v>
      </c>
      <c r="AG177" s="61"/>
      <c r="AH177" s="61"/>
      <c r="AI177" s="61"/>
      <c r="AJ177" s="61"/>
      <c r="AK177" s="61">
        <v>6</v>
      </c>
      <c r="AL177" s="61"/>
      <c r="AM177" s="61"/>
      <c r="AN177" s="61"/>
      <c r="AO177" s="61"/>
      <c r="AP177" s="61">
        <v>7</v>
      </c>
      <c r="AQ177" s="61"/>
      <c r="AR177" s="61"/>
      <c r="AS177" s="61"/>
      <c r="AT177" s="61"/>
      <c r="AU177" s="61">
        <v>8</v>
      </c>
      <c r="AV177" s="61"/>
      <c r="AW177" s="61"/>
      <c r="AX177" s="61"/>
      <c r="AY177" s="61"/>
      <c r="AZ177" s="61">
        <v>9</v>
      </c>
      <c r="BA177" s="61"/>
      <c r="BB177" s="61"/>
      <c r="BC177" s="61"/>
      <c r="BD177" s="61"/>
      <c r="BE177" s="61">
        <v>10</v>
      </c>
      <c r="BF177" s="61"/>
      <c r="BG177" s="61"/>
      <c r="BH177" s="61"/>
      <c r="BI177" s="61"/>
    </row>
    <row r="178" spans="1:79" ht="15.75" hidden="1" customHeight="1" x14ac:dyDescent="0.25">
      <c r="A178" s="62" t="s">
        <v>149</v>
      </c>
      <c r="B178" s="63"/>
      <c r="C178" s="63"/>
      <c r="D178" s="61" t="s">
        <v>57</v>
      </c>
      <c r="E178" s="61"/>
      <c r="F178" s="61"/>
      <c r="G178" s="61"/>
      <c r="H178" s="61"/>
      <c r="I178" s="61"/>
      <c r="J178" s="61"/>
      <c r="K178" s="61"/>
      <c r="L178" s="61"/>
      <c r="M178" s="61"/>
      <c r="N178" s="61"/>
      <c r="O178" s="61"/>
      <c r="P178" s="61"/>
      <c r="Q178" s="61" t="s">
        <v>70</v>
      </c>
      <c r="R178" s="61"/>
      <c r="S178" s="61"/>
      <c r="T178" s="61"/>
      <c r="U178" s="61"/>
      <c r="V178" s="61" t="s">
        <v>71</v>
      </c>
      <c r="W178" s="61"/>
      <c r="X178" s="61"/>
      <c r="Y178" s="61"/>
      <c r="Z178" s="61"/>
      <c r="AA178" s="61"/>
      <c r="AB178" s="61"/>
      <c r="AC178" s="61"/>
      <c r="AD178" s="61"/>
      <c r="AE178" s="61"/>
      <c r="AF178" s="80" t="s">
        <v>108</v>
      </c>
      <c r="AG178" s="80"/>
      <c r="AH178" s="80"/>
      <c r="AI178" s="80"/>
      <c r="AJ178" s="80"/>
      <c r="AK178" s="122" t="s">
        <v>109</v>
      </c>
      <c r="AL178" s="122"/>
      <c r="AM178" s="122"/>
      <c r="AN178" s="122"/>
      <c r="AO178" s="122"/>
      <c r="AP178" s="91" t="s">
        <v>120</v>
      </c>
      <c r="AQ178" s="91"/>
      <c r="AR178" s="91"/>
      <c r="AS178" s="91"/>
      <c r="AT178" s="91"/>
      <c r="AU178" s="80" t="s">
        <v>110</v>
      </c>
      <c r="AV178" s="80"/>
      <c r="AW178" s="80"/>
      <c r="AX178" s="80"/>
      <c r="AY178" s="80"/>
      <c r="AZ178" s="122" t="s">
        <v>111</v>
      </c>
      <c r="BA178" s="122"/>
      <c r="BB178" s="122"/>
      <c r="BC178" s="122"/>
      <c r="BD178" s="122"/>
      <c r="BE178" s="91" t="s">
        <v>120</v>
      </c>
      <c r="BF178" s="91"/>
      <c r="BG178" s="91"/>
      <c r="BH178" s="91"/>
      <c r="BI178" s="91"/>
      <c r="CA178" s="1" t="s">
        <v>39</v>
      </c>
    </row>
    <row r="179" spans="1:79" s="9" customFormat="1" ht="13.8" x14ac:dyDescent="0.25">
      <c r="A179" s="98">
        <v>0</v>
      </c>
      <c r="B179" s="99"/>
      <c r="C179" s="99"/>
      <c r="D179" s="124" t="s">
        <v>161</v>
      </c>
      <c r="E179" s="124"/>
      <c r="F179" s="124"/>
      <c r="G179" s="124"/>
      <c r="H179" s="124"/>
      <c r="I179" s="124"/>
      <c r="J179" s="124"/>
      <c r="K179" s="124"/>
      <c r="L179" s="124"/>
      <c r="M179" s="124"/>
      <c r="N179" s="124"/>
      <c r="O179" s="124"/>
      <c r="P179" s="124"/>
      <c r="Q179" s="123"/>
      <c r="R179" s="123"/>
      <c r="S179" s="123"/>
      <c r="T179" s="123"/>
      <c r="U179" s="123"/>
      <c r="V179" s="123"/>
      <c r="W179" s="123"/>
      <c r="X179" s="123"/>
      <c r="Y179" s="123"/>
      <c r="Z179" s="123"/>
      <c r="AA179" s="123"/>
      <c r="AB179" s="123"/>
      <c r="AC179" s="123"/>
      <c r="AD179" s="123"/>
      <c r="AE179" s="123"/>
      <c r="AF179" s="121"/>
      <c r="AG179" s="121"/>
      <c r="AH179" s="121"/>
      <c r="AI179" s="121"/>
      <c r="AJ179" s="121"/>
      <c r="AK179" s="121"/>
      <c r="AL179" s="121"/>
      <c r="AM179" s="121"/>
      <c r="AN179" s="121"/>
      <c r="AO179" s="121"/>
      <c r="AP179" s="121">
        <f t="shared" ref="AP179:AP186" si="18">IF(ISNUMBER(AF179),AF179,0)+IF(ISNUMBER(AK179),AK179,0)</f>
        <v>0</v>
      </c>
      <c r="AQ179" s="121"/>
      <c r="AR179" s="121"/>
      <c r="AS179" s="121"/>
      <c r="AT179" s="121"/>
      <c r="AU179" s="121"/>
      <c r="AV179" s="121"/>
      <c r="AW179" s="121"/>
      <c r="AX179" s="121"/>
      <c r="AY179" s="121"/>
      <c r="AZ179" s="121"/>
      <c r="BA179" s="121"/>
      <c r="BB179" s="121"/>
      <c r="BC179" s="121"/>
      <c r="BD179" s="121"/>
      <c r="BE179" s="121">
        <f t="shared" ref="BE179:BE186" si="19">IF(ISNUMBER(AU179),AU179,0)+IF(ISNUMBER(AZ179),AZ179,0)</f>
        <v>0</v>
      </c>
      <c r="BF179" s="121"/>
      <c r="BG179" s="121"/>
      <c r="BH179" s="121"/>
      <c r="BI179" s="121"/>
      <c r="CA179" s="9" t="s">
        <v>40</v>
      </c>
    </row>
    <row r="180" spans="1:79" s="8" customFormat="1" ht="41.4" customHeight="1" x14ac:dyDescent="0.25">
      <c r="A180" s="62">
        <v>1</v>
      </c>
      <c r="B180" s="63"/>
      <c r="C180" s="63"/>
      <c r="D180" s="126" t="s">
        <v>561</v>
      </c>
      <c r="E180" s="93"/>
      <c r="F180" s="93"/>
      <c r="G180" s="93"/>
      <c r="H180" s="93"/>
      <c r="I180" s="93"/>
      <c r="J180" s="93"/>
      <c r="K180" s="93"/>
      <c r="L180" s="93"/>
      <c r="M180" s="93"/>
      <c r="N180" s="93"/>
      <c r="O180" s="93"/>
      <c r="P180" s="94"/>
      <c r="Q180" s="61" t="s">
        <v>343</v>
      </c>
      <c r="R180" s="61"/>
      <c r="S180" s="61"/>
      <c r="T180" s="61"/>
      <c r="U180" s="61"/>
      <c r="V180" s="242" t="s">
        <v>344</v>
      </c>
      <c r="W180" s="118"/>
      <c r="X180" s="118"/>
      <c r="Y180" s="118"/>
      <c r="Z180" s="118"/>
      <c r="AA180" s="118"/>
      <c r="AB180" s="118"/>
      <c r="AC180" s="118"/>
      <c r="AD180" s="118"/>
      <c r="AE180" s="119"/>
      <c r="AF180" s="125">
        <v>1291760</v>
      </c>
      <c r="AG180" s="125"/>
      <c r="AH180" s="125"/>
      <c r="AI180" s="125"/>
      <c r="AJ180" s="125"/>
      <c r="AK180" s="125">
        <v>0</v>
      </c>
      <c r="AL180" s="125"/>
      <c r="AM180" s="125"/>
      <c r="AN180" s="125"/>
      <c r="AO180" s="125"/>
      <c r="AP180" s="125">
        <f t="shared" si="18"/>
        <v>1291760</v>
      </c>
      <c r="AQ180" s="125"/>
      <c r="AR180" s="125"/>
      <c r="AS180" s="125"/>
      <c r="AT180" s="125"/>
      <c r="AU180" s="125">
        <v>1360223</v>
      </c>
      <c r="AV180" s="125"/>
      <c r="AW180" s="125"/>
      <c r="AX180" s="125"/>
      <c r="AY180" s="125"/>
      <c r="AZ180" s="125">
        <v>0</v>
      </c>
      <c r="BA180" s="125"/>
      <c r="BB180" s="125"/>
      <c r="BC180" s="125"/>
      <c r="BD180" s="125"/>
      <c r="BE180" s="125">
        <f t="shared" si="19"/>
        <v>1360223</v>
      </c>
      <c r="BF180" s="125"/>
      <c r="BG180" s="125"/>
      <c r="BH180" s="125"/>
      <c r="BI180" s="125"/>
    </row>
    <row r="181" spans="1:79" s="9" customFormat="1" ht="13.95" customHeight="1" x14ac:dyDescent="0.25">
      <c r="A181" s="98">
        <v>0</v>
      </c>
      <c r="B181" s="99"/>
      <c r="C181" s="99"/>
      <c r="D181" s="155" t="s">
        <v>165</v>
      </c>
      <c r="E181" s="156"/>
      <c r="F181" s="156"/>
      <c r="G181" s="156"/>
      <c r="H181" s="156"/>
      <c r="I181" s="156"/>
      <c r="J181" s="156"/>
      <c r="K181" s="156"/>
      <c r="L181" s="156"/>
      <c r="M181" s="156"/>
      <c r="N181" s="156"/>
      <c r="O181" s="156"/>
      <c r="P181" s="157"/>
      <c r="Q181" s="123"/>
      <c r="R181" s="123"/>
      <c r="S181" s="123"/>
      <c r="T181" s="123"/>
      <c r="U181" s="123"/>
      <c r="V181" s="238"/>
      <c r="W181" s="239"/>
      <c r="X181" s="239"/>
      <c r="Y181" s="239"/>
      <c r="Z181" s="239"/>
      <c r="AA181" s="239"/>
      <c r="AB181" s="239"/>
      <c r="AC181" s="239"/>
      <c r="AD181" s="239"/>
      <c r="AE181" s="240"/>
      <c r="AF181" s="128"/>
      <c r="AG181" s="128"/>
      <c r="AH181" s="128"/>
      <c r="AI181" s="128"/>
      <c r="AJ181" s="128"/>
      <c r="AK181" s="128"/>
      <c r="AL181" s="128"/>
      <c r="AM181" s="128"/>
      <c r="AN181" s="128"/>
      <c r="AO181" s="128"/>
      <c r="AP181" s="128">
        <f t="shared" si="18"/>
        <v>0</v>
      </c>
      <c r="AQ181" s="128"/>
      <c r="AR181" s="128"/>
      <c r="AS181" s="128"/>
      <c r="AT181" s="128"/>
      <c r="AU181" s="128"/>
      <c r="AV181" s="128"/>
      <c r="AW181" s="128"/>
      <c r="AX181" s="128"/>
      <c r="AY181" s="128"/>
      <c r="AZ181" s="128"/>
      <c r="BA181" s="128"/>
      <c r="BB181" s="128"/>
      <c r="BC181" s="128"/>
      <c r="BD181" s="128"/>
      <c r="BE181" s="128">
        <f t="shared" si="19"/>
        <v>0</v>
      </c>
      <c r="BF181" s="128"/>
      <c r="BG181" s="128"/>
      <c r="BH181" s="128"/>
      <c r="BI181" s="128"/>
    </row>
    <row r="182" spans="1:79" s="8" customFormat="1" ht="30.6" customHeight="1" x14ac:dyDescent="0.25">
      <c r="A182" s="62">
        <v>1</v>
      </c>
      <c r="B182" s="63"/>
      <c r="C182" s="63"/>
      <c r="D182" s="126" t="s">
        <v>585</v>
      </c>
      <c r="E182" s="93"/>
      <c r="F182" s="93"/>
      <c r="G182" s="93"/>
      <c r="H182" s="93"/>
      <c r="I182" s="93"/>
      <c r="J182" s="93"/>
      <c r="K182" s="93"/>
      <c r="L182" s="93"/>
      <c r="M182" s="93"/>
      <c r="N182" s="93"/>
      <c r="O182" s="93"/>
      <c r="P182" s="94"/>
      <c r="Q182" s="61" t="s">
        <v>251</v>
      </c>
      <c r="R182" s="61"/>
      <c r="S182" s="61"/>
      <c r="T182" s="61"/>
      <c r="U182" s="61"/>
      <c r="V182" s="242" t="s">
        <v>345</v>
      </c>
      <c r="W182" s="118"/>
      <c r="X182" s="118"/>
      <c r="Y182" s="118"/>
      <c r="Z182" s="118"/>
      <c r="AA182" s="118"/>
      <c r="AB182" s="118"/>
      <c r="AC182" s="118"/>
      <c r="AD182" s="118"/>
      <c r="AE182" s="119"/>
      <c r="AF182" s="125">
        <f>BJ167</f>
        <v>174759</v>
      </c>
      <c r="AG182" s="125"/>
      <c r="AH182" s="125"/>
      <c r="AI182" s="125"/>
      <c r="AJ182" s="125"/>
      <c r="AK182" s="125">
        <v>0</v>
      </c>
      <c r="AL182" s="125"/>
      <c r="AM182" s="125"/>
      <c r="AN182" s="125"/>
      <c r="AO182" s="125"/>
      <c r="AP182" s="125">
        <f t="shared" si="18"/>
        <v>174759</v>
      </c>
      <c r="AQ182" s="125"/>
      <c r="AR182" s="125"/>
      <c r="AS182" s="125"/>
      <c r="AT182" s="125"/>
      <c r="AU182" s="125">
        <f>AF182</f>
        <v>174759</v>
      </c>
      <c r="AV182" s="125"/>
      <c r="AW182" s="125"/>
      <c r="AX182" s="125"/>
      <c r="AY182" s="125"/>
      <c r="AZ182" s="125">
        <v>0</v>
      </c>
      <c r="BA182" s="125"/>
      <c r="BB182" s="125"/>
      <c r="BC182" s="125"/>
      <c r="BD182" s="125"/>
      <c r="BE182" s="125">
        <f t="shared" si="19"/>
        <v>174759</v>
      </c>
      <c r="BF182" s="125"/>
      <c r="BG182" s="125"/>
      <c r="BH182" s="125"/>
      <c r="BI182" s="125"/>
    </row>
    <row r="183" spans="1:79" s="9" customFormat="1" ht="13.95" customHeight="1" x14ac:dyDescent="0.25">
      <c r="A183" s="98">
        <v>0</v>
      </c>
      <c r="B183" s="99"/>
      <c r="C183" s="99"/>
      <c r="D183" s="155" t="s">
        <v>170</v>
      </c>
      <c r="E183" s="156"/>
      <c r="F183" s="156"/>
      <c r="G183" s="156"/>
      <c r="H183" s="156"/>
      <c r="I183" s="156"/>
      <c r="J183" s="156"/>
      <c r="K183" s="156"/>
      <c r="L183" s="156"/>
      <c r="M183" s="156"/>
      <c r="N183" s="156"/>
      <c r="O183" s="156"/>
      <c r="P183" s="157"/>
      <c r="Q183" s="123"/>
      <c r="R183" s="123"/>
      <c r="S183" s="123"/>
      <c r="T183" s="123"/>
      <c r="U183" s="123"/>
      <c r="V183" s="238"/>
      <c r="W183" s="239"/>
      <c r="X183" s="239"/>
      <c r="Y183" s="239"/>
      <c r="Z183" s="239"/>
      <c r="AA183" s="239"/>
      <c r="AB183" s="239"/>
      <c r="AC183" s="239"/>
      <c r="AD183" s="239"/>
      <c r="AE183" s="240"/>
      <c r="AF183" s="128"/>
      <c r="AG183" s="128"/>
      <c r="AH183" s="128"/>
      <c r="AI183" s="128"/>
      <c r="AJ183" s="128"/>
      <c r="AK183" s="128"/>
      <c r="AL183" s="128"/>
      <c r="AM183" s="128"/>
      <c r="AN183" s="128"/>
      <c r="AO183" s="128"/>
      <c r="AP183" s="128">
        <f t="shared" si="18"/>
        <v>0</v>
      </c>
      <c r="AQ183" s="128"/>
      <c r="AR183" s="128"/>
      <c r="AS183" s="128"/>
      <c r="AT183" s="128"/>
      <c r="AU183" s="128"/>
      <c r="AV183" s="128"/>
      <c r="AW183" s="128"/>
      <c r="AX183" s="128"/>
      <c r="AY183" s="128"/>
      <c r="AZ183" s="128"/>
      <c r="BA183" s="128"/>
      <c r="BB183" s="128"/>
      <c r="BC183" s="128"/>
      <c r="BD183" s="128"/>
      <c r="BE183" s="128">
        <f t="shared" si="19"/>
        <v>0</v>
      </c>
      <c r="BF183" s="128"/>
      <c r="BG183" s="128"/>
      <c r="BH183" s="128"/>
      <c r="BI183" s="128"/>
    </row>
    <row r="184" spans="1:79" s="8" customFormat="1" ht="45" customHeight="1" x14ac:dyDescent="0.25">
      <c r="A184" s="62">
        <v>1</v>
      </c>
      <c r="B184" s="63"/>
      <c r="C184" s="63"/>
      <c r="D184" s="126" t="s">
        <v>587</v>
      </c>
      <c r="E184" s="93"/>
      <c r="F184" s="93"/>
      <c r="G184" s="93"/>
      <c r="H184" s="93"/>
      <c r="I184" s="93"/>
      <c r="J184" s="93"/>
      <c r="K184" s="93"/>
      <c r="L184" s="93"/>
      <c r="M184" s="93"/>
      <c r="N184" s="93"/>
      <c r="O184" s="93"/>
      <c r="P184" s="94"/>
      <c r="Q184" s="61" t="s">
        <v>343</v>
      </c>
      <c r="R184" s="61"/>
      <c r="S184" s="61"/>
      <c r="T184" s="61"/>
      <c r="U184" s="61"/>
      <c r="V184" s="242" t="s">
        <v>172</v>
      </c>
      <c r="W184" s="118"/>
      <c r="X184" s="118"/>
      <c r="Y184" s="118"/>
      <c r="Z184" s="118"/>
      <c r="AA184" s="118"/>
      <c r="AB184" s="118"/>
      <c r="AC184" s="118"/>
      <c r="AD184" s="118"/>
      <c r="AE184" s="119"/>
      <c r="AF184" s="241">
        <f>AF180/AF182</f>
        <v>7.3916650930710288</v>
      </c>
      <c r="AG184" s="241"/>
      <c r="AH184" s="241"/>
      <c r="AI184" s="241"/>
      <c r="AJ184" s="241"/>
      <c r="AK184" s="241">
        <v>0</v>
      </c>
      <c r="AL184" s="241"/>
      <c r="AM184" s="241"/>
      <c r="AN184" s="241"/>
      <c r="AO184" s="241"/>
      <c r="AP184" s="241">
        <f t="shared" si="18"/>
        <v>7.3916650930710288</v>
      </c>
      <c r="AQ184" s="241"/>
      <c r="AR184" s="241"/>
      <c r="AS184" s="241"/>
      <c r="AT184" s="241"/>
      <c r="AU184" s="241">
        <f>AU180/AU182</f>
        <v>7.7834217407973263</v>
      </c>
      <c r="AV184" s="241"/>
      <c r="AW184" s="241"/>
      <c r="AX184" s="241"/>
      <c r="AY184" s="241"/>
      <c r="AZ184" s="241">
        <v>0</v>
      </c>
      <c r="BA184" s="241"/>
      <c r="BB184" s="241"/>
      <c r="BC184" s="241"/>
      <c r="BD184" s="241"/>
      <c r="BE184" s="241">
        <f t="shared" si="19"/>
        <v>7.7834217407973263</v>
      </c>
      <c r="BF184" s="241"/>
      <c r="BG184" s="241"/>
      <c r="BH184" s="241"/>
      <c r="BI184" s="241"/>
    </row>
    <row r="185" spans="1:79" s="9" customFormat="1" ht="13.95" customHeight="1" x14ac:dyDescent="0.25">
      <c r="A185" s="98">
        <v>0</v>
      </c>
      <c r="B185" s="99"/>
      <c r="C185" s="99"/>
      <c r="D185" s="155" t="s">
        <v>260</v>
      </c>
      <c r="E185" s="156"/>
      <c r="F185" s="156"/>
      <c r="G185" s="156"/>
      <c r="H185" s="156"/>
      <c r="I185" s="156"/>
      <c r="J185" s="156"/>
      <c r="K185" s="156"/>
      <c r="L185" s="156"/>
      <c r="M185" s="156"/>
      <c r="N185" s="156"/>
      <c r="O185" s="156"/>
      <c r="P185" s="157"/>
      <c r="Q185" s="123"/>
      <c r="R185" s="123"/>
      <c r="S185" s="123"/>
      <c r="T185" s="123"/>
      <c r="U185" s="123"/>
      <c r="V185" s="238"/>
      <c r="W185" s="239"/>
      <c r="X185" s="239"/>
      <c r="Y185" s="239"/>
      <c r="Z185" s="239"/>
      <c r="AA185" s="239"/>
      <c r="AB185" s="239"/>
      <c r="AC185" s="239"/>
      <c r="AD185" s="239"/>
      <c r="AE185" s="240"/>
      <c r="AF185" s="128"/>
      <c r="AG185" s="128"/>
      <c r="AH185" s="128"/>
      <c r="AI185" s="128"/>
      <c r="AJ185" s="128"/>
      <c r="AK185" s="128"/>
      <c r="AL185" s="128"/>
      <c r="AM185" s="128"/>
      <c r="AN185" s="128"/>
      <c r="AO185" s="128"/>
      <c r="AP185" s="128">
        <f t="shared" si="18"/>
        <v>0</v>
      </c>
      <c r="AQ185" s="128"/>
      <c r="AR185" s="128"/>
      <c r="AS185" s="128"/>
      <c r="AT185" s="128"/>
      <c r="AU185" s="128"/>
      <c r="AV185" s="128"/>
      <c r="AW185" s="128"/>
      <c r="AX185" s="128"/>
      <c r="AY185" s="128"/>
      <c r="AZ185" s="128"/>
      <c r="BA185" s="128"/>
      <c r="BB185" s="128"/>
      <c r="BC185" s="128"/>
      <c r="BD185" s="128"/>
      <c r="BE185" s="128">
        <f t="shared" si="19"/>
        <v>0</v>
      </c>
      <c r="BF185" s="128"/>
      <c r="BG185" s="128"/>
      <c r="BH185" s="128"/>
      <c r="BI185" s="128"/>
    </row>
    <row r="186" spans="1:79" s="8" customFormat="1" ht="19.95" customHeight="1" x14ac:dyDescent="0.25">
      <c r="A186" s="62">
        <v>0</v>
      </c>
      <c r="B186" s="63"/>
      <c r="C186" s="63"/>
      <c r="D186" s="126" t="s">
        <v>346</v>
      </c>
      <c r="E186" s="93"/>
      <c r="F186" s="93"/>
      <c r="G186" s="93"/>
      <c r="H186" s="93"/>
      <c r="I186" s="93"/>
      <c r="J186" s="93"/>
      <c r="K186" s="93"/>
      <c r="L186" s="93"/>
      <c r="M186" s="93"/>
      <c r="N186" s="93"/>
      <c r="O186" s="93"/>
      <c r="P186" s="94"/>
      <c r="Q186" s="61" t="s">
        <v>262</v>
      </c>
      <c r="R186" s="61"/>
      <c r="S186" s="61"/>
      <c r="T186" s="61"/>
      <c r="U186" s="61"/>
      <c r="V186" s="242" t="s">
        <v>172</v>
      </c>
      <c r="W186" s="118"/>
      <c r="X186" s="118"/>
      <c r="Y186" s="118"/>
      <c r="Z186" s="118"/>
      <c r="AA186" s="118"/>
      <c r="AB186" s="118"/>
      <c r="AC186" s="118"/>
      <c r="AD186" s="118"/>
      <c r="AE186" s="119"/>
      <c r="AF186" s="125">
        <v>100</v>
      </c>
      <c r="AG186" s="125"/>
      <c r="AH186" s="125"/>
      <c r="AI186" s="125"/>
      <c r="AJ186" s="125"/>
      <c r="AK186" s="125">
        <v>0</v>
      </c>
      <c r="AL186" s="125"/>
      <c r="AM186" s="125"/>
      <c r="AN186" s="125"/>
      <c r="AO186" s="125"/>
      <c r="AP186" s="125">
        <f t="shared" si="18"/>
        <v>100</v>
      </c>
      <c r="AQ186" s="125"/>
      <c r="AR186" s="125"/>
      <c r="AS186" s="125"/>
      <c r="AT186" s="125"/>
      <c r="AU186" s="125">
        <v>100</v>
      </c>
      <c r="AV186" s="125"/>
      <c r="AW186" s="125"/>
      <c r="AX186" s="125"/>
      <c r="AY186" s="125"/>
      <c r="AZ186" s="125">
        <v>0</v>
      </c>
      <c r="BA186" s="125"/>
      <c r="BB186" s="125"/>
      <c r="BC186" s="125"/>
      <c r="BD186" s="125"/>
      <c r="BE186" s="125">
        <f t="shared" si="19"/>
        <v>100</v>
      </c>
      <c r="BF186" s="125"/>
      <c r="BG186" s="125"/>
      <c r="BH186" s="125"/>
      <c r="BI186" s="125"/>
    </row>
    <row r="187" spans="1:79" ht="9" customHeight="1" x14ac:dyDescent="0.25"/>
    <row r="188" spans="1:79" ht="14.25" customHeight="1" x14ac:dyDescent="0.25">
      <c r="A188" s="51" t="s">
        <v>418</v>
      </c>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row>
    <row r="189" spans="1:79" ht="14.25" customHeight="1" x14ac:dyDescent="0.25">
      <c r="A189" s="51" t="s">
        <v>419</v>
      </c>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row>
    <row r="190" spans="1:79" ht="15" customHeight="1" x14ac:dyDescent="0.25">
      <c r="A190" s="59" t="s">
        <v>192</v>
      </c>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row>
    <row r="191" spans="1:79" ht="8.4" customHeight="1" x14ac:dyDescent="0.25"/>
    <row r="192" spans="1:79" ht="12.9" customHeight="1" x14ac:dyDescent="0.25">
      <c r="A192" s="81" t="s">
        <v>19</v>
      </c>
      <c r="B192" s="82"/>
      <c r="C192" s="82"/>
      <c r="D192" s="82"/>
      <c r="E192" s="82"/>
      <c r="F192" s="82"/>
      <c r="G192" s="82"/>
      <c r="H192" s="82"/>
      <c r="I192" s="82"/>
      <c r="J192" s="82"/>
      <c r="K192" s="82"/>
      <c r="L192" s="82"/>
      <c r="M192" s="82"/>
      <c r="N192" s="82"/>
      <c r="O192" s="82"/>
      <c r="P192" s="82"/>
      <c r="Q192" s="82"/>
      <c r="R192" s="82"/>
      <c r="S192" s="82"/>
      <c r="T192" s="83"/>
      <c r="U192" s="61" t="s">
        <v>193</v>
      </c>
      <c r="V192" s="61"/>
      <c r="W192" s="61"/>
      <c r="X192" s="61"/>
      <c r="Y192" s="61"/>
      <c r="Z192" s="61"/>
      <c r="AA192" s="61"/>
      <c r="AB192" s="61"/>
      <c r="AC192" s="61"/>
      <c r="AD192" s="61"/>
      <c r="AE192" s="61" t="s">
        <v>195</v>
      </c>
      <c r="AF192" s="61"/>
      <c r="AG192" s="61"/>
      <c r="AH192" s="61"/>
      <c r="AI192" s="61"/>
      <c r="AJ192" s="61"/>
      <c r="AK192" s="61"/>
      <c r="AL192" s="61"/>
      <c r="AM192" s="61"/>
      <c r="AN192" s="61"/>
      <c r="AO192" s="61" t="s">
        <v>200</v>
      </c>
      <c r="AP192" s="61"/>
      <c r="AQ192" s="61"/>
      <c r="AR192" s="61"/>
      <c r="AS192" s="61"/>
      <c r="AT192" s="61"/>
      <c r="AU192" s="61"/>
      <c r="AV192" s="61"/>
      <c r="AW192" s="61"/>
      <c r="AX192" s="61"/>
      <c r="AY192" s="61" t="s">
        <v>204</v>
      </c>
      <c r="AZ192" s="61"/>
      <c r="BA192" s="61"/>
      <c r="BB192" s="61"/>
      <c r="BC192" s="61"/>
      <c r="BD192" s="61"/>
      <c r="BE192" s="61"/>
      <c r="BF192" s="61"/>
      <c r="BG192" s="61"/>
      <c r="BH192" s="61"/>
      <c r="BI192" s="61" t="s">
        <v>208</v>
      </c>
      <c r="BJ192" s="61"/>
      <c r="BK192" s="61"/>
      <c r="BL192" s="61"/>
      <c r="BM192" s="61"/>
      <c r="BN192" s="61"/>
      <c r="BO192" s="61"/>
      <c r="BP192" s="61"/>
      <c r="BQ192" s="61"/>
      <c r="BR192" s="61"/>
    </row>
    <row r="193" spans="1:79" ht="28.95" customHeight="1" x14ac:dyDescent="0.25">
      <c r="A193" s="84"/>
      <c r="B193" s="85"/>
      <c r="C193" s="85"/>
      <c r="D193" s="85"/>
      <c r="E193" s="85"/>
      <c r="F193" s="85"/>
      <c r="G193" s="85"/>
      <c r="H193" s="85"/>
      <c r="I193" s="85"/>
      <c r="J193" s="85"/>
      <c r="K193" s="85"/>
      <c r="L193" s="85"/>
      <c r="M193" s="85"/>
      <c r="N193" s="85"/>
      <c r="O193" s="85"/>
      <c r="P193" s="85"/>
      <c r="Q193" s="85"/>
      <c r="R193" s="85"/>
      <c r="S193" s="85"/>
      <c r="T193" s="86"/>
      <c r="U193" s="61" t="s">
        <v>4</v>
      </c>
      <c r="V193" s="61"/>
      <c r="W193" s="61"/>
      <c r="X193" s="61"/>
      <c r="Y193" s="61"/>
      <c r="Z193" s="61" t="s">
        <v>3</v>
      </c>
      <c r="AA193" s="61"/>
      <c r="AB193" s="61"/>
      <c r="AC193" s="61"/>
      <c r="AD193" s="61"/>
      <c r="AE193" s="61" t="s">
        <v>4</v>
      </c>
      <c r="AF193" s="61"/>
      <c r="AG193" s="61"/>
      <c r="AH193" s="61"/>
      <c r="AI193" s="61"/>
      <c r="AJ193" s="61" t="s">
        <v>3</v>
      </c>
      <c r="AK193" s="61"/>
      <c r="AL193" s="61"/>
      <c r="AM193" s="61"/>
      <c r="AN193" s="61"/>
      <c r="AO193" s="61" t="s">
        <v>4</v>
      </c>
      <c r="AP193" s="61"/>
      <c r="AQ193" s="61"/>
      <c r="AR193" s="61"/>
      <c r="AS193" s="61"/>
      <c r="AT193" s="61" t="s">
        <v>3</v>
      </c>
      <c r="AU193" s="61"/>
      <c r="AV193" s="61"/>
      <c r="AW193" s="61"/>
      <c r="AX193" s="61"/>
      <c r="AY193" s="61" t="s">
        <v>4</v>
      </c>
      <c r="AZ193" s="61"/>
      <c r="BA193" s="61"/>
      <c r="BB193" s="61"/>
      <c r="BC193" s="61"/>
      <c r="BD193" s="61" t="s">
        <v>3</v>
      </c>
      <c r="BE193" s="61"/>
      <c r="BF193" s="61"/>
      <c r="BG193" s="61"/>
      <c r="BH193" s="61"/>
      <c r="BI193" s="61" t="s">
        <v>4</v>
      </c>
      <c r="BJ193" s="61"/>
      <c r="BK193" s="61"/>
      <c r="BL193" s="61"/>
      <c r="BM193" s="61"/>
      <c r="BN193" s="61" t="s">
        <v>3</v>
      </c>
      <c r="BO193" s="61"/>
      <c r="BP193" s="61"/>
      <c r="BQ193" s="61"/>
      <c r="BR193" s="61"/>
    </row>
    <row r="194" spans="1:79" ht="15" customHeight="1" x14ac:dyDescent="0.25">
      <c r="A194" s="77">
        <v>1</v>
      </c>
      <c r="B194" s="78"/>
      <c r="C194" s="78"/>
      <c r="D194" s="78"/>
      <c r="E194" s="78"/>
      <c r="F194" s="78"/>
      <c r="G194" s="78"/>
      <c r="H194" s="78"/>
      <c r="I194" s="78"/>
      <c r="J194" s="78"/>
      <c r="K194" s="78"/>
      <c r="L194" s="78"/>
      <c r="M194" s="78"/>
      <c r="N194" s="78"/>
      <c r="O194" s="78"/>
      <c r="P194" s="78"/>
      <c r="Q194" s="78"/>
      <c r="R194" s="78"/>
      <c r="S194" s="78"/>
      <c r="T194" s="79"/>
      <c r="U194" s="61">
        <v>2</v>
      </c>
      <c r="V194" s="61"/>
      <c r="W194" s="61"/>
      <c r="X194" s="61"/>
      <c r="Y194" s="61"/>
      <c r="Z194" s="61">
        <v>3</v>
      </c>
      <c r="AA194" s="61"/>
      <c r="AB194" s="61"/>
      <c r="AC194" s="61"/>
      <c r="AD194" s="61"/>
      <c r="AE194" s="61">
        <v>4</v>
      </c>
      <c r="AF194" s="61"/>
      <c r="AG194" s="61"/>
      <c r="AH194" s="61"/>
      <c r="AI194" s="61"/>
      <c r="AJ194" s="61">
        <v>5</v>
      </c>
      <c r="AK194" s="61"/>
      <c r="AL194" s="61"/>
      <c r="AM194" s="61"/>
      <c r="AN194" s="61"/>
      <c r="AO194" s="61">
        <v>6</v>
      </c>
      <c r="AP194" s="61"/>
      <c r="AQ194" s="61"/>
      <c r="AR194" s="61"/>
      <c r="AS194" s="61"/>
      <c r="AT194" s="61">
        <v>7</v>
      </c>
      <c r="AU194" s="61"/>
      <c r="AV194" s="61"/>
      <c r="AW194" s="61"/>
      <c r="AX194" s="61"/>
      <c r="AY194" s="61">
        <v>8</v>
      </c>
      <c r="AZ194" s="61"/>
      <c r="BA194" s="61"/>
      <c r="BB194" s="61"/>
      <c r="BC194" s="61"/>
      <c r="BD194" s="61">
        <v>9</v>
      </c>
      <c r="BE194" s="61"/>
      <c r="BF194" s="61"/>
      <c r="BG194" s="61"/>
      <c r="BH194" s="61"/>
      <c r="BI194" s="61">
        <v>10</v>
      </c>
      <c r="BJ194" s="61"/>
      <c r="BK194" s="61"/>
      <c r="BL194" s="61"/>
      <c r="BM194" s="61"/>
      <c r="BN194" s="61">
        <v>11</v>
      </c>
      <c r="BO194" s="61"/>
      <c r="BP194" s="61"/>
      <c r="BQ194" s="61"/>
      <c r="BR194" s="61"/>
    </row>
    <row r="195" spans="1:79" ht="15.75" hidden="1" customHeight="1" x14ac:dyDescent="0.25">
      <c r="A195" s="62" t="s">
        <v>57</v>
      </c>
      <c r="B195" s="63"/>
      <c r="C195" s="63"/>
      <c r="D195" s="63"/>
      <c r="E195" s="63"/>
      <c r="F195" s="63"/>
      <c r="G195" s="63"/>
      <c r="H195" s="63"/>
      <c r="I195" s="63"/>
      <c r="J195" s="63"/>
      <c r="K195" s="63"/>
      <c r="L195" s="63"/>
      <c r="M195" s="63"/>
      <c r="N195" s="63"/>
      <c r="O195" s="63"/>
      <c r="P195" s="63"/>
      <c r="Q195" s="63"/>
      <c r="R195" s="63"/>
      <c r="S195" s="63"/>
      <c r="T195" s="64"/>
      <c r="U195" s="80" t="s">
        <v>65</v>
      </c>
      <c r="V195" s="80"/>
      <c r="W195" s="80"/>
      <c r="X195" s="80"/>
      <c r="Y195" s="80"/>
      <c r="Z195" s="122" t="s">
        <v>66</v>
      </c>
      <c r="AA195" s="122"/>
      <c r="AB195" s="122"/>
      <c r="AC195" s="122"/>
      <c r="AD195" s="122"/>
      <c r="AE195" s="80" t="s">
        <v>67</v>
      </c>
      <c r="AF195" s="80"/>
      <c r="AG195" s="80"/>
      <c r="AH195" s="80"/>
      <c r="AI195" s="80"/>
      <c r="AJ195" s="122" t="s">
        <v>68</v>
      </c>
      <c r="AK195" s="122"/>
      <c r="AL195" s="122"/>
      <c r="AM195" s="122"/>
      <c r="AN195" s="122"/>
      <c r="AO195" s="80" t="s">
        <v>58</v>
      </c>
      <c r="AP195" s="80"/>
      <c r="AQ195" s="80"/>
      <c r="AR195" s="80"/>
      <c r="AS195" s="80"/>
      <c r="AT195" s="122" t="s">
        <v>59</v>
      </c>
      <c r="AU195" s="122"/>
      <c r="AV195" s="122"/>
      <c r="AW195" s="122"/>
      <c r="AX195" s="122"/>
      <c r="AY195" s="80" t="s">
        <v>60</v>
      </c>
      <c r="AZ195" s="80"/>
      <c r="BA195" s="80"/>
      <c r="BB195" s="80"/>
      <c r="BC195" s="80"/>
      <c r="BD195" s="122" t="s">
        <v>61</v>
      </c>
      <c r="BE195" s="122"/>
      <c r="BF195" s="122"/>
      <c r="BG195" s="122"/>
      <c r="BH195" s="122"/>
      <c r="BI195" s="80" t="s">
        <v>62</v>
      </c>
      <c r="BJ195" s="80"/>
      <c r="BK195" s="80"/>
      <c r="BL195" s="80"/>
      <c r="BM195" s="80"/>
      <c r="BN195" s="122" t="s">
        <v>63</v>
      </c>
      <c r="BO195" s="122"/>
      <c r="BP195" s="122"/>
      <c r="BQ195" s="122"/>
      <c r="BR195" s="122"/>
      <c r="CA195" s="1" t="s">
        <v>41</v>
      </c>
    </row>
    <row r="196" spans="1:79" s="9" customFormat="1" ht="12.75" customHeight="1" x14ac:dyDescent="0.25">
      <c r="A196" s="98" t="s">
        <v>145</v>
      </c>
      <c r="B196" s="99"/>
      <c r="C196" s="99"/>
      <c r="D196" s="99"/>
      <c r="E196" s="99"/>
      <c r="F196" s="99"/>
      <c r="G196" s="99"/>
      <c r="H196" s="99"/>
      <c r="I196" s="99"/>
      <c r="J196" s="99"/>
      <c r="K196" s="99"/>
      <c r="L196" s="99"/>
      <c r="M196" s="99"/>
      <c r="N196" s="99"/>
      <c r="O196" s="99"/>
      <c r="P196" s="99"/>
      <c r="Q196" s="99"/>
      <c r="R196" s="99"/>
      <c r="S196" s="99"/>
      <c r="T196" s="10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CA196" s="9" t="s">
        <v>42</v>
      </c>
    </row>
    <row r="197" spans="1:79" s="8" customFormat="1" ht="26.4" customHeight="1" x14ac:dyDescent="0.25">
      <c r="A197" s="92" t="s">
        <v>185</v>
      </c>
      <c r="B197" s="93"/>
      <c r="C197" s="93"/>
      <c r="D197" s="93"/>
      <c r="E197" s="93"/>
      <c r="F197" s="93"/>
      <c r="G197" s="93"/>
      <c r="H197" s="93"/>
      <c r="I197" s="93"/>
      <c r="J197" s="93"/>
      <c r="K197" s="93"/>
      <c r="L197" s="93"/>
      <c r="M197" s="93"/>
      <c r="N197" s="93"/>
      <c r="O197" s="93"/>
      <c r="P197" s="93"/>
      <c r="Q197" s="93"/>
      <c r="R197" s="93"/>
      <c r="S197" s="93"/>
      <c r="T197" s="94"/>
      <c r="U197" s="87" t="s">
        <v>153</v>
      </c>
      <c r="V197" s="87"/>
      <c r="W197" s="87"/>
      <c r="X197" s="87"/>
      <c r="Y197" s="87"/>
      <c r="Z197" s="87"/>
      <c r="AA197" s="87"/>
      <c r="AB197" s="87"/>
      <c r="AC197" s="87"/>
      <c r="AD197" s="87"/>
      <c r="AE197" s="87" t="s">
        <v>153</v>
      </c>
      <c r="AF197" s="87"/>
      <c r="AG197" s="87"/>
      <c r="AH197" s="87"/>
      <c r="AI197" s="87"/>
      <c r="AJ197" s="87"/>
      <c r="AK197" s="87"/>
      <c r="AL197" s="87"/>
      <c r="AM197" s="87"/>
      <c r="AN197" s="87"/>
      <c r="AO197" s="87" t="s">
        <v>153</v>
      </c>
      <c r="AP197" s="87"/>
      <c r="AQ197" s="87"/>
      <c r="AR197" s="87"/>
      <c r="AS197" s="87"/>
      <c r="AT197" s="87"/>
      <c r="AU197" s="87"/>
      <c r="AV197" s="87"/>
      <c r="AW197" s="87"/>
      <c r="AX197" s="87"/>
      <c r="AY197" s="87" t="s">
        <v>153</v>
      </c>
      <c r="AZ197" s="87"/>
      <c r="BA197" s="87"/>
      <c r="BB197" s="87"/>
      <c r="BC197" s="87"/>
      <c r="BD197" s="87"/>
      <c r="BE197" s="87"/>
      <c r="BF197" s="87"/>
      <c r="BG197" s="87"/>
      <c r="BH197" s="87"/>
      <c r="BI197" s="87" t="s">
        <v>153</v>
      </c>
      <c r="BJ197" s="87"/>
      <c r="BK197" s="87"/>
      <c r="BL197" s="87"/>
      <c r="BM197" s="87"/>
      <c r="BN197" s="87"/>
      <c r="BO197" s="87"/>
      <c r="BP197" s="87"/>
      <c r="BQ197" s="87"/>
      <c r="BR197" s="87"/>
    </row>
    <row r="199" spans="1:79" ht="14.25" customHeight="1" x14ac:dyDescent="0.25">
      <c r="A199" s="51" t="s">
        <v>426</v>
      </c>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row>
    <row r="201" spans="1:79" ht="14.25" customHeight="1" x14ac:dyDescent="0.25">
      <c r="A201" s="51" t="s">
        <v>437</v>
      </c>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row>
    <row r="203" spans="1:79" x14ac:dyDescent="0.25">
      <c r="A203" s="104" t="s">
        <v>438</v>
      </c>
      <c r="B203" s="105"/>
      <c r="C203" s="106"/>
      <c r="D203" s="104" t="s">
        <v>439</v>
      </c>
      <c r="E203" s="105"/>
      <c r="F203" s="106"/>
      <c r="G203" s="104" t="s">
        <v>440</v>
      </c>
      <c r="H203" s="105"/>
      <c r="I203" s="106"/>
      <c r="J203" s="62" t="s">
        <v>441</v>
      </c>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4"/>
      <c r="AK203" s="104" t="s">
        <v>451</v>
      </c>
      <c r="AL203" s="105"/>
      <c r="AM203" s="106"/>
      <c r="AN203" s="104" t="s">
        <v>452</v>
      </c>
      <c r="AO203" s="105"/>
      <c r="AP203" s="106"/>
      <c r="AQ203" s="104" t="s">
        <v>453</v>
      </c>
      <c r="AR203" s="105"/>
      <c r="AS203" s="106"/>
      <c r="AT203" s="104" t="s">
        <v>454</v>
      </c>
      <c r="AU203" s="105"/>
      <c r="AV203" s="106"/>
      <c r="AW203" s="104" t="s">
        <v>455</v>
      </c>
      <c r="AX203" s="105"/>
      <c r="AY203" s="106"/>
      <c r="AZ203" s="104" t="s">
        <v>456</v>
      </c>
      <c r="BA203" s="105"/>
      <c r="BB203" s="106"/>
      <c r="BC203" s="104" t="s">
        <v>457</v>
      </c>
      <c r="BD203" s="105"/>
      <c r="BE203" s="106"/>
      <c r="BF203" s="80" t="s">
        <v>458</v>
      </c>
      <c r="BG203" s="80"/>
      <c r="BH203" s="80"/>
      <c r="BI203" s="17"/>
      <c r="BJ203" s="17"/>
      <c r="BK203" s="17"/>
      <c r="BL203" s="17"/>
      <c r="BM203" s="17"/>
      <c r="BN203" s="17"/>
      <c r="BO203" s="17"/>
      <c r="BP203" s="17"/>
      <c r="BQ203" s="17"/>
      <c r="BR203" s="17"/>
      <c r="BS203" s="17"/>
      <c r="BT203" s="17"/>
      <c r="BU203" s="17"/>
      <c r="BV203" s="17"/>
      <c r="BW203" s="17"/>
      <c r="BX203" s="17"/>
      <c r="BY203" s="17"/>
    </row>
    <row r="204" spans="1:79" ht="42.6" customHeight="1" x14ac:dyDescent="0.25">
      <c r="A204" s="107"/>
      <c r="B204" s="108"/>
      <c r="C204" s="109"/>
      <c r="D204" s="107"/>
      <c r="E204" s="108"/>
      <c r="F204" s="109"/>
      <c r="G204" s="107"/>
      <c r="H204" s="108"/>
      <c r="I204" s="109"/>
      <c r="J204" s="62" t="s">
        <v>442</v>
      </c>
      <c r="K204" s="63"/>
      <c r="L204" s="64"/>
      <c r="M204" s="62" t="s">
        <v>443</v>
      </c>
      <c r="N204" s="63"/>
      <c r="O204" s="64"/>
      <c r="P204" s="62" t="s">
        <v>444</v>
      </c>
      <c r="Q204" s="63"/>
      <c r="R204" s="64"/>
      <c r="S204" s="62" t="s">
        <v>445</v>
      </c>
      <c r="T204" s="63"/>
      <c r="U204" s="64"/>
      <c r="V204" s="62" t="s">
        <v>446</v>
      </c>
      <c r="W204" s="63"/>
      <c r="X204" s="64"/>
      <c r="Y204" s="62" t="s">
        <v>447</v>
      </c>
      <c r="Z204" s="63"/>
      <c r="AA204" s="64"/>
      <c r="AB204" s="62" t="s">
        <v>448</v>
      </c>
      <c r="AC204" s="63"/>
      <c r="AD204" s="64"/>
      <c r="AE204" s="62" t="s">
        <v>449</v>
      </c>
      <c r="AF204" s="63"/>
      <c r="AG204" s="64"/>
      <c r="AH204" s="62" t="s">
        <v>450</v>
      </c>
      <c r="AI204" s="63"/>
      <c r="AJ204" s="64"/>
      <c r="AK204" s="107"/>
      <c r="AL204" s="108"/>
      <c r="AM204" s="109"/>
      <c r="AN204" s="107"/>
      <c r="AO204" s="108"/>
      <c r="AP204" s="109"/>
      <c r="AQ204" s="107"/>
      <c r="AR204" s="108"/>
      <c r="AS204" s="109"/>
      <c r="AT204" s="107"/>
      <c r="AU204" s="108"/>
      <c r="AV204" s="109"/>
      <c r="AW204" s="107"/>
      <c r="AX204" s="108"/>
      <c r="AY204" s="109"/>
      <c r="AZ204" s="107"/>
      <c r="BA204" s="108"/>
      <c r="BB204" s="109"/>
      <c r="BC204" s="107"/>
      <c r="BD204" s="108"/>
      <c r="BE204" s="109"/>
      <c r="BF204" s="80"/>
      <c r="BG204" s="80"/>
      <c r="BH204" s="80"/>
      <c r="BI204" s="17"/>
      <c r="BJ204" s="17"/>
      <c r="BK204" s="17"/>
      <c r="BL204" s="17"/>
      <c r="BM204" s="17"/>
      <c r="BN204" s="17"/>
      <c r="BO204" s="17"/>
      <c r="BP204" s="17"/>
      <c r="BQ204" s="17"/>
      <c r="BR204" s="17"/>
      <c r="BS204" s="17"/>
      <c r="BT204" s="17"/>
      <c r="BU204" s="17"/>
      <c r="BV204" s="17"/>
      <c r="BW204" s="17"/>
      <c r="BX204" s="17"/>
      <c r="BY204" s="17"/>
    </row>
    <row r="205" spans="1:79" x14ac:dyDescent="0.25">
      <c r="A205" s="167">
        <v>1</v>
      </c>
      <c r="B205" s="168"/>
      <c r="C205" s="169"/>
      <c r="D205" s="167"/>
      <c r="E205" s="168"/>
      <c r="F205" s="169"/>
      <c r="G205" s="167"/>
      <c r="H205" s="168"/>
      <c r="I205" s="169"/>
      <c r="J205" s="167"/>
      <c r="K205" s="168"/>
      <c r="L205" s="169"/>
      <c r="M205" s="167"/>
      <c r="N205" s="168"/>
      <c r="O205" s="169"/>
      <c r="P205" s="167"/>
      <c r="Q205" s="168"/>
      <c r="R205" s="169"/>
      <c r="S205" s="167"/>
      <c r="T205" s="168"/>
      <c r="U205" s="169"/>
      <c r="V205" s="167"/>
      <c r="W205" s="168"/>
      <c r="X205" s="169"/>
      <c r="Y205" s="167"/>
      <c r="Z205" s="168"/>
      <c r="AA205" s="169"/>
      <c r="AB205" s="167"/>
      <c r="AC205" s="168"/>
      <c r="AD205" s="169"/>
      <c r="AE205" s="167"/>
      <c r="AF205" s="168"/>
      <c r="AG205" s="169"/>
      <c r="AH205" s="167"/>
      <c r="AI205" s="168"/>
      <c r="AJ205" s="169"/>
      <c r="AK205" s="167"/>
      <c r="AL205" s="168"/>
      <c r="AM205" s="169"/>
      <c r="AN205" s="167"/>
      <c r="AO205" s="168"/>
      <c r="AP205" s="169"/>
      <c r="AQ205" s="167"/>
      <c r="AR205" s="168"/>
      <c r="AS205" s="169"/>
      <c r="AT205" s="167"/>
      <c r="AU205" s="168"/>
      <c r="AV205" s="169"/>
      <c r="AW205" s="167"/>
      <c r="AX205" s="168"/>
      <c r="AY205" s="169"/>
      <c r="AZ205" s="167"/>
      <c r="BA205" s="168"/>
      <c r="BB205" s="169"/>
      <c r="BC205" s="167"/>
      <c r="BD205" s="168"/>
      <c r="BE205" s="169"/>
      <c r="BF205" s="167"/>
      <c r="BG205" s="168"/>
      <c r="BH205" s="169"/>
      <c r="BI205" s="17"/>
      <c r="BJ205" s="17"/>
      <c r="BK205" s="17"/>
      <c r="BL205" s="17"/>
      <c r="BM205" s="17"/>
      <c r="BN205" s="17"/>
      <c r="BO205" s="17"/>
      <c r="BP205" s="17"/>
      <c r="BQ205" s="17"/>
      <c r="BR205" s="17"/>
      <c r="BS205" s="17"/>
      <c r="BT205" s="17"/>
      <c r="BU205" s="17"/>
      <c r="BV205" s="17"/>
      <c r="BW205" s="17"/>
      <c r="BX205" s="17"/>
      <c r="BY205" s="17"/>
    </row>
    <row r="206" spans="1:79" x14ac:dyDescent="0.25">
      <c r="A206" s="167">
        <v>2</v>
      </c>
      <c r="B206" s="168"/>
      <c r="C206" s="169"/>
      <c r="D206" s="167"/>
      <c r="E206" s="168"/>
      <c r="F206" s="169"/>
      <c r="G206" s="167"/>
      <c r="H206" s="168"/>
      <c r="I206" s="169"/>
      <c r="J206" s="167"/>
      <c r="K206" s="168"/>
      <c r="L206" s="169"/>
      <c r="M206" s="167"/>
      <c r="N206" s="168"/>
      <c r="O206" s="169"/>
      <c r="P206" s="167"/>
      <c r="Q206" s="168"/>
      <c r="R206" s="169"/>
      <c r="S206" s="167"/>
      <c r="T206" s="168"/>
      <c r="U206" s="169"/>
      <c r="V206" s="167"/>
      <c r="W206" s="168"/>
      <c r="X206" s="169"/>
      <c r="Y206" s="167"/>
      <c r="Z206" s="168"/>
      <c r="AA206" s="169"/>
      <c r="AB206" s="167"/>
      <c r="AC206" s="168"/>
      <c r="AD206" s="169"/>
      <c r="AE206" s="167"/>
      <c r="AF206" s="168"/>
      <c r="AG206" s="169"/>
      <c r="AH206" s="167"/>
      <c r="AI206" s="168"/>
      <c r="AJ206" s="169"/>
      <c r="AK206" s="167"/>
      <c r="AL206" s="168"/>
      <c r="AM206" s="169"/>
      <c r="AN206" s="167"/>
      <c r="AO206" s="168"/>
      <c r="AP206" s="169"/>
      <c r="AQ206" s="167"/>
      <c r="AR206" s="168"/>
      <c r="AS206" s="169"/>
      <c r="AT206" s="167"/>
      <c r="AU206" s="168"/>
      <c r="AV206" s="169"/>
      <c r="AW206" s="167"/>
      <c r="AX206" s="168"/>
      <c r="AY206" s="169"/>
      <c r="AZ206" s="167"/>
      <c r="BA206" s="168"/>
      <c r="BB206" s="169"/>
      <c r="BC206" s="167"/>
      <c r="BD206" s="168"/>
      <c r="BE206" s="169"/>
      <c r="BF206" s="167"/>
      <c r="BG206" s="168"/>
      <c r="BH206" s="169"/>
      <c r="BI206" s="17"/>
      <c r="BJ206" s="17"/>
      <c r="BK206" s="17"/>
      <c r="BL206" s="17"/>
      <c r="BM206" s="17"/>
      <c r="BN206" s="17"/>
      <c r="BO206" s="17"/>
      <c r="BP206" s="17"/>
      <c r="BQ206" s="17"/>
      <c r="BR206" s="17"/>
      <c r="BS206" s="17"/>
      <c r="BT206" s="17"/>
      <c r="BU206" s="17"/>
      <c r="BV206" s="17"/>
      <c r="BW206" s="17"/>
      <c r="BX206" s="17"/>
      <c r="BY206" s="17"/>
    </row>
    <row r="207" spans="1:79" x14ac:dyDescent="0.25">
      <c r="A207" s="167">
        <v>3</v>
      </c>
      <c r="B207" s="168"/>
      <c r="C207" s="169"/>
      <c r="D207" s="167"/>
      <c r="E207" s="168"/>
      <c r="F207" s="169"/>
      <c r="G207" s="167"/>
      <c r="H207" s="168"/>
      <c r="I207" s="169"/>
      <c r="J207" s="167"/>
      <c r="K207" s="168"/>
      <c r="L207" s="169"/>
      <c r="M207" s="167"/>
      <c r="N207" s="168"/>
      <c r="O207" s="169"/>
      <c r="P207" s="167"/>
      <c r="Q207" s="168"/>
      <c r="R207" s="169"/>
      <c r="S207" s="167"/>
      <c r="T207" s="168"/>
      <c r="U207" s="169"/>
      <c r="V207" s="167"/>
      <c r="W207" s="168"/>
      <c r="X207" s="169"/>
      <c r="Y207" s="167"/>
      <c r="Z207" s="168"/>
      <c r="AA207" s="169"/>
      <c r="AB207" s="167"/>
      <c r="AC207" s="168"/>
      <c r="AD207" s="169"/>
      <c r="AE207" s="167"/>
      <c r="AF207" s="168"/>
      <c r="AG207" s="169"/>
      <c r="AH207" s="167"/>
      <c r="AI207" s="168"/>
      <c r="AJ207" s="169"/>
      <c r="AK207" s="167"/>
      <c r="AL207" s="168"/>
      <c r="AM207" s="169"/>
      <c r="AN207" s="167"/>
      <c r="AO207" s="168"/>
      <c r="AP207" s="169"/>
      <c r="AQ207" s="167"/>
      <c r="AR207" s="168"/>
      <c r="AS207" s="169"/>
      <c r="AT207" s="167"/>
      <c r="AU207" s="168"/>
      <c r="AV207" s="169"/>
      <c r="AW207" s="167"/>
      <c r="AX207" s="168"/>
      <c r="AY207" s="169"/>
      <c r="AZ207" s="167"/>
      <c r="BA207" s="168"/>
      <c r="BB207" s="169"/>
      <c r="BC207" s="167"/>
      <c r="BD207" s="168"/>
      <c r="BE207" s="169"/>
      <c r="BF207" s="167"/>
      <c r="BG207" s="168"/>
      <c r="BH207" s="169"/>
      <c r="BI207" s="17"/>
      <c r="BJ207" s="17"/>
      <c r="BK207" s="17"/>
      <c r="BL207" s="17"/>
      <c r="BM207" s="17"/>
      <c r="BN207" s="17"/>
      <c r="BO207" s="17"/>
      <c r="BP207" s="17"/>
      <c r="BQ207" s="17"/>
      <c r="BR207" s="17"/>
      <c r="BS207" s="17"/>
      <c r="BT207" s="17"/>
      <c r="BU207" s="17"/>
      <c r="BV207" s="17"/>
      <c r="BW207" s="17"/>
      <c r="BX207" s="17"/>
      <c r="BY207" s="17"/>
    </row>
    <row r="208" spans="1:79" x14ac:dyDescent="0.25">
      <c r="A208" s="167" t="s">
        <v>459</v>
      </c>
      <c r="B208" s="168"/>
      <c r="C208" s="169"/>
      <c r="D208" s="167"/>
      <c r="E208" s="168"/>
      <c r="F208" s="169"/>
      <c r="G208" s="167"/>
      <c r="H208" s="168"/>
      <c r="I208" s="169"/>
      <c r="J208" s="167"/>
      <c r="K208" s="168"/>
      <c r="L208" s="169"/>
      <c r="M208" s="167"/>
      <c r="N208" s="168"/>
      <c r="O208" s="169"/>
      <c r="P208" s="167"/>
      <c r="Q208" s="168"/>
      <c r="R208" s="169"/>
      <c r="S208" s="167"/>
      <c r="T208" s="168"/>
      <c r="U208" s="169"/>
      <c r="V208" s="167"/>
      <c r="W208" s="168"/>
      <c r="X208" s="169"/>
      <c r="Y208" s="167"/>
      <c r="Z208" s="168"/>
      <c r="AA208" s="169"/>
      <c r="AB208" s="167"/>
      <c r="AC208" s="168"/>
      <c r="AD208" s="169"/>
      <c r="AE208" s="167"/>
      <c r="AF208" s="168"/>
      <c r="AG208" s="169"/>
      <c r="AH208" s="167"/>
      <c r="AI208" s="168"/>
      <c r="AJ208" s="169"/>
      <c r="AK208" s="167"/>
      <c r="AL208" s="168"/>
      <c r="AM208" s="169"/>
      <c r="AN208" s="167"/>
      <c r="AO208" s="168"/>
      <c r="AP208" s="169"/>
      <c r="AQ208" s="167"/>
      <c r="AR208" s="168"/>
      <c r="AS208" s="169"/>
      <c r="AT208" s="167"/>
      <c r="AU208" s="168"/>
      <c r="AV208" s="169"/>
      <c r="AW208" s="167"/>
      <c r="AX208" s="168"/>
      <c r="AY208" s="169"/>
      <c r="AZ208" s="167"/>
      <c r="BA208" s="168"/>
      <c r="BB208" s="169"/>
      <c r="BC208" s="167"/>
      <c r="BD208" s="168"/>
      <c r="BE208" s="169"/>
      <c r="BF208" s="167"/>
      <c r="BG208" s="168"/>
      <c r="BH208" s="169"/>
      <c r="BI208" s="17"/>
      <c r="BJ208" s="17"/>
      <c r="BK208" s="17"/>
      <c r="BL208" s="17"/>
      <c r="BM208" s="17"/>
      <c r="BN208" s="17"/>
      <c r="BO208" s="17"/>
      <c r="BP208" s="17"/>
      <c r="BQ208" s="17"/>
      <c r="BR208" s="17"/>
      <c r="BS208" s="17"/>
      <c r="BT208" s="17"/>
      <c r="BU208" s="17"/>
      <c r="BV208" s="17"/>
      <c r="BW208" s="17"/>
      <c r="BX208" s="17"/>
      <c r="BY208" s="17"/>
    </row>
    <row r="209" spans="1:77" x14ac:dyDescent="0.25">
      <c r="A209" s="167">
        <v>25</v>
      </c>
      <c r="B209" s="168"/>
      <c r="C209" s="169"/>
      <c r="D209" s="167"/>
      <c r="E209" s="168"/>
      <c r="F209" s="169"/>
      <c r="G209" s="167"/>
      <c r="H209" s="168"/>
      <c r="I209" s="169"/>
      <c r="J209" s="167"/>
      <c r="K209" s="168"/>
      <c r="L209" s="169"/>
      <c r="M209" s="167"/>
      <c r="N209" s="168"/>
      <c r="O209" s="169"/>
      <c r="P209" s="167"/>
      <c r="Q209" s="168"/>
      <c r="R209" s="169"/>
      <c r="S209" s="167"/>
      <c r="T209" s="168"/>
      <c r="U209" s="169"/>
      <c r="V209" s="167"/>
      <c r="W209" s="168"/>
      <c r="X209" s="169"/>
      <c r="Y209" s="167"/>
      <c r="Z209" s="168"/>
      <c r="AA209" s="169"/>
      <c r="AB209" s="167"/>
      <c r="AC209" s="168"/>
      <c r="AD209" s="169"/>
      <c r="AE209" s="167"/>
      <c r="AF209" s="168"/>
      <c r="AG209" s="169"/>
      <c r="AH209" s="167"/>
      <c r="AI209" s="168"/>
      <c r="AJ209" s="169"/>
      <c r="AK209" s="167"/>
      <c r="AL209" s="168"/>
      <c r="AM209" s="169"/>
      <c r="AN209" s="167"/>
      <c r="AO209" s="168"/>
      <c r="AP209" s="169"/>
      <c r="AQ209" s="167"/>
      <c r="AR209" s="168"/>
      <c r="AS209" s="169"/>
      <c r="AT209" s="167"/>
      <c r="AU209" s="168"/>
      <c r="AV209" s="169"/>
      <c r="AW209" s="167"/>
      <c r="AX209" s="168"/>
      <c r="AY209" s="169"/>
      <c r="AZ209" s="167"/>
      <c r="BA209" s="168"/>
      <c r="BB209" s="169"/>
      <c r="BC209" s="167"/>
      <c r="BD209" s="168"/>
      <c r="BE209" s="169"/>
      <c r="BF209" s="167"/>
      <c r="BG209" s="168"/>
      <c r="BH209" s="169"/>
      <c r="BI209" s="17"/>
      <c r="BJ209" s="17"/>
      <c r="BK209" s="17"/>
      <c r="BL209" s="17"/>
      <c r="BM209" s="17"/>
      <c r="BN209" s="17"/>
      <c r="BO209" s="17"/>
      <c r="BP209" s="17"/>
      <c r="BQ209" s="17"/>
      <c r="BR209" s="17"/>
      <c r="BS209" s="17"/>
      <c r="BT209" s="17"/>
      <c r="BU209" s="17"/>
      <c r="BV209" s="17"/>
      <c r="BW209" s="17"/>
      <c r="BX209" s="17"/>
      <c r="BY209" s="17"/>
    </row>
    <row r="211" spans="1:77" ht="14.25" customHeight="1" x14ac:dyDescent="0.25">
      <c r="A211" s="51" t="s">
        <v>460</v>
      </c>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row>
    <row r="212" spans="1:77" s="22" customFormat="1" ht="25.95" customHeight="1" x14ac:dyDescent="0.25">
      <c r="AC212" s="58" t="s">
        <v>461</v>
      </c>
      <c r="AD212" s="58"/>
      <c r="AE212" s="58"/>
      <c r="AF212" s="58"/>
      <c r="AG212" s="58"/>
    </row>
    <row r="213" spans="1:77" s="22" customFormat="1" ht="13.95" customHeight="1" x14ac:dyDescent="0.25">
      <c r="A213" s="57" t="s">
        <v>462</v>
      </c>
      <c r="B213" s="57"/>
      <c r="C213" s="57"/>
      <c r="D213" s="57" t="s">
        <v>19</v>
      </c>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8" t="s">
        <v>463</v>
      </c>
      <c r="AD213" s="58"/>
      <c r="AE213" s="58"/>
      <c r="AF213" s="58"/>
      <c r="AG213" s="58"/>
    </row>
    <row r="214" spans="1:77" s="22" customFormat="1" ht="13.95" customHeight="1" x14ac:dyDescent="0.25">
      <c r="A214" s="57">
        <v>2210</v>
      </c>
      <c r="B214" s="57"/>
      <c r="C214" s="57"/>
      <c r="D214" s="50" t="s">
        <v>156</v>
      </c>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8">
        <v>0</v>
      </c>
      <c r="AD214" s="58"/>
      <c r="AE214" s="58"/>
      <c r="AF214" s="58"/>
      <c r="AG214" s="58"/>
    </row>
    <row r="215" spans="1:77" s="22" customFormat="1" ht="13.95" customHeight="1" x14ac:dyDescent="0.25">
      <c r="A215" s="57">
        <v>2220</v>
      </c>
      <c r="B215" s="57"/>
      <c r="C215" s="57"/>
      <c r="D215" s="50" t="s">
        <v>464</v>
      </c>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8">
        <v>0</v>
      </c>
      <c r="AD215" s="58"/>
      <c r="AE215" s="58"/>
      <c r="AF215" s="58"/>
      <c r="AG215" s="58"/>
    </row>
    <row r="216" spans="1:77" s="22" customFormat="1" ht="13.95" customHeight="1" x14ac:dyDescent="0.25">
      <c r="A216" s="57">
        <v>2230</v>
      </c>
      <c r="B216" s="57"/>
      <c r="C216" s="57"/>
      <c r="D216" s="50" t="s">
        <v>223</v>
      </c>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8">
        <v>0</v>
      </c>
      <c r="AD216" s="58"/>
      <c r="AE216" s="58"/>
      <c r="AF216" s="58"/>
      <c r="AG216" s="58"/>
    </row>
    <row r="217" spans="1:77" s="22" customFormat="1" ht="13.95" customHeight="1" x14ac:dyDescent="0.25">
      <c r="A217" s="57">
        <v>2240</v>
      </c>
      <c r="B217" s="57"/>
      <c r="C217" s="57"/>
      <c r="D217" s="50" t="s">
        <v>157</v>
      </c>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8">
        <v>0</v>
      </c>
      <c r="AD217" s="58"/>
      <c r="AE217" s="58"/>
      <c r="AF217" s="58"/>
      <c r="AG217" s="58"/>
    </row>
    <row r="218" spans="1:77" s="22" customFormat="1" ht="13.95" customHeight="1" x14ac:dyDescent="0.25">
      <c r="A218" s="57">
        <v>2250</v>
      </c>
      <c r="B218" s="57"/>
      <c r="C218" s="57"/>
      <c r="D218" s="50" t="s">
        <v>224</v>
      </c>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8">
        <v>0</v>
      </c>
      <c r="AD218" s="58"/>
      <c r="AE218" s="58"/>
      <c r="AF218" s="58"/>
      <c r="AG218" s="58"/>
    </row>
    <row r="219" spans="1:77" s="22" customFormat="1" ht="28.95" customHeight="1" x14ac:dyDescent="0.25">
      <c r="A219" s="57">
        <v>2282</v>
      </c>
      <c r="B219" s="57"/>
      <c r="C219" s="57"/>
      <c r="D219" s="50" t="s">
        <v>227</v>
      </c>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8">
        <v>0</v>
      </c>
      <c r="AD219" s="58"/>
      <c r="AE219" s="58"/>
      <c r="AF219" s="58"/>
      <c r="AG219" s="58"/>
    </row>
    <row r="220" spans="1:77" s="22" customFormat="1" ht="13.95" customHeight="1" x14ac:dyDescent="0.25">
      <c r="A220" s="57">
        <v>2800</v>
      </c>
      <c r="B220" s="57"/>
      <c r="C220" s="57"/>
      <c r="D220" s="50" t="s">
        <v>465</v>
      </c>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8">
        <v>0</v>
      </c>
      <c r="AD220" s="58"/>
      <c r="AE220" s="58"/>
      <c r="AF220" s="58"/>
      <c r="AG220" s="58"/>
    </row>
    <row r="221" spans="1:77" s="22" customFormat="1" ht="13.95" customHeight="1" x14ac:dyDescent="0.25">
      <c r="A221" s="31"/>
      <c r="B221" s="31"/>
      <c r="C221" s="31"/>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3"/>
      <c r="AD221" s="33"/>
      <c r="AE221" s="33"/>
      <c r="AF221" s="33"/>
      <c r="AG221" s="33"/>
    </row>
    <row r="222" spans="1:77" ht="14.25" customHeight="1" x14ac:dyDescent="0.25">
      <c r="A222" s="51" t="s">
        <v>466</v>
      </c>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row>
    <row r="223" spans="1:77" s="22" customFormat="1" ht="19.2" customHeight="1" x14ac:dyDescent="0.25">
      <c r="AP223" s="58" t="s">
        <v>461</v>
      </c>
      <c r="AQ223" s="58"/>
      <c r="AR223" s="58"/>
      <c r="AS223" s="58"/>
      <c r="AT223" s="58"/>
      <c r="AU223" s="58"/>
    </row>
    <row r="224" spans="1:77" s="22" customFormat="1" ht="54" customHeight="1" x14ac:dyDescent="0.25">
      <c r="A224" s="53" t="s">
        <v>467</v>
      </c>
      <c r="B224" s="53"/>
      <c r="C224" s="53" t="s">
        <v>468</v>
      </c>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t="s">
        <v>469</v>
      </c>
      <c r="AB224" s="53"/>
      <c r="AC224" s="53"/>
      <c r="AD224" s="53"/>
      <c r="AE224" s="53"/>
      <c r="AF224" s="53" t="s">
        <v>471</v>
      </c>
      <c r="AG224" s="53"/>
      <c r="AH224" s="53"/>
      <c r="AI224" s="53"/>
      <c r="AJ224" s="53"/>
      <c r="AK224" s="53"/>
      <c r="AL224" s="53" t="s">
        <v>470</v>
      </c>
      <c r="AM224" s="53"/>
      <c r="AN224" s="53"/>
      <c r="AO224" s="53"/>
      <c r="AP224" s="53"/>
      <c r="AQ224" s="53" t="s">
        <v>463</v>
      </c>
      <c r="AR224" s="53"/>
      <c r="AS224" s="53"/>
      <c r="AT224" s="53"/>
      <c r="AU224" s="53"/>
      <c r="AV224" s="53"/>
    </row>
    <row r="225" spans="1:77" s="22" customFormat="1" ht="13.8" x14ac:dyDescent="0.25">
      <c r="A225" s="56" t="s">
        <v>564</v>
      </c>
      <c r="B225" s="56"/>
      <c r="C225" s="56" t="s">
        <v>564</v>
      </c>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t="s">
        <v>564</v>
      </c>
      <c r="AB225" s="56"/>
      <c r="AC225" s="56"/>
      <c r="AD225" s="56"/>
      <c r="AE225" s="56"/>
      <c r="AF225" s="56" t="s">
        <v>564</v>
      </c>
      <c r="AG225" s="56"/>
      <c r="AH225" s="56"/>
      <c r="AI225" s="56"/>
      <c r="AJ225" s="56"/>
      <c r="AK225" s="56"/>
      <c r="AL225" s="56" t="s">
        <v>564</v>
      </c>
      <c r="AM225" s="56"/>
      <c r="AN225" s="56"/>
      <c r="AO225" s="56"/>
      <c r="AP225" s="56"/>
      <c r="AQ225" s="56" t="s">
        <v>564</v>
      </c>
      <c r="AR225" s="56"/>
      <c r="AS225" s="56"/>
      <c r="AT225" s="56"/>
      <c r="AU225" s="56"/>
      <c r="AV225" s="56"/>
    </row>
    <row r="226" spans="1:77" s="22" customFormat="1" ht="13.8" x14ac:dyDescent="0.25"/>
    <row r="227" spans="1:77" s="22" customFormat="1" ht="13.8" x14ac:dyDescent="0.25">
      <c r="A227" s="211" t="s">
        <v>472</v>
      </c>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211"/>
      <c r="BJ227" s="211"/>
      <c r="BK227" s="211"/>
      <c r="BL227" s="211"/>
      <c r="BM227" s="211"/>
      <c r="BN227" s="211"/>
      <c r="BO227" s="211"/>
      <c r="BP227" s="211"/>
      <c r="BQ227" s="211"/>
      <c r="BR227" s="211"/>
      <c r="BS227" s="211"/>
      <c r="BT227" s="211"/>
      <c r="BU227" s="211"/>
      <c r="BV227" s="211"/>
      <c r="BW227" s="211"/>
      <c r="BX227" s="211"/>
      <c r="BY227" s="211"/>
    </row>
    <row r="228" spans="1:77" s="22" customFormat="1" ht="13.8" x14ac:dyDescent="0.25">
      <c r="A228" s="211" t="s">
        <v>473</v>
      </c>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211"/>
      <c r="BE228" s="211"/>
      <c r="BF228" s="211"/>
      <c r="BG228" s="211"/>
      <c r="BH228" s="211"/>
      <c r="BI228" s="211"/>
      <c r="BJ228" s="211"/>
      <c r="BK228" s="211"/>
      <c r="BL228" s="211"/>
      <c r="BM228" s="211"/>
      <c r="BN228" s="211"/>
      <c r="BO228" s="211"/>
      <c r="BP228" s="211"/>
      <c r="BQ228" s="211"/>
      <c r="BR228" s="211"/>
      <c r="BS228" s="211"/>
      <c r="BT228" s="211"/>
      <c r="BU228" s="211"/>
      <c r="BV228" s="211"/>
      <c r="BW228" s="211"/>
      <c r="BX228" s="211"/>
      <c r="BY228" s="211"/>
    </row>
    <row r="229" spans="1:77" s="22" customFormat="1" ht="13.8"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12" t="s">
        <v>461</v>
      </c>
      <c r="AK229" s="212"/>
      <c r="AL229" s="212"/>
      <c r="AM229" s="23"/>
      <c r="AN229" s="23"/>
      <c r="AO229" s="23"/>
      <c r="AP229" s="23"/>
      <c r="AQ229" s="23"/>
      <c r="AR229" s="23"/>
      <c r="AS229" s="23"/>
      <c r="AT229" s="23"/>
      <c r="AU229" s="23"/>
      <c r="AV229" s="23"/>
    </row>
    <row r="230" spans="1:77" s="22" customFormat="1" ht="37.950000000000003" customHeight="1" x14ac:dyDescent="0.25">
      <c r="A230" s="53" t="s">
        <v>474</v>
      </c>
      <c r="B230" s="53"/>
      <c r="C230" s="53"/>
      <c r="D230" s="53"/>
      <c r="E230" s="53"/>
      <c r="F230" s="53"/>
      <c r="G230" s="53"/>
      <c r="H230" s="53"/>
      <c r="I230" s="53" t="s">
        <v>475</v>
      </c>
      <c r="J230" s="53"/>
      <c r="K230" s="53"/>
      <c r="L230" s="53"/>
      <c r="M230" s="53"/>
      <c r="N230" s="53"/>
      <c r="O230" s="53"/>
      <c r="P230" s="53"/>
      <c r="Q230" s="53"/>
      <c r="R230" s="53" t="s">
        <v>476</v>
      </c>
      <c r="S230" s="53"/>
      <c r="T230" s="53"/>
      <c r="U230" s="53"/>
      <c r="V230" s="53"/>
      <c r="W230" s="53"/>
      <c r="X230" s="53"/>
      <c r="Y230" s="53"/>
      <c r="Z230" s="53" t="s">
        <v>477</v>
      </c>
      <c r="AA230" s="53"/>
      <c r="AB230" s="53"/>
      <c r="AC230" s="53"/>
      <c r="AD230" s="53"/>
      <c r="AE230" s="53"/>
      <c r="AF230" s="53" t="s">
        <v>463</v>
      </c>
      <c r="AG230" s="53"/>
      <c r="AH230" s="53"/>
      <c r="AI230" s="53"/>
      <c r="AJ230" s="53"/>
      <c r="AK230" s="53"/>
      <c r="AL230" s="53"/>
      <c r="AM230" s="23"/>
      <c r="AN230" s="23"/>
      <c r="AO230" s="23"/>
      <c r="AP230" s="23"/>
      <c r="AQ230" s="23"/>
      <c r="AR230" s="23"/>
      <c r="AS230" s="23"/>
      <c r="AT230" s="23"/>
      <c r="AU230" s="23"/>
      <c r="AV230" s="23"/>
    </row>
    <row r="231" spans="1:77" s="22" customFormat="1" ht="13.8" x14ac:dyDescent="0.25">
      <c r="A231" s="200" t="s">
        <v>564</v>
      </c>
      <c r="B231" s="201"/>
      <c r="C231" s="201"/>
      <c r="D231" s="201"/>
      <c r="E231" s="201"/>
      <c r="F231" s="201"/>
      <c r="G231" s="201"/>
      <c r="H231" s="202"/>
      <c r="I231" s="200" t="s">
        <v>564</v>
      </c>
      <c r="J231" s="201"/>
      <c r="K231" s="201"/>
      <c r="L231" s="201"/>
      <c r="M231" s="201"/>
      <c r="N231" s="201"/>
      <c r="O231" s="201"/>
      <c r="P231" s="201"/>
      <c r="Q231" s="202"/>
      <c r="R231" s="200" t="s">
        <v>564</v>
      </c>
      <c r="S231" s="201"/>
      <c r="T231" s="201"/>
      <c r="U231" s="201"/>
      <c r="V231" s="201"/>
      <c r="W231" s="201"/>
      <c r="X231" s="201"/>
      <c r="Y231" s="202"/>
      <c r="Z231" s="200" t="s">
        <v>564</v>
      </c>
      <c r="AA231" s="201"/>
      <c r="AB231" s="201"/>
      <c r="AC231" s="201"/>
      <c r="AD231" s="201"/>
      <c r="AE231" s="202"/>
      <c r="AF231" s="200" t="s">
        <v>564</v>
      </c>
      <c r="AG231" s="201"/>
      <c r="AH231" s="201"/>
      <c r="AI231" s="201"/>
      <c r="AJ231" s="201"/>
      <c r="AK231" s="201"/>
      <c r="AL231" s="202"/>
      <c r="AM231" s="23"/>
      <c r="AN231" s="23"/>
      <c r="AO231" s="23"/>
      <c r="AP231" s="23"/>
      <c r="AQ231" s="23"/>
      <c r="AR231" s="23"/>
      <c r="AS231" s="23"/>
      <c r="AT231" s="23"/>
      <c r="AU231" s="23"/>
      <c r="AV231" s="23"/>
    </row>
    <row r="232" spans="1:77" s="22" customFormat="1" ht="13.8"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row>
    <row r="233" spans="1:77" ht="14.25" customHeight="1" x14ac:dyDescent="0.25">
      <c r="A233" s="51" t="s">
        <v>478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row>
    <row r="234" spans="1:77" s="22" customFormat="1" ht="13.8" x14ac:dyDescent="0.25"/>
    <row r="235" spans="1:77" s="22" customFormat="1" ht="21.6" customHeight="1" x14ac:dyDescent="0.25">
      <c r="A235" s="53" t="s">
        <v>479</v>
      </c>
      <c r="B235" s="53"/>
      <c r="C235" s="53"/>
      <c r="D235" s="53"/>
      <c r="E235" s="53"/>
      <c r="F235" s="53"/>
      <c r="G235" s="53"/>
      <c r="H235" s="53"/>
      <c r="I235" s="53"/>
      <c r="J235" s="53"/>
      <c r="K235" s="53"/>
      <c r="L235" s="53"/>
      <c r="M235" s="53"/>
      <c r="N235" s="53"/>
      <c r="O235" s="53"/>
      <c r="P235" s="53"/>
      <c r="Q235" s="53"/>
      <c r="R235" s="53"/>
      <c r="S235" s="53" t="s">
        <v>480</v>
      </c>
      <c r="T235" s="53"/>
      <c r="U235" s="53"/>
      <c r="V235" s="53"/>
      <c r="W235" s="53" t="s">
        <v>477</v>
      </c>
      <c r="X235" s="53"/>
      <c r="Y235" s="53"/>
      <c r="Z235" s="53"/>
      <c r="AA235" s="53" t="s">
        <v>463</v>
      </c>
      <c r="AB235" s="53"/>
      <c r="AC235" s="53"/>
      <c r="AD235" s="53"/>
      <c r="AE235" s="53"/>
      <c r="AF235" s="53" t="s">
        <v>481</v>
      </c>
      <c r="AG235" s="53"/>
      <c r="AH235" s="53"/>
      <c r="AI235" s="53"/>
      <c r="AJ235" s="53"/>
      <c r="AK235" s="53"/>
      <c r="AL235" s="53"/>
    </row>
    <row r="236" spans="1:77" s="22" customFormat="1" ht="13.8" x14ac:dyDescent="0.25">
      <c r="A236" s="56" t="s">
        <v>564</v>
      </c>
      <c r="B236" s="56"/>
      <c r="C236" s="56"/>
      <c r="D236" s="56"/>
      <c r="E236" s="56"/>
      <c r="F236" s="56"/>
      <c r="G236" s="56"/>
      <c r="H236" s="56"/>
      <c r="I236" s="56"/>
      <c r="J236" s="56"/>
      <c r="K236" s="56"/>
      <c r="L236" s="56"/>
      <c r="M236" s="56"/>
      <c r="N236" s="56"/>
      <c r="O236" s="56"/>
      <c r="P236" s="56"/>
      <c r="Q236" s="56"/>
      <c r="R236" s="56"/>
      <c r="S236" s="56" t="s">
        <v>564</v>
      </c>
      <c r="T236" s="56"/>
      <c r="U236" s="56"/>
      <c r="V236" s="56"/>
      <c r="W236" s="56" t="s">
        <v>564</v>
      </c>
      <c r="X236" s="56"/>
      <c r="Y236" s="56"/>
      <c r="Z236" s="56"/>
      <c r="AA236" s="56" t="s">
        <v>564</v>
      </c>
      <c r="AB236" s="56"/>
      <c r="AC236" s="56"/>
      <c r="AD236" s="56"/>
      <c r="AE236" s="56"/>
      <c r="AF236" s="56" t="s">
        <v>564</v>
      </c>
      <c r="AG236" s="56"/>
      <c r="AH236" s="56"/>
      <c r="AI236" s="56"/>
      <c r="AJ236" s="56"/>
      <c r="AK236" s="56"/>
      <c r="AL236" s="56"/>
    </row>
    <row r="237" spans="1:77" s="22" customFormat="1" ht="13.8"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row>
    <row r="238" spans="1:77" ht="14.25" customHeight="1" x14ac:dyDescent="0.25">
      <c r="A238" s="51" t="s">
        <v>482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row>
    <row r="239" spans="1:77" s="22" customFormat="1" ht="8.4" customHeight="1" x14ac:dyDescent="0.25"/>
    <row r="240" spans="1:77" s="22" customFormat="1" ht="36" customHeight="1" x14ac:dyDescent="0.25">
      <c r="A240" s="53" t="s">
        <v>483</v>
      </c>
      <c r="B240" s="53"/>
      <c r="C240" s="53"/>
      <c r="D240" s="53" t="s">
        <v>484</v>
      </c>
      <c r="E240" s="53"/>
      <c r="F240" s="53"/>
      <c r="G240" s="53"/>
      <c r="H240" s="53"/>
      <c r="I240" s="53"/>
      <c r="J240" s="53"/>
      <c r="K240" s="53"/>
      <c r="L240" s="53"/>
      <c r="M240" s="53"/>
      <c r="N240" s="53"/>
      <c r="O240" s="53"/>
      <c r="P240" s="53"/>
      <c r="Q240" s="53"/>
      <c r="R240" s="53"/>
      <c r="S240" s="53" t="s">
        <v>485</v>
      </c>
      <c r="T240" s="53"/>
      <c r="U240" s="53"/>
      <c r="V240" s="53"/>
      <c r="W240" s="53" t="s">
        <v>486</v>
      </c>
      <c r="X240" s="53"/>
      <c r="Y240" s="53"/>
      <c r="Z240" s="53"/>
      <c r="AA240" s="53"/>
      <c r="AB240" s="53" t="s">
        <v>487</v>
      </c>
      <c r="AC240" s="53"/>
      <c r="AD240" s="53"/>
      <c r="AE240" s="53"/>
      <c r="AF240" s="53"/>
      <c r="AG240" s="53" t="s">
        <v>463</v>
      </c>
      <c r="AH240" s="53"/>
      <c r="AI240" s="53"/>
      <c r="AJ240" s="53"/>
      <c r="AK240" s="53"/>
      <c r="AL240" s="53"/>
      <c r="AM240" s="53" t="s">
        <v>488</v>
      </c>
      <c r="AN240" s="53"/>
      <c r="AO240" s="53"/>
      <c r="AP240" s="53"/>
      <c r="AQ240" s="53"/>
      <c r="AR240" s="53"/>
      <c r="AS240" s="53"/>
      <c r="AT240" s="53"/>
      <c r="AU240" s="53"/>
      <c r="AV240" s="53"/>
      <c r="AW240" s="53"/>
      <c r="AX240" s="53" t="s">
        <v>489</v>
      </c>
      <c r="AY240" s="53"/>
      <c r="AZ240" s="53"/>
      <c r="BA240" s="53"/>
      <c r="BB240" s="53"/>
      <c r="BC240" s="53"/>
    </row>
    <row r="241" spans="1:78" s="22" customFormat="1" ht="13.8" x14ac:dyDescent="0.25">
      <c r="A241" s="56" t="s">
        <v>564</v>
      </c>
      <c r="B241" s="56"/>
      <c r="C241" s="56"/>
      <c r="D241" s="56" t="s">
        <v>564</v>
      </c>
      <c r="E241" s="56"/>
      <c r="F241" s="56"/>
      <c r="G241" s="56"/>
      <c r="H241" s="56"/>
      <c r="I241" s="56"/>
      <c r="J241" s="56"/>
      <c r="K241" s="56"/>
      <c r="L241" s="56"/>
      <c r="M241" s="56"/>
      <c r="N241" s="56"/>
      <c r="O241" s="56"/>
      <c r="P241" s="56"/>
      <c r="Q241" s="56"/>
      <c r="R241" s="56"/>
      <c r="S241" s="56" t="s">
        <v>564</v>
      </c>
      <c r="T241" s="56"/>
      <c r="U241" s="56"/>
      <c r="V241" s="56"/>
      <c r="W241" s="56" t="s">
        <v>564</v>
      </c>
      <c r="X241" s="56"/>
      <c r="Y241" s="56"/>
      <c r="Z241" s="56"/>
      <c r="AA241" s="56"/>
      <c r="AB241" s="56" t="s">
        <v>564</v>
      </c>
      <c r="AC241" s="56"/>
      <c r="AD241" s="56"/>
      <c r="AE241" s="56"/>
      <c r="AF241" s="56"/>
      <c r="AG241" s="56" t="s">
        <v>564</v>
      </c>
      <c r="AH241" s="56"/>
      <c r="AI241" s="56"/>
      <c r="AJ241" s="56"/>
      <c r="AK241" s="56"/>
      <c r="AL241" s="56"/>
      <c r="AM241" s="56" t="s">
        <v>564</v>
      </c>
      <c r="AN241" s="56"/>
      <c r="AO241" s="56"/>
      <c r="AP241" s="56"/>
      <c r="AQ241" s="56"/>
      <c r="AR241" s="56"/>
      <c r="AS241" s="56"/>
      <c r="AT241" s="56"/>
      <c r="AU241" s="56"/>
      <c r="AV241" s="56"/>
      <c r="AW241" s="56"/>
      <c r="AX241" s="56" t="s">
        <v>564</v>
      </c>
      <c r="AY241" s="56"/>
      <c r="AZ241" s="56"/>
      <c r="BA241" s="56"/>
      <c r="BB241" s="56"/>
      <c r="BC241" s="56"/>
    </row>
    <row r="242" spans="1:78" s="22" customFormat="1" ht="13.8"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row>
    <row r="243" spans="1:78" ht="14.25" customHeight="1" x14ac:dyDescent="0.25">
      <c r="A243" s="51" t="s">
        <v>490</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row>
    <row r="244" spans="1:78" s="22" customFormat="1" ht="13.8" x14ac:dyDescent="0.25"/>
    <row r="245" spans="1:78" s="24" customFormat="1" ht="13.95" customHeight="1" x14ac:dyDescent="0.25">
      <c r="A245" s="209" t="s">
        <v>491</v>
      </c>
      <c r="B245" s="209"/>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c r="BI245" s="209"/>
      <c r="BJ245" s="209"/>
      <c r="BK245" s="209"/>
      <c r="BL245" s="209"/>
      <c r="BM245" s="209"/>
      <c r="BN245" s="209"/>
      <c r="BO245" s="209"/>
      <c r="BP245" s="209"/>
      <c r="BQ245" s="209"/>
      <c r="BR245" s="209"/>
      <c r="BS245" s="209"/>
      <c r="BT245" s="209"/>
      <c r="BU245" s="209"/>
      <c r="BV245" s="209"/>
      <c r="BW245" s="209"/>
      <c r="BX245" s="209"/>
      <c r="BY245" s="209"/>
      <c r="BZ245" s="209"/>
    </row>
    <row r="246" spans="1:78" s="22" customFormat="1" ht="18" customHeight="1" x14ac:dyDescent="0.25">
      <c r="AJ246" s="58" t="s">
        <v>461</v>
      </c>
      <c r="AK246" s="58"/>
      <c r="AL246" s="58"/>
    </row>
    <row r="247" spans="1:78" s="22" customFormat="1" ht="37.950000000000003" customHeight="1" x14ac:dyDescent="0.25">
      <c r="A247" s="53" t="s">
        <v>467</v>
      </c>
      <c r="B247" s="53"/>
      <c r="C247" s="53"/>
      <c r="D247" s="53"/>
      <c r="E247" s="53" t="s">
        <v>492</v>
      </c>
      <c r="F247" s="53"/>
      <c r="G247" s="53"/>
      <c r="H247" s="53"/>
      <c r="I247" s="53"/>
      <c r="J247" s="53"/>
      <c r="K247" s="53"/>
      <c r="L247" s="53"/>
      <c r="M247" s="53"/>
      <c r="N247" s="53"/>
      <c r="O247" s="53"/>
      <c r="P247" s="53"/>
      <c r="Q247" s="53"/>
      <c r="R247" s="53"/>
      <c r="S247" s="53"/>
      <c r="T247" s="53"/>
      <c r="U247" s="53" t="s">
        <v>493</v>
      </c>
      <c r="V247" s="53"/>
      <c r="W247" s="53"/>
      <c r="X247" s="53"/>
      <c r="Y247" s="53" t="s">
        <v>494</v>
      </c>
      <c r="Z247" s="53"/>
      <c r="AA247" s="53"/>
      <c r="AB247" s="53"/>
      <c r="AC247" s="53"/>
      <c r="AD247" s="53" t="s">
        <v>495</v>
      </c>
      <c r="AE247" s="53"/>
      <c r="AF247" s="53"/>
      <c r="AG247" s="53"/>
      <c r="AH247" s="53"/>
      <c r="AI247" s="53"/>
      <c r="AJ247" s="53" t="s">
        <v>496</v>
      </c>
      <c r="AK247" s="53"/>
      <c r="AL247" s="53"/>
      <c r="AM247" s="53"/>
      <c r="AN247" s="53"/>
      <c r="AO247" s="53"/>
      <c r="AP247" s="53"/>
      <c r="AQ247" s="53"/>
      <c r="AR247" s="53"/>
    </row>
    <row r="248" spans="1:78" s="22" customFormat="1" ht="28.2" customHeight="1" x14ac:dyDescent="0.25">
      <c r="A248" s="56" t="s">
        <v>497</v>
      </c>
      <c r="B248" s="56"/>
      <c r="C248" s="56"/>
      <c r="D248" s="56"/>
      <c r="E248" s="53" t="s">
        <v>564</v>
      </c>
      <c r="F248" s="53"/>
      <c r="G248" s="53"/>
      <c r="H248" s="53"/>
      <c r="I248" s="53"/>
      <c r="J248" s="53"/>
      <c r="K248" s="53"/>
      <c r="L248" s="53"/>
      <c r="M248" s="53"/>
      <c r="N248" s="53"/>
      <c r="O248" s="53"/>
      <c r="P248" s="53"/>
      <c r="Q248" s="53"/>
      <c r="R248" s="53"/>
      <c r="S248" s="53"/>
      <c r="T248" s="53"/>
      <c r="U248" s="53" t="s">
        <v>564</v>
      </c>
      <c r="V248" s="53"/>
      <c r="W248" s="53"/>
      <c r="X248" s="53"/>
      <c r="Y248" s="53" t="s">
        <v>564</v>
      </c>
      <c r="Z248" s="53"/>
      <c r="AA248" s="53"/>
      <c r="AB248" s="53"/>
      <c r="AC248" s="53"/>
      <c r="AD248" s="53" t="s">
        <v>564</v>
      </c>
      <c r="AE248" s="53"/>
      <c r="AF248" s="53"/>
      <c r="AG248" s="53"/>
      <c r="AH248" s="53"/>
      <c r="AI248" s="53"/>
      <c r="AJ248" s="53" t="s">
        <v>564</v>
      </c>
      <c r="AK248" s="53"/>
      <c r="AL248" s="53"/>
      <c r="AM248" s="53"/>
      <c r="AN248" s="53"/>
      <c r="AO248" s="53"/>
      <c r="AP248" s="53"/>
      <c r="AQ248" s="53"/>
      <c r="AR248" s="53"/>
    </row>
    <row r="249" spans="1:78" s="22" customFormat="1" ht="13.8" x14ac:dyDescent="0.25">
      <c r="A249" s="56" t="s">
        <v>498</v>
      </c>
      <c r="B249" s="56"/>
      <c r="C249" s="56"/>
      <c r="D249" s="56"/>
      <c r="E249" s="53" t="s">
        <v>564</v>
      </c>
      <c r="F249" s="53"/>
      <c r="G249" s="53"/>
      <c r="H249" s="53"/>
      <c r="I249" s="53"/>
      <c r="J249" s="53"/>
      <c r="K249" s="53"/>
      <c r="L249" s="53"/>
      <c r="M249" s="53"/>
      <c r="N249" s="53"/>
      <c r="O249" s="53"/>
      <c r="P249" s="53"/>
      <c r="Q249" s="53"/>
      <c r="R249" s="53"/>
      <c r="S249" s="53"/>
      <c r="T249" s="53"/>
      <c r="U249" s="53" t="s">
        <v>564</v>
      </c>
      <c r="V249" s="53"/>
      <c r="W249" s="53"/>
      <c r="X249" s="53"/>
      <c r="Y249" s="53" t="s">
        <v>564</v>
      </c>
      <c r="Z249" s="53"/>
      <c r="AA249" s="53"/>
      <c r="AB249" s="53"/>
      <c r="AC249" s="53"/>
      <c r="AD249" s="53" t="s">
        <v>564</v>
      </c>
      <c r="AE249" s="53"/>
      <c r="AF249" s="53"/>
      <c r="AG249" s="53"/>
      <c r="AH249" s="53"/>
      <c r="AI249" s="53"/>
      <c r="AJ249" s="53" t="s">
        <v>564</v>
      </c>
      <c r="AK249" s="53"/>
      <c r="AL249" s="53"/>
      <c r="AM249" s="53"/>
      <c r="AN249" s="53"/>
      <c r="AO249" s="53"/>
      <c r="AP249" s="53"/>
      <c r="AQ249" s="53"/>
      <c r="AR249" s="53"/>
    </row>
    <row r="250" spans="1:78" s="22" customFormat="1" ht="17.399999999999999" customHeight="1" x14ac:dyDescent="0.25">
      <c r="A250" s="56" t="s">
        <v>449</v>
      </c>
      <c r="B250" s="56"/>
      <c r="C250" s="56"/>
      <c r="D250" s="56"/>
      <c r="E250" s="53" t="s">
        <v>564</v>
      </c>
      <c r="F250" s="53"/>
      <c r="G250" s="53"/>
      <c r="H250" s="53"/>
      <c r="I250" s="53"/>
      <c r="J250" s="53"/>
      <c r="K250" s="53"/>
      <c r="L250" s="53"/>
      <c r="M250" s="53"/>
      <c r="N250" s="53"/>
      <c r="O250" s="53"/>
      <c r="P250" s="53"/>
      <c r="Q250" s="53"/>
      <c r="R250" s="53"/>
      <c r="S250" s="53"/>
      <c r="T250" s="53"/>
      <c r="U250" s="53" t="s">
        <v>564</v>
      </c>
      <c r="V250" s="53"/>
      <c r="W250" s="53"/>
      <c r="X250" s="53"/>
      <c r="Y250" s="53" t="s">
        <v>564</v>
      </c>
      <c r="Z250" s="53"/>
      <c r="AA250" s="53"/>
      <c r="AB250" s="53"/>
      <c r="AC250" s="53"/>
      <c r="AD250" s="53" t="s">
        <v>564</v>
      </c>
      <c r="AE250" s="53"/>
      <c r="AF250" s="53"/>
      <c r="AG250" s="53"/>
      <c r="AH250" s="53"/>
      <c r="AI250" s="53"/>
      <c r="AJ250" s="53" t="s">
        <v>564</v>
      </c>
      <c r="AK250" s="53"/>
      <c r="AL250" s="53"/>
      <c r="AM250" s="53"/>
      <c r="AN250" s="53"/>
      <c r="AO250" s="53"/>
      <c r="AP250" s="53"/>
      <c r="AQ250" s="53"/>
      <c r="AR250" s="53"/>
    </row>
    <row r="251" spans="1:78" s="22" customFormat="1" ht="13.8" x14ac:dyDescent="0.25"/>
    <row r="252" spans="1:78" s="24" customFormat="1" ht="13.95" customHeight="1" x14ac:dyDescent="0.25">
      <c r="A252" s="209" t="s">
        <v>499</v>
      </c>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row>
    <row r="253" spans="1:78" s="24" customFormat="1" ht="30.6" customHeight="1" x14ac:dyDescent="0.25">
      <c r="A253" s="50" t="s">
        <v>500</v>
      </c>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row>
    <row r="254" spans="1:78" s="22" customFormat="1" ht="13.8" x14ac:dyDescent="0.25"/>
    <row r="255" spans="1:78" s="24" customFormat="1" ht="13.95" customHeight="1" x14ac:dyDescent="0.25">
      <c r="A255" s="209" t="s">
        <v>501</v>
      </c>
      <c r="B255" s="209"/>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c r="BI255" s="209"/>
      <c r="BJ255" s="209"/>
      <c r="BK255" s="209"/>
      <c r="BL255" s="209"/>
      <c r="BM255" s="209"/>
      <c r="BN255" s="209"/>
      <c r="BO255" s="209"/>
      <c r="BP255" s="209"/>
      <c r="BQ255" s="209"/>
      <c r="BR255" s="209"/>
      <c r="BS255" s="209"/>
      <c r="BT255" s="209"/>
      <c r="BU255" s="209"/>
      <c r="BV255" s="209"/>
      <c r="BW255" s="209"/>
      <c r="BX255" s="209"/>
      <c r="BY255" s="209"/>
      <c r="BZ255" s="209"/>
    </row>
    <row r="256" spans="1:78" s="22" customFormat="1" ht="19.2" customHeight="1" x14ac:dyDescent="0.25">
      <c r="AG256" s="58" t="s">
        <v>461</v>
      </c>
      <c r="AH256" s="58"/>
      <c r="AI256" s="58"/>
      <c r="AJ256" s="58"/>
      <c r="AK256" s="58"/>
      <c r="AL256" s="58"/>
    </row>
    <row r="257" spans="1:78" s="22" customFormat="1" ht="34.950000000000003" customHeight="1" x14ac:dyDescent="0.25">
      <c r="A257" s="53" t="s">
        <v>502</v>
      </c>
      <c r="B257" s="53"/>
      <c r="C257" s="53"/>
      <c r="D257" s="53"/>
      <c r="E257" s="53"/>
      <c r="F257" s="53"/>
      <c r="G257" s="53"/>
      <c r="H257" s="53"/>
      <c r="I257" s="53"/>
      <c r="J257" s="53"/>
      <c r="K257" s="53"/>
      <c r="L257" s="53" t="s">
        <v>503</v>
      </c>
      <c r="M257" s="53"/>
      <c r="N257" s="53"/>
      <c r="O257" s="53"/>
      <c r="P257" s="53"/>
      <c r="Q257" s="53"/>
      <c r="R257" s="53"/>
      <c r="S257" s="53"/>
      <c r="T257" s="53"/>
      <c r="U257" s="53"/>
      <c r="V257" s="53"/>
      <c r="W257" s="53"/>
      <c r="X257" s="53" t="s">
        <v>504</v>
      </c>
      <c r="Y257" s="53"/>
      <c r="Z257" s="53"/>
      <c r="AA257" s="53"/>
      <c r="AB257" s="53"/>
      <c r="AC257" s="53" t="s">
        <v>505</v>
      </c>
      <c r="AD257" s="53"/>
      <c r="AE257" s="53"/>
      <c r="AF257" s="53"/>
      <c r="AG257" s="53" t="s">
        <v>506</v>
      </c>
      <c r="AH257" s="53"/>
      <c r="AI257" s="53"/>
      <c r="AJ257" s="53"/>
      <c r="AK257" s="53"/>
      <c r="AL257" s="53"/>
    </row>
    <row r="258" spans="1:78" s="22" customFormat="1" ht="13.8" x14ac:dyDescent="0.25">
      <c r="A258" s="56" t="s">
        <v>564</v>
      </c>
      <c r="B258" s="56"/>
      <c r="C258" s="56"/>
      <c r="D258" s="56"/>
      <c r="E258" s="56"/>
      <c r="F258" s="56"/>
      <c r="G258" s="56"/>
      <c r="H258" s="56"/>
      <c r="I258" s="56"/>
      <c r="J258" s="56"/>
      <c r="K258" s="56"/>
      <c r="L258" s="56" t="s">
        <v>564</v>
      </c>
      <c r="M258" s="56"/>
      <c r="N258" s="56"/>
      <c r="O258" s="56"/>
      <c r="P258" s="56"/>
      <c r="Q258" s="56"/>
      <c r="R258" s="56"/>
      <c r="S258" s="56"/>
      <c r="T258" s="56"/>
      <c r="U258" s="56"/>
      <c r="V258" s="56"/>
      <c r="W258" s="56"/>
      <c r="X258" s="56" t="s">
        <v>564</v>
      </c>
      <c r="Y258" s="56"/>
      <c r="Z258" s="56"/>
      <c r="AA258" s="56"/>
      <c r="AB258" s="56"/>
      <c r="AC258" s="56" t="s">
        <v>564</v>
      </c>
      <c r="AD258" s="56"/>
      <c r="AE258" s="56"/>
      <c r="AF258" s="56"/>
      <c r="AG258" s="56" t="s">
        <v>564</v>
      </c>
      <c r="AH258" s="56"/>
      <c r="AI258" s="56"/>
      <c r="AJ258" s="56"/>
      <c r="AK258" s="56"/>
      <c r="AL258" s="56"/>
    </row>
    <row r="259" spans="1:78" s="22" customFormat="1" ht="13.8" x14ac:dyDescent="0.25"/>
    <row r="260" spans="1:78" s="24" customFormat="1" ht="13.95" customHeight="1" x14ac:dyDescent="0.25">
      <c r="A260" s="209" t="s">
        <v>507</v>
      </c>
      <c r="B260" s="209"/>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row>
    <row r="261" spans="1:78" s="24" customFormat="1" ht="13.9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row>
    <row r="262" spans="1:78" s="22" customFormat="1" ht="42" customHeight="1" x14ac:dyDescent="0.25">
      <c r="A262" s="53" t="s">
        <v>508</v>
      </c>
      <c r="B262" s="53"/>
      <c r="C262" s="53"/>
      <c r="D262" s="53"/>
      <c r="E262" s="53"/>
      <c r="F262" s="53"/>
      <c r="G262" s="53"/>
      <c r="H262" s="53"/>
      <c r="I262" s="53"/>
      <c r="J262" s="53"/>
      <c r="K262" s="53"/>
      <c r="L262" s="53"/>
      <c r="M262" s="53"/>
      <c r="N262" s="53"/>
      <c r="O262" s="53"/>
      <c r="P262" s="53"/>
      <c r="Q262" s="53"/>
      <c r="R262" s="53"/>
      <c r="S262" s="53"/>
      <c r="T262" s="53"/>
      <c r="U262" s="53"/>
      <c r="V262" s="53" t="s">
        <v>509</v>
      </c>
      <c r="W262" s="53"/>
      <c r="X262" s="53"/>
      <c r="Y262" s="53"/>
      <c r="Z262" s="53"/>
      <c r="AA262" s="53" t="s">
        <v>510</v>
      </c>
      <c r="AB262" s="53"/>
      <c r="AC262" s="53"/>
      <c r="AD262" s="53"/>
      <c r="AE262" s="53"/>
      <c r="AF262" s="53"/>
      <c r="AG262" s="53" t="s">
        <v>511</v>
      </c>
      <c r="AH262" s="53"/>
      <c r="AI262" s="53"/>
      <c r="AJ262" s="53"/>
      <c r="AK262" s="53"/>
      <c r="AL262" s="53"/>
    </row>
    <row r="263" spans="1:78" s="22" customFormat="1" ht="13.8" x14ac:dyDescent="0.25">
      <c r="A263" s="210" t="s">
        <v>512</v>
      </c>
      <c r="B263" s="210"/>
      <c r="C263" s="210"/>
      <c r="D263" s="210"/>
      <c r="E263" s="210"/>
      <c r="F263" s="210"/>
      <c r="G263" s="210"/>
      <c r="H263" s="210"/>
      <c r="I263" s="210"/>
      <c r="J263" s="210"/>
      <c r="K263" s="210"/>
      <c r="L263" s="210"/>
      <c r="M263" s="210"/>
      <c r="N263" s="210"/>
      <c r="O263" s="210"/>
      <c r="P263" s="210"/>
      <c r="Q263" s="210"/>
      <c r="R263" s="210"/>
      <c r="S263" s="210"/>
      <c r="T263" s="210"/>
      <c r="U263" s="210"/>
      <c r="V263" s="56" t="s">
        <v>564</v>
      </c>
      <c r="W263" s="56"/>
      <c r="X263" s="56"/>
      <c r="Y263" s="56"/>
      <c r="Z263" s="56"/>
      <c r="AA263" s="56" t="s">
        <v>564</v>
      </c>
      <c r="AB263" s="56"/>
      <c r="AC263" s="56"/>
      <c r="AD263" s="56"/>
      <c r="AE263" s="56"/>
      <c r="AF263" s="56"/>
      <c r="AG263" s="56" t="s">
        <v>564</v>
      </c>
      <c r="AH263" s="56"/>
      <c r="AI263" s="56"/>
      <c r="AJ263" s="56"/>
      <c r="AK263" s="56"/>
      <c r="AL263" s="56"/>
    </row>
    <row r="264" spans="1:78" s="22" customFormat="1" ht="13.8" x14ac:dyDescent="0.25">
      <c r="A264" s="210" t="s">
        <v>513</v>
      </c>
      <c r="B264" s="210"/>
      <c r="C264" s="210"/>
      <c r="D264" s="210"/>
      <c r="E264" s="210"/>
      <c r="F264" s="210"/>
      <c r="G264" s="210"/>
      <c r="H264" s="210"/>
      <c r="I264" s="210"/>
      <c r="J264" s="210"/>
      <c r="K264" s="210"/>
      <c r="L264" s="210"/>
      <c r="M264" s="210"/>
      <c r="N264" s="210"/>
      <c r="O264" s="210"/>
      <c r="P264" s="210"/>
      <c r="Q264" s="210"/>
      <c r="R264" s="210"/>
      <c r="S264" s="210"/>
      <c r="T264" s="210"/>
      <c r="U264" s="210"/>
      <c r="V264" s="56" t="s">
        <v>564</v>
      </c>
      <c r="W264" s="56"/>
      <c r="X264" s="56"/>
      <c r="Y264" s="56"/>
      <c r="Z264" s="56"/>
      <c r="AA264" s="56" t="s">
        <v>564</v>
      </c>
      <c r="AB264" s="56"/>
      <c r="AC264" s="56"/>
      <c r="AD264" s="56"/>
      <c r="AE264" s="56"/>
      <c r="AF264" s="56"/>
      <c r="AG264" s="56" t="s">
        <v>564</v>
      </c>
      <c r="AH264" s="56"/>
      <c r="AI264" s="56"/>
      <c r="AJ264" s="56"/>
      <c r="AK264" s="56"/>
      <c r="AL264" s="56"/>
    </row>
    <row r="265" spans="1:78" s="22" customFormat="1" ht="13.8" x14ac:dyDescent="0.25">
      <c r="A265" s="210" t="s">
        <v>514</v>
      </c>
      <c r="B265" s="210"/>
      <c r="C265" s="210"/>
      <c r="D265" s="210"/>
      <c r="E265" s="210"/>
      <c r="F265" s="210"/>
      <c r="G265" s="210"/>
      <c r="H265" s="210"/>
      <c r="I265" s="210"/>
      <c r="J265" s="210"/>
      <c r="K265" s="210"/>
      <c r="L265" s="210"/>
      <c r="M265" s="210"/>
      <c r="N265" s="210"/>
      <c r="O265" s="210"/>
      <c r="P265" s="210"/>
      <c r="Q265" s="210"/>
      <c r="R265" s="210"/>
      <c r="S265" s="210"/>
      <c r="T265" s="210"/>
      <c r="U265" s="210"/>
      <c r="V265" s="56" t="s">
        <v>564</v>
      </c>
      <c r="W265" s="56"/>
      <c r="X265" s="56"/>
      <c r="Y265" s="56"/>
      <c r="Z265" s="56"/>
      <c r="AA265" s="56" t="s">
        <v>564</v>
      </c>
      <c r="AB265" s="56"/>
      <c r="AC265" s="56"/>
      <c r="AD265" s="56"/>
      <c r="AE265" s="56"/>
      <c r="AF265" s="56"/>
      <c r="AG265" s="56" t="s">
        <v>564</v>
      </c>
      <c r="AH265" s="56"/>
      <c r="AI265" s="56"/>
      <c r="AJ265" s="56"/>
      <c r="AK265" s="56"/>
      <c r="AL265" s="56"/>
    </row>
    <row r="266" spans="1:78" s="22" customFormat="1" ht="13.2" customHeight="1" x14ac:dyDescent="0.25">
      <c r="A266" s="210" t="s">
        <v>515</v>
      </c>
      <c r="B266" s="210"/>
      <c r="C266" s="210"/>
      <c r="D266" s="210"/>
      <c r="E266" s="210"/>
      <c r="F266" s="210"/>
      <c r="G266" s="210"/>
      <c r="H266" s="210"/>
      <c r="I266" s="210"/>
      <c r="J266" s="210"/>
      <c r="K266" s="210"/>
      <c r="L266" s="210"/>
      <c r="M266" s="210"/>
      <c r="N266" s="210"/>
      <c r="O266" s="210"/>
      <c r="P266" s="210"/>
      <c r="Q266" s="210"/>
      <c r="R266" s="210"/>
      <c r="S266" s="210"/>
      <c r="T266" s="210"/>
      <c r="U266" s="210"/>
      <c r="V266" s="56" t="s">
        <v>564</v>
      </c>
      <c r="W266" s="56"/>
      <c r="X266" s="56"/>
      <c r="Y266" s="56"/>
      <c r="Z266" s="56"/>
      <c r="AA266" s="56" t="s">
        <v>564</v>
      </c>
      <c r="AB266" s="56"/>
      <c r="AC266" s="56"/>
      <c r="AD266" s="56"/>
      <c r="AE266" s="56"/>
      <c r="AF266" s="56"/>
      <c r="AG266" s="56" t="s">
        <v>564</v>
      </c>
      <c r="AH266" s="56"/>
      <c r="AI266" s="56"/>
      <c r="AJ266" s="56"/>
      <c r="AK266" s="56"/>
      <c r="AL266" s="56"/>
    </row>
    <row r="267" spans="1:78" s="22" customFormat="1" ht="16.2" customHeight="1" x14ac:dyDescent="0.25">
      <c r="A267" s="210" t="s">
        <v>516</v>
      </c>
      <c r="B267" s="210"/>
      <c r="C267" s="210"/>
      <c r="D267" s="210"/>
      <c r="E267" s="210"/>
      <c r="F267" s="210"/>
      <c r="G267" s="210"/>
      <c r="H267" s="210"/>
      <c r="I267" s="210"/>
      <c r="J267" s="210"/>
      <c r="K267" s="210"/>
      <c r="L267" s="210"/>
      <c r="M267" s="210"/>
      <c r="N267" s="210"/>
      <c r="O267" s="210"/>
      <c r="P267" s="210"/>
      <c r="Q267" s="210"/>
      <c r="R267" s="210"/>
      <c r="S267" s="210"/>
      <c r="T267" s="210"/>
      <c r="U267" s="210"/>
      <c r="V267" s="56" t="s">
        <v>564</v>
      </c>
      <c r="W267" s="56"/>
      <c r="X267" s="56"/>
      <c r="Y267" s="56"/>
      <c r="Z267" s="56"/>
      <c r="AA267" s="56" t="s">
        <v>564</v>
      </c>
      <c r="AB267" s="56"/>
      <c r="AC267" s="56"/>
      <c r="AD267" s="56"/>
      <c r="AE267" s="56"/>
      <c r="AF267" s="56"/>
      <c r="AG267" s="56" t="s">
        <v>564</v>
      </c>
      <c r="AH267" s="56"/>
      <c r="AI267" s="56"/>
      <c r="AJ267" s="56"/>
      <c r="AK267" s="56"/>
      <c r="AL267" s="56"/>
    </row>
    <row r="268" spans="1:78" s="22" customFormat="1" ht="7.95" customHeight="1" x14ac:dyDescent="0.25"/>
    <row r="269" spans="1:78" s="24" customFormat="1" ht="13.95" customHeight="1" x14ac:dyDescent="0.25">
      <c r="A269" s="209" t="s">
        <v>517</v>
      </c>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s="209"/>
      <c r="AP269" s="209"/>
      <c r="AQ269" s="209"/>
      <c r="AR269" s="209"/>
      <c r="AS269" s="209"/>
      <c r="AT269" s="209"/>
      <c r="AU269" s="209"/>
      <c r="AV269" s="209"/>
      <c r="AW269" s="209"/>
      <c r="AX269" s="209"/>
      <c r="AY269" s="209"/>
      <c r="AZ269" s="209"/>
      <c r="BA269" s="209"/>
      <c r="BB269" s="209"/>
      <c r="BC269" s="209"/>
      <c r="BD269" s="209"/>
      <c r="BE269" s="209"/>
      <c r="BF269" s="209"/>
      <c r="BG269" s="209"/>
      <c r="BH269" s="209"/>
      <c r="BI269" s="209"/>
      <c r="BJ269" s="209"/>
      <c r="BK269" s="209"/>
      <c r="BL269" s="209"/>
      <c r="BM269" s="209"/>
      <c r="BN269" s="209"/>
      <c r="BO269" s="209"/>
      <c r="BP269" s="209"/>
      <c r="BQ269" s="209"/>
      <c r="BR269" s="209"/>
      <c r="BS269" s="209"/>
      <c r="BT269" s="209"/>
      <c r="BU269" s="209"/>
      <c r="BV269" s="209"/>
      <c r="BW269" s="209"/>
      <c r="BX269" s="209"/>
      <c r="BY269" s="209"/>
      <c r="BZ269" s="209"/>
    </row>
    <row r="270" spans="1:78" s="24" customFormat="1" ht="30.6" customHeight="1" x14ac:dyDescent="0.25">
      <c r="A270" s="50" t="s">
        <v>518</v>
      </c>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row>
    <row r="271" spans="1:78" s="22" customFormat="1" ht="10.199999999999999" customHeight="1" x14ac:dyDescent="0.25"/>
    <row r="272" spans="1:78" ht="14.25" customHeight="1" x14ac:dyDescent="0.25">
      <c r="A272" s="51" t="s">
        <v>519</v>
      </c>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row>
    <row r="273" spans="1:79" s="22" customFormat="1" ht="9" customHeight="1" x14ac:dyDescent="0.25"/>
    <row r="274" spans="1:79" s="22" customFormat="1" ht="13.95" customHeight="1" x14ac:dyDescent="0.25">
      <c r="A274" s="50" t="s">
        <v>520</v>
      </c>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row>
    <row r="275" spans="1:79" s="22" customFormat="1" ht="9" customHeight="1" x14ac:dyDescent="0.25"/>
    <row r="276" spans="1:79" ht="24.6" customHeight="1" x14ac:dyDescent="0.25">
      <c r="A276" s="51" t="s">
        <v>521</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row>
    <row r="277" spans="1:79" ht="10.199999999999999" customHeight="1" x14ac:dyDescent="0.25">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row>
    <row r="278" spans="1:79" ht="14.25" customHeight="1" x14ac:dyDescent="0.25">
      <c r="A278" s="51" t="s">
        <v>541</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row>
    <row r="279" spans="1:79" s="26" customFormat="1" ht="42" customHeight="1" x14ac:dyDescent="0.25">
      <c r="A279" s="199" t="s">
        <v>542</v>
      </c>
      <c r="B279" s="199"/>
      <c r="C279" s="199"/>
      <c r="D279" s="199"/>
      <c r="E279" s="199"/>
      <c r="F279" s="199"/>
      <c r="G279" s="199"/>
      <c r="H279" s="199"/>
      <c r="I279" s="199"/>
      <c r="J279" s="199"/>
      <c r="K279" s="199"/>
      <c r="L279" s="199"/>
      <c r="M279" s="199"/>
      <c r="N279" s="199"/>
      <c r="O279" s="199"/>
      <c r="P279" s="200" t="s">
        <v>543</v>
      </c>
      <c r="Q279" s="201"/>
      <c r="R279" s="201"/>
      <c r="S279" s="201"/>
      <c r="T279" s="201"/>
      <c r="U279" s="201"/>
      <c r="V279" s="201"/>
      <c r="W279" s="201"/>
      <c r="X279" s="201"/>
      <c r="Y279" s="202"/>
      <c r="Z279" s="199" t="s">
        <v>544</v>
      </c>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row>
    <row r="280" spans="1:79" s="26" customFormat="1" ht="42.6" customHeight="1" x14ac:dyDescent="0.25">
      <c r="A280" s="199"/>
      <c r="B280" s="199"/>
      <c r="C280" s="199"/>
      <c r="D280" s="199"/>
      <c r="E280" s="199"/>
      <c r="F280" s="199"/>
      <c r="G280" s="199"/>
      <c r="H280" s="199"/>
      <c r="I280" s="199"/>
      <c r="J280" s="199"/>
      <c r="K280" s="199"/>
      <c r="L280" s="199"/>
      <c r="M280" s="199"/>
      <c r="N280" s="199"/>
      <c r="O280" s="199"/>
      <c r="P280" s="203" t="s">
        <v>545</v>
      </c>
      <c r="Q280" s="204"/>
      <c r="R280" s="204"/>
      <c r="S280" s="204"/>
      <c r="T280" s="205"/>
      <c r="U280" s="203" t="s">
        <v>546</v>
      </c>
      <c r="V280" s="204"/>
      <c r="W280" s="204"/>
      <c r="X280" s="204"/>
      <c r="Y280" s="205"/>
      <c r="Z280" s="53" t="s">
        <v>547</v>
      </c>
      <c r="AA280" s="53"/>
      <c r="AB280" s="53"/>
      <c r="AC280" s="53"/>
      <c r="AD280" s="53" t="s">
        <v>557</v>
      </c>
      <c r="AE280" s="53"/>
      <c r="AF280" s="53"/>
      <c r="AG280" s="53"/>
      <c r="AH280" s="53" t="s">
        <v>548</v>
      </c>
      <c r="AI280" s="53"/>
      <c r="AJ280" s="53"/>
      <c r="AK280" s="53"/>
      <c r="AL280" s="53"/>
      <c r="AM280" s="53" t="s">
        <v>549</v>
      </c>
      <c r="AN280" s="53"/>
      <c r="AO280" s="53"/>
      <c r="AP280" s="53"/>
      <c r="AQ280" s="53" t="s">
        <v>550</v>
      </c>
      <c r="AR280" s="53"/>
      <c r="AS280" s="53"/>
      <c r="AT280" s="53"/>
      <c r="AU280" s="53"/>
      <c r="AV280" s="53"/>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row>
    <row r="281" spans="1:79" s="26" customFormat="1" ht="13.8" x14ac:dyDescent="0.25">
      <c r="A281" s="185">
        <v>1</v>
      </c>
      <c r="B281" s="185"/>
      <c r="C281" s="185"/>
      <c r="D281" s="185"/>
      <c r="E281" s="185"/>
      <c r="F281" s="185"/>
      <c r="G281" s="185"/>
      <c r="H281" s="185"/>
      <c r="I281" s="185"/>
      <c r="J281" s="185"/>
      <c r="K281" s="185"/>
      <c r="L281" s="185"/>
      <c r="M281" s="185"/>
      <c r="N281" s="185"/>
      <c r="O281" s="185"/>
      <c r="P281" s="206">
        <v>2</v>
      </c>
      <c r="Q281" s="207"/>
      <c r="R281" s="207"/>
      <c r="S281" s="207"/>
      <c r="T281" s="207"/>
      <c r="U281" s="207"/>
      <c r="V281" s="207"/>
      <c r="W281" s="207"/>
      <c r="X281" s="207"/>
      <c r="Y281" s="208"/>
      <c r="Z281" s="185">
        <v>3</v>
      </c>
      <c r="AA281" s="185"/>
      <c r="AB281" s="185"/>
      <c r="AC281" s="185"/>
      <c r="AD281" s="185">
        <v>4</v>
      </c>
      <c r="AE281" s="185"/>
      <c r="AF281" s="185"/>
      <c r="AG281" s="185"/>
      <c r="AH281" s="185">
        <v>5</v>
      </c>
      <c r="AI281" s="185"/>
      <c r="AJ281" s="185"/>
      <c r="AK281" s="185"/>
      <c r="AL281" s="185"/>
      <c r="AM281" s="185">
        <v>6</v>
      </c>
      <c r="AN281" s="185"/>
      <c r="AO281" s="185"/>
      <c r="AP281" s="185"/>
      <c r="AQ281" s="185">
        <v>7</v>
      </c>
      <c r="AR281" s="185"/>
      <c r="AS281" s="185"/>
      <c r="AT281" s="185"/>
      <c r="AU281" s="185"/>
      <c r="AV281" s="185"/>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row>
    <row r="282" spans="1:79" s="26" customFormat="1" ht="13.95" customHeight="1" x14ac:dyDescent="0.25">
      <c r="A282" s="231" t="s">
        <v>551</v>
      </c>
      <c r="B282" s="232"/>
      <c r="C282" s="232"/>
      <c r="D282" s="232"/>
      <c r="E282" s="232"/>
      <c r="F282" s="232"/>
      <c r="G282" s="232"/>
      <c r="H282" s="232"/>
      <c r="I282" s="232"/>
      <c r="J282" s="232"/>
      <c r="K282" s="232"/>
      <c r="L282" s="232"/>
      <c r="M282" s="232"/>
      <c r="N282" s="232"/>
      <c r="O282" s="233"/>
      <c r="P282" s="182">
        <v>580.41200000000003</v>
      </c>
      <c r="Q282" s="183"/>
      <c r="R282" s="183"/>
      <c r="S282" s="183"/>
      <c r="T282" s="184"/>
      <c r="U282" s="182">
        <v>1287357.52</v>
      </c>
      <c r="V282" s="183"/>
      <c r="W282" s="183"/>
      <c r="X282" s="183"/>
      <c r="Y282" s="184"/>
      <c r="Z282" s="196">
        <f>AH282/AD282</f>
        <v>369.58614051973052</v>
      </c>
      <c r="AA282" s="197"/>
      <c r="AB282" s="197"/>
      <c r="AC282" s="198"/>
      <c r="AD282" s="182">
        <v>2233.85</v>
      </c>
      <c r="AE282" s="183"/>
      <c r="AF282" s="183"/>
      <c r="AG282" s="184"/>
      <c r="AH282" s="182">
        <v>825600</v>
      </c>
      <c r="AI282" s="183"/>
      <c r="AJ282" s="183"/>
      <c r="AK282" s="183"/>
      <c r="AL282" s="184"/>
      <c r="AM282" s="182"/>
      <c r="AN282" s="183"/>
      <c r="AO282" s="183"/>
      <c r="AP282" s="184"/>
      <c r="AQ282" s="185">
        <f>AH282</f>
        <v>825600</v>
      </c>
      <c r="AR282" s="185"/>
      <c r="AS282" s="185"/>
      <c r="AT282" s="185"/>
      <c r="AU282" s="185"/>
      <c r="AV282" s="185"/>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row>
    <row r="283" spans="1:79" s="26" customFormat="1" ht="28.95" customHeight="1" x14ac:dyDescent="0.25">
      <c r="A283" s="231" t="s">
        <v>552</v>
      </c>
      <c r="B283" s="232"/>
      <c r="C283" s="232"/>
      <c r="D283" s="232"/>
      <c r="E283" s="232"/>
      <c r="F283" s="232"/>
      <c r="G283" s="232"/>
      <c r="H283" s="232"/>
      <c r="I283" s="232"/>
      <c r="J283" s="232"/>
      <c r="K283" s="232"/>
      <c r="L283" s="232"/>
      <c r="M283" s="232"/>
      <c r="N283" s="232"/>
      <c r="O283" s="233"/>
      <c r="P283" s="182">
        <v>4.7329999999999997</v>
      </c>
      <c r="Q283" s="183"/>
      <c r="R283" s="183"/>
      <c r="S283" s="183"/>
      <c r="T283" s="184"/>
      <c r="U283" s="182">
        <v>127536.25</v>
      </c>
      <c r="V283" s="183"/>
      <c r="W283" s="183"/>
      <c r="X283" s="183"/>
      <c r="Y283" s="184"/>
      <c r="Z283" s="234" t="s">
        <v>633</v>
      </c>
      <c r="AA283" s="183"/>
      <c r="AB283" s="183"/>
      <c r="AC283" s="184"/>
      <c r="AD283" s="234" t="s">
        <v>631</v>
      </c>
      <c r="AE283" s="183"/>
      <c r="AF283" s="183"/>
      <c r="AG283" s="184"/>
      <c r="AH283" s="182">
        <v>53000</v>
      </c>
      <c r="AI283" s="183"/>
      <c r="AJ283" s="183"/>
      <c r="AK283" s="183"/>
      <c r="AL283" s="184"/>
      <c r="AM283" s="182"/>
      <c r="AN283" s="183"/>
      <c r="AO283" s="183"/>
      <c r="AP283" s="184"/>
      <c r="AQ283" s="185">
        <f t="shared" ref="AQ283:AQ285" si="20">AH283</f>
        <v>53000</v>
      </c>
      <c r="AR283" s="185"/>
      <c r="AS283" s="185"/>
      <c r="AT283" s="185"/>
      <c r="AU283" s="185"/>
      <c r="AV283" s="185"/>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row>
    <row r="284" spans="1:79" s="26" customFormat="1" ht="13.95" customHeight="1" x14ac:dyDescent="0.25">
      <c r="A284" s="231" t="s">
        <v>553</v>
      </c>
      <c r="B284" s="232"/>
      <c r="C284" s="232"/>
      <c r="D284" s="232"/>
      <c r="E284" s="232"/>
      <c r="F284" s="232"/>
      <c r="G284" s="232"/>
      <c r="H284" s="232"/>
      <c r="I284" s="232"/>
      <c r="J284" s="232"/>
      <c r="K284" s="232"/>
      <c r="L284" s="232"/>
      <c r="M284" s="232"/>
      <c r="N284" s="232"/>
      <c r="O284" s="233"/>
      <c r="P284" s="182">
        <v>158558</v>
      </c>
      <c r="Q284" s="183"/>
      <c r="R284" s="183"/>
      <c r="S284" s="183"/>
      <c r="T284" s="184"/>
      <c r="U284" s="182">
        <v>505689.49</v>
      </c>
      <c r="V284" s="183"/>
      <c r="W284" s="183"/>
      <c r="X284" s="183"/>
      <c r="Y284" s="184"/>
      <c r="Z284" s="235">
        <f>AH284/AD284</f>
        <v>63828.627122225182</v>
      </c>
      <c r="AA284" s="236"/>
      <c r="AB284" s="236"/>
      <c r="AC284" s="237"/>
      <c r="AD284" s="182">
        <v>2.9344199999999998</v>
      </c>
      <c r="AE284" s="183"/>
      <c r="AF284" s="183"/>
      <c r="AG284" s="184"/>
      <c r="AH284" s="182">
        <v>187300</v>
      </c>
      <c r="AI284" s="183"/>
      <c r="AJ284" s="183"/>
      <c r="AK284" s="183"/>
      <c r="AL284" s="184"/>
      <c r="AM284" s="182"/>
      <c r="AN284" s="183"/>
      <c r="AO284" s="183"/>
      <c r="AP284" s="184"/>
      <c r="AQ284" s="185">
        <f t="shared" si="20"/>
        <v>187300</v>
      </c>
      <c r="AR284" s="185"/>
      <c r="AS284" s="185"/>
      <c r="AT284" s="185"/>
      <c r="AU284" s="185"/>
      <c r="AV284" s="185"/>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row>
    <row r="285" spans="1:79" s="26" customFormat="1" ht="27.6" customHeight="1" x14ac:dyDescent="0.25">
      <c r="A285" s="231" t="s">
        <v>554</v>
      </c>
      <c r="B285" s="232"/>
      <c r="C285" s="232"/>
      <c r="D285" s="232"/>
      <c r="E285" s="232"/>
      <c r="F285" s="232"/>
      <c r="G285" s="232"/>
      <c r="H285" s="232"/>
      <c r="I285" s="232"/>
      <c r="J285" s="232"/>
      <c r="K285" s="232"/>
      <c r="L285" s="232"/>
      <c r="M285" s="232"/>
      <c r="N285" s="232"/>
      <c r="O285" s="233"/>
      <c r="P285" s="182">
        <v>15.291</v>
      </c>
      <c r="Q285" s="183"/>
      <c r="R285" s="183"/>
      <c r="S285" s="183"/>
      <c r="T285" s="184"/>
      <c r="U285" s="182">
        <v>186571.36</v>
      </c>
      <c r="V285" s="183"/>
      <c r="W285" s="183"/>
      <c r="X285" s="183"/>
      <c r="Y285" s="184"/>
      <c r="Z285" s="234" t="s">
        <v>634</v>
      </c>
      <c r="AA285" s="183"/>
      <c r="AB285" s="183"/>
      <c r="AC285" s="184"/>
      <c r="AD285" s="234" t="s">
        <v>632</v>
      </c>
      <c r="AE285" s="183"/>
      <c r="AF285" s="183"/>
      <c r="AG285" s="184"/>
      <c r="AH285" s="182">
        <v>156200</v>
      </c>
      <c r="AI285" s="183"/>
      <c r="AJ285" s="183"/>
      <c r="AK285" s="183"/>
      <c r="AL285" s="184"/>
      <c r="AM285" s="182"/>
      <c r="AN285" s="183"/>
      <c r="AO285" s="183"/>
      <c r="AP285" s="184"/>
      <c r="AQ285" s="185">
        <f t="shared" si="20"/>
        <v>156200</v>
      </c>
      <c r="AR285" s="185"/>
      <c r="AS285" s="185"/>
      <c r="AT285" s="185"/>
      <c r="AU285" s="185"/>
      <c r="AV285" s="185"/>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row>
    <row r="286" spans="1:79" s="26" customFormat="1" ht="13.95" customHeight="1" x14ac:dyDescent="0.25">
      <c r="A286" s="231" t="s">
        <v>555</v>
      </c>
      <c r="B286" s="232"/>
      <c r="C286" s="232"/>
      <c r="D286" s="232"/>
      <c r="E286" s="232"/>
      <c r="F286" s="232"/>
      <c r="G286" s="232"/>
      <c r="H286" s="232"/>
      <c r="I286" s="232"/>
      <c r="J286" s="232"/>
      <c r="K286" s="232"/>
      <c r="L286" s="232"/>
      <c r="M286" s="232"/>
      <c r="N286" s="232"/>
      <c r="O286" s="233"/>
      <c r="P286" s="182"/>
      <c r="Q286" s="183"/>
      <c r="R286" s="183"/>
      <c r="S286" s="183"/>
      <c r="T286" s="184"/>
      <c r="U286" s="182"/>
      <c r="V286" s="183"/>
      <c r="W286" s="183"/>
      <c r="X286" s="183"/>
      <c r="Y286" s="184"/>
      <c r="Z286" s="182"/>
      <c r="AA286" s="183"/>
      <c r="AB286" s="183"/>
      <c r="AC286" s="184"/>
      <c r="AD286" s="182"/>
      <c r="AE286" s="183"/>
      <c r="AF286" s="183"/>
      <c r="AG286" s="184"/>
      <c r="AH286" s="182"/>
      <c r="AI286" s="183"/>
      <c r="AJ286" s="183"/>
      <c r="AK286" s="183"/>
      <c r="AL286" s="184"/>
      <c r="AM286" s="182"/>
      <c r="AN286" s="183"/>
      <c r="AO286" s="183"/>
      <c r="AP286" s="184"/>
      <c r="AQ286" s="185">
        <f t="shared" ref="AQ286:AQ287" si="21">F286</f>
        <v>0</v>
      </c>
      <c r="AR286" s="185"/>
      <c r="AS286" s="185"/>
      <c r="AT286" s="185"/>
      <c r="AU286" s="185"/>
      <c r="AV286" s="185"/>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row>
    <row r="287" spans="1:79" s="26" customFormat="1" ht="28.2" customHeight="1" x14ac:dyDescent="0.25">
      <c r="A287" s="231" t="s">
        <v>556</v>
      </c>
      <c r="B287" s="232"/>
      <c r="C287" s="232"/>
      <c r="D287" s="232"/>
      <c r="E287" s="232"/>
      <c r="F287" s="232"/>
      <c r="G287" s="232"/>
      <c r="H287" s="232"/>
      <c r="I287" s="232"/>
      <c r="J287" s="232"/>
      <c r="K287" s="232"/>
      <c r="L287" s="232"/>
      <c r="M287" s="232"/>
      <c r="N287" s="232"/>
      <c r="O287" s="233"/>
      <c r="P287" s="182"/>
      <c r="Q287" s="183"/>
      <c r="R287" s="183"/>
      <c r="S287" s="183"/>
      <c r="T287" s="184"/>
      <c r="U287" s="182"/>
      <c r="V287" s="183"/>
      <c r="W287" s="183"/>
      <c r="X287" s="183"/>
      <c r="Y287" s="184"/>
      <c r="Z287" s="182"/>
      <c r="AA287" s="183"/>
      <c r="AB287" s="183"/>
      <c r="AC287" s="184"/>
      <c r="AD287" s="182"/>
      <c r="AE287" s="183"/>
      <c r="AF287" s="183"/>
      <c r="AG287" s="184"/>
      <c r="AH287" s="182"/>
      <c r="AI287" s="183"/>
      <c r="AJ287" s="183"/>
      <c r="AK287" s="183"/>
      <c r="AL287" s="184"/>
      <c r="AM287" s="182"/>
      <c r="AN287" s="183"/>
      <c r="AO287" s="183"/>
      <c r="AP287" s="184"/>
      <c r="AQ287" s="185">
        <f t="shared" si="21"/>
        <v>0</v>
      </c>
      <c r="AR287" s="185"/>
      <c r="AS287" s="185"/>
      <c r="AT287" s="185"/>
      <c r="AU287" s="185"/>
      <c r="AV287" s="185"/>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row>
    <row r="288" spans="1:79" s="26" customFormat="1" ht="13.8" x14ac:dyDescent="0.25">
      <c r="A288" s="36"/>
      <c r="B288" s="36"/>
      <c r="C288" s="36"/>
      <c r="D288" s="36"/>
      <c r="E288" s="36"/>
      <c r="F288" s="36"/>
      <c r="G288" s="36"/>
      <c r="H288" s="36"/>
      <c r="I288" s="36"/>
      <c r="J288" s="36"/>
      <c r="K288" s="36"/>
      <c r="L288" s="36"/>
      <c r="M288" s="36"/>
      <c r="AO288" s="27"/>
      <c r="AP288" s="27"/>
      <c r="AQ288" s="27"/>
      <c r="AR288" s="27"/>
      <c r="AS288" s="27"/>
      <c r="AT288" s="27"/>
    </row>
    <row r="289" spans="1:73" ht="14.25" customHeight="1" x14ac:dyDescent="0.25">
      <c r="A289" s="51" t="s">
        <v>522</v>
      </c>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row>
    <row r="290" spans="1:73" s="22" customFormat="1" ht="13.8" x14ac:dyDescent="0.25"/>
    <row r="291" spans="1:73" ht="14.25" customHeight="1" x14ac:dyDescent="0.25">
      <c r="A291" s="51" t="s">
        <v>523</v>
      </c>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row>
    <row r="292" spans="1:73" s="22" customFormat="1" ht="13.8" x14ac:dyDescent="0.25"/>
    <row r="293" spans="1:73" s="22" customFormat="1" ht="54" customHeight="1" x14ac:dyDescent="0.25">
      <c r="A293" s="52"/>
      <c r="B293" s="52"/>
      <c r="C293" s="52"/>
      <c r="D293" s="54" t="s">
        <v>524</v>
      </c>
      <c r="E293" s="54"/>
      <c r="F293" s="54"/>
      <c r="G293" s="54"/>
      <c r="H293" s="54"/>
      <c r="I293" s="54"/>
      <c r="J293" s="54"/>
      <c r="K293" s="54"/>
      <c r="L293" s="54"/>
      <c r="M293" s="54"/>
      <c r="N293" s="54"/>
      <c r="O293" s="54"/>
      <c r="P293" s="54"/>
      <c r="Q293" s="54"/>
      <c r="R293" s="54"/>
      <c r="S293" s="54"/>
      <c r="T293" s="54"/>
      <c r="U293" s="54"/>
      <c r="V293" s="54" t="s">
        <v>525</v>
      </c>
      <c r="W293" s="54"/>
      <c r="X293" s="54"/>
      <c r="Y293" s="54"/>
      <c r="Z293" s="54"/>
      <c r="AA293" s="54"/>
      <c r="AB293" s="54"/>
      <c r="AC293" s="54"/>
      <c r="AD293" s="54"/>
      <c r="AE293" s="54"/>
      <c r="AF293" s="54"/>
      <c r="AG293" s="54"/>
      <c r="AH293" s="54"/>
      <c r="AI293" s="54"/>
      <c r="AJ293" s="54"/>
      <c r="AK293" s="54"/>
      <c r="AL293" s="54"/>
      <c r="AM293" s="54"/>
      <c r="AN293" s="54" t="s">
        <v>526</v>
      </c>
      <c r="AO293" s="54"/>
      <c r="AP293" s="54"/>
      <c r="AQ293" s="54"/>
      <c r="AR293" s="54"/>
      <c r="AS293" s="54"/>
      <c r="AT293" s="54"/>
      <c r="AU293" s="54"/>
      <c r="AV293" s="54"/>
      <c r="AW293" s="54"/>
      <c r="AX293" s="54"/>
      <c r="AY293" s="54"/>
      <c r="AZ293" s="54"/>
      <c r="BA293" s="54"/>
      <c r="BB293" s="54"/>
      <c r="BC293" s="54"/>
      <c r="BD293" s="54"/>
      <c r="BE293" s="54"/>
      <c r="BM293" s="28"/>
      <c r="BN293" s="28"/>
      <c r="BO293" s="55"/>
      <c r="BP293" s="55"/>
      <c r="BQ293" s="55"/>
      <c r="BR293" s="55"/>
      <c r="BS293" s="55"/>
      <c r="BT293" s="55"/>
      <c r="BU293" s="28"/>
    </row>
    <row r="294" spans="1:73" s="22" customFormat="1" ht="58.95" customHeight="1" x14ac:dyDescent="0.25">
      <c r="A294" s="52"/>
      <c r="B294" s="52"/>
      <c r="C294" s="52"/>
      <c r="D294" s="54" t="s">
        <v>527</v>
      </c>
      <c r="E294" s="54"/>
      <c r="F294" s="54"/>
      <c r="G294" s="54" t="s">
        <v>528</v>
      </c>
      <c r="H294" s="54"/>
      <c r="I294" s="54"/>
      <c r="J294" s="54" t="s">
        <v>529</v>
      </c>
      <c r="K294" s="54"/>
      <c r="L294" s="54"/>
      <c r="M294" s="54" t="s">
        <v>530</v>
      </c>
      <c r="N294" s="54"/>
      <c r="O294" s="54"/>
      <c r="P294" s="54" t="s">
        <v>529</v>
      </c>
      <c r="Q294" s="54"/>
      <c r="R294" s="54"/>
      <c r="S294" s="54" t="s">
        <v>531</v>
      </c>
      <c r="T294" s="54"/>
      <c r="U294" s="54"/>
      <c r="V294" s="54" t="s">
        <v>527</v>
      </c>
      <c r="W294" s="54"/>
      <c r="X294" s="54"/>
      <c r="Y294" s="54" t="s">
        <v>528</v>
      </c>
      <c r="Z294" s="54"/>
      <c r="AA294" s="54"/>
      <c r="AB294" s="54" t="s">
        <v>529</v>
      </c>
      <c r="AC294" s="54"/>
      <c r="AD294" s="54"/>
      <c r="AE294" s="54" t="s">
        <v>530</v>
      </c>
      <c r="AF294" s="54"/>
      <c r="AG294" s="54"/>
      <c r="AH294" s="54" t="s">
        <v>529</v>
      </c>
      <c r="AI294" s="54"/>
      <c r="AJ294" s="54"/>
      <c r="AK294" s="54" t="s">
        <v>531</v>
      </c>
      <c r="AL294" s="54"/>
      <c r="AM294" s="54"/>
      <c r="AN294" s="54" t="s">
        <v>527</v>
      </c>
      <c r="AO294" s="54"/>
      <c r="AP294" s="54"/>
      <c r="AQ294" s="54" t="s">
        <v>528</v>
      </c>
      <c r="AR294" s="54"/>
      <c r="AS294" s="54"/>
      <c r="AT294" s="54" t="s">
        <v>529</v>
      </c>
      <c r="AU294" s="54"/>
      <c r="AV294" s="54"/>
      <c r="AW294" s="54" t="s">
        <v>530</v>
      </c>
      <c r="AX294" s="54"/>
      <c r="AY294" s="54"/>
      <c r="AZ294" s="54" t="s">
        <v>529</v>
      </c>
      <c r="BA294" s="54"/>
      <c r="BB294" s="54"/>
      <c r="BC294" s="54" t="s">
        <v>531</v>
      </c>
      <c r="BD294" s="54"/>
      <c r="BE294" s="54"/>
      <c r="BM294" s="28"/>
      <c r="BN294" s="28"/>
      <c r="BO294" s="29"/>
      <c r="BP294" s="29"/>
      <c r="BQ294" s="29"/>
      <c r="BR294" s="29"/>
      <c r="BS294" s="29"/>
      <c r="BT294" s="29"/>
      <c r="BU294" s="28"/>
    </row>
    <row r="295" spans="1:73" s="22" customFormat="1" ht="13.8" x14ac:dyDescent="0.25">
      <c r="A295" s="52" t="s">
        <v>532</v>
      </c>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M295" s="28"/>
      <c r="BN295" s="28"/>
      <c r="BO295" s="28"/>
      <c r="BP295" s="28"/>
      <c r="BQ295" s="28"/>
      <c r="BR295" s="28"/>
      <c r="BS295" s="28"/>
      <c r="BT295" s="28"/>
      <c r="BU295" s="28"/>
    </row>
    <row r="296" spans="1:73" s="22" customFormat="1" ht="13.8" x14ac:dyDescent="0.25">
      <c r="A296" s="52" t="s">
        <v>533</v>
      </c>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M296" s="28"/>
      <c r="BN296" s="28"/>
      <c r="BO296" s="28"/>
      <c r="BP296" s="28"/>
      <c r="BQ296" s="28"/>
      <c r="BR296" s="28"/>
      <c r="BS296" s="28"/>
      <c r="BT296" s="28"/>
      <c r="BU296" s="28"/>
    </row>
    <row r="297" spans="1:73" s="22" customFormat="1" ht="13.8"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M297" s="28"/>
      <c r="BN297" s="28"/>
      <c r="BO297" s="28"/>
      <c r="BP297" s="28"/>
      <c r="BQ297" s="28"/>
      <c r="BR297" s="28"/>
      <c r="BS297" s="28"/>
      <c r="BT297" s="28"/>
      <c r="BU297" s="28"/>
    </row>
    <row r="298" spans="1:73" s="22" customFormat="1" ht="13.8" x14ac:dyDescent="0.25">
      <c r="A298" s="52" t="s">
        <v>534</v>
      </c>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M298" s="28"/>
      <c r="BN298" s="28"/>
      <c r="BO298" s="28"/>
      <c r="BP298" s="28"/>
      <c r="BQ298" s="28"/>
      <c r="BR298" s="28"/>
      <c r="BS298" s="28"/>
      <c r="BT298" s="28"/>
      <c r="BU298" s="28"/>
    </row>
    <row r="299" spans="1:73" s="22" customFormat="1" ht="46.2" customHeight="1" x14ac:dyDescent="0.25">
      <c r="A299" s="52"/>
      <c r="B299" s="52"/>
      <c r="C299" s="52"/>
      <c r="D299" s="54" t="s">
        <v>535</v>
      </c>
      <c r="E299" s="54"/>
      <c r="F299" s="54"/>
      <c r="G299" s="54"/>
      <c r="H299" s="54"/>
      <c r="I299" s="54"/>
      <c r="J299" s="54"/>
      <c r="K299" s="54"/>
      <c r="L299" s="54"/>
      <c r="M299" s="54"/>
      <c r="N299" s="54"/>
      <c r="O299" s="54"/>
      <c r="P299" s="54"/>
      <c r="Q299" s="54"/>
      <c r="R299" s="54"/>
      <c r="S299" s="54"/>
      <c r="T299" s="54"/>
      <c r="U299" s="54"/>
      <c r="V299" s="54" t="s">
        <v>536</v>
      </c>
      <c r="W299" s="54"/>
      <c r="X299" s="54"/>
      <c r="Y299" s="54"/>
      <c r="Z299" s="54"/>
      <c r="AA299" s="54"/>
      <c r="AB299" s="54"/>
      <c r="AC299" s="54"/>
      <c r="AD299" s="54"/>
      <c r="AE299" s="54"/>
      <c r="AF299" s="54"/>
      <c r="AG299" s="54"/>
      <c r="AH299" s="54"/>
      <c r="AI299" s="54"/>
      <c r="AJ299" s="54"/>
      <c r="AK299" s="54"/>
      <c r="AL299" s="54"/>
      <c r="AM299" s="54"/>
      <c r="AN299" s="30"/>
      <c r="AO299" s="30"/>
      <c r="AP299" s="30"/>
      <c r="AQ299" s="30"/>
      <c r="AR299" s="30"/>
      <c r="AS299" s="30"/>
      <c r="AT299" s="30"/>
      <c r="AU299" s="30"/>
      <c r="AV299" s="30"/>
      <c r="AW299" s="30"/>
      <c r="AX299" s="30"/>
      <c r="AY299" s="30"/>
      <c r="AZ299" s="30"/>
      <c r="BA299" s="30"/>
      <c r="BB299" s="30"/>
      <c r="BC299" s="30"/>
      <c r="BD299" s="30"/>
      <c r="BE299" s="30"/>
    </row>
    <row r="300" spans="1:73" s="22" customFormat="1" ht="13.8" x14ac:dyDescent="0.25">
      <c r="A300" s="52"/>
      <c r="B300" s="52"/>
      <c r="C300" s="52"/>
      <c r="D300" s="54" t="s">
        <v>527</v>
      </c>
      <c r="E300" s="54"/>
      <c r="F300" s="54"/>
      <c r="G300" s="54" t="s">
        <v>528</v>
      </c>
      <c r="H300" s="54"/>
      <c r="I300" s="54"/>
      <c r="J300" s="54" t="s">
        <v>529</v>
      </c>
      <c r="K300" s="54"/>
      <c r="L300" s="54"/>
      <c r="M300" s="54" t="s">
        <v>530</v>
      </c>
      <c r="N300" s="54"/>
      <c r="O300" s="54"/>
      <c r="P300" s="54" t="s">
        <v>529</v>
      </c>
      <c r="Q300" s="54"/>
      <c r="R300" s="54"/>
      <c r="S300" s="54" t="s">
        <v>531</v>
      </c>
      <c r="T300" s="54"/>
      <c r="U300" s="54"/>
      <c r="V300" s="54" t="s">
        <v>527</v>
      </c>
      <c r="W300" s="54"/>
      <c r="X300" s="54"/>
      <c r="Y300" s="54" t="s">
        <v>528</v>
      </c>
      <c r="Z300" s="54"/>
      <c r="AA300" s="54"/>
      <c r="AB300" s="54" t="s">
        <v>529</v>
      </c>
      <c r="AC300" s="54"/>
      <c r="AD300" s="54"/>
      <c r="AE300" s="54" t="s">
        <v>530</v>
      </c>
      <c r="AF300" s="54"/>
      <c r="AG300" s="54"/>
      <c r="AH300" s="54" t="s">
        <v>529</v>
      </c>
      <c r="AI300" s="54"/>
      <c r="AJ300" s="54"/>
      <c r="AK300" s="54" t="s">
        <v>531</v>
      </c>
      <c r="AL300" s="54"/>
      <c r="AM300" s="54"/>
      <c r="AN300" s="30"/>
      <c r="AO300" s="30"/>
      <c r="AP300" s="30"/>
      <c r="AQ300" s="30"/>
      <c r="AR300" s="30"/>
      <c r="AS300" s="30"/>
      <c r="AT300" s="30"/>
      <c r="AU300" s="30"/>
      <c r="AV300" s="30"/>
      <c r="AW300" s="30"/>
      <c r="AX300" s="30"/>
      <c r="AY300" s="30"/>
      <c r="AZ300" s="30"/>
      <c r="BA300" s="30"/>
      <c r="BB300" s="30"/>
      <c r="BC300" s="30"/>
      <c r="BD300" s="30"/>
      <c r="BE300" s="30"/>
    </row>
    <row r="301" spans="1:73" s="22" customFormat="1" ht="13.8" x14ac:dyDescent="0.25">
      <c r="A301" s="52" t="s">
        <v>532</v>
      </c>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30"/>
      <c r="AO301" s="30"/>
      <c r="AP301" s="30"/>
      <c r="AQ301" s="30"/>
      <c r="AR301" s="30"/>
      <c r="AS301" s="30"/>
      <c r="AT301" s="30"/>
      <c r="AU301" s="30"/>
      <c r="AV301" s="30"/>
      <c r="AW301" s="30"/>
      <c r="AX301" s="30"/>
      <c r="AY301" s="30"/>
      <c r="AZ301" s="30"/>
      <c r="BA301" s="30"/>
      <c r="BB301" s="30"/>
      <c r="BC301" s="30"/>
      <c r="BD301" s="30"/>
      <c r="BE301" s="30"/>
    </row>
    <row r="302" spans="1:73" s="22" customFormat="1" ht="13.8" x14ac:dyDescent="0.25">
      <c r="A302" s="52" t="s">
        <v>533</v>
      </c>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30"/>
      <c r="AO302" s="30"/>
      <c r="AP302" s="30"/>
      <c r="AQ302" s="30"/>
      <c r="AR302" s="30"/>
      <c r="AS302" s="30"/>
      <c r="AT302" s="30"/>
      <c r="AU302" s="30"/>
      <c r="AV302" s="30"/>
      <c r="AW302" s="30"/>
      <c r="AX302" s="30"/>
      <c r="AY302" s="30"/>
      <c r="AZ302" s="30"/>
      <c r="BA302" s="30"/>
      <c r="BB302" s="30"/>
      <c r="BC302" s="30"/>
      <c r="BD302" s="30"/>
      <c r="BE302" s="30"/>
    </row>
    <row r="303" spans="1:73" s="22" customFormat="1" ht="13.8"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30"/>
      <c r="AO303" s="30"/>
      <c r="AP303" s="30"/>
      <c r="AQ303" s="30"/>
      <c r="AR303" s="30"/>
      <c r="AS303" s="30"/>
      <c r="AT303" s="30"/>
      <c r="AU303" s="30"/>
      <c r="AV303" s="30"/>
      <c r="AW303" s="30"/>
      <c r="AX303" s="30"/>
      <c r="AY303" s="30"/>
      <c r="AZ303" s="30"/>
      <c r="BA303" s="30"/>
      <c r="BB303" s="30"/>
      <c r="BC303" s="30"/>
      <c r="BD303" s="30"/>
      <c r="BE303" s="30"/>
    </row>
    <row r="304" spans="1:73" s="22" customFormat="1" ht="13.8" x14ac:dyDescent="0.25">
      <c r="A304" s="52" t="s">
        <v>534</v>
      </c>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30"/>
      <c r="AO304" s="30"/>
      <c r="AP304" s="30"/>
      <c r="AQ304" s="30"/>
      <c r="AR304" s="30"/>
      <c r="AS304" s="30"/>
      <c r="AT304" s="30"/>
      <c r="AU304" s="30"/>
      <c r="AV304" s="30"/>
      <c r="AW304" s="30"/>
      <c r="AX304" s="30"/>
      <c r="AY304" s="30"/>
      <c r="AZ304" s="30"/>
      <c r="BA304" s="30"/>
      <c r="BB304" s="30"/>
      <c r="BC304" s="30"/>
      <c r="BD304" s="30"/>
      <c r="BE304" s="30"/>
    </row>
    <row r="305" spans="1:79" s="22" customFormat="1" ht="13.8"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row>
    <row r="306" spans="1:79" ht="14.25" customHeight="1" x14ac:dyDescent="0.25">
      <c r="A306" s="51" t="s">
        <v>537</v>
      </c>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row>
    <row r="307" spans="1:79" s="22" customFormat="1" ht="13.8" x14ac:dyDescent="0.25"/>
    <row r="308" spans="1:79" s="22" customFormat="1" ht="39.6" customHeight="1" x14ac:dyDescent="0.25">
      <c r="A308" s="53" t="s">
        <v>538</v>
      </c>
      <c r="B308" s="53"/>
      <c r="C308" s="53"/>
      <c r="D308" s="53"/>
      <c r="E308" s="53"/>
      <c r="F308" s="53"/>
      <c r="G308" s="53"/>
      <c r="H308" s="53"/>
      <c r="I308" s="53"/>
      <c r="J308" s="53"/>
      <c r="K308" s="53"/>
      <c r="L308" s="53"/>
      <c r="M308" s="53"/>
      <c r="N308" s="53"/>
      <c r="O308" s="53"/>
      <c r="P308" s="53"/>
      <c r="Q308" s="53" t="s">
        <v>539</v>
      </c>
      <c r="R308" s="53"/>
      <c r="S308" s="53"/>
      <c r="T308" s="53"/>
      <c r="U308" s="53"/>
      <c r="V308" s="53" t="s">
        <v>540</v>
      </c>
      <c r="W308" s="53"/>
      <c r="X308" s="53"/>
      <c r="Y308" s="53"/>
      <c r="Z308" s="53"/>
      <c r="AA308" s="53" t="s">
        <v>529</v>
      </c>
      <c r="AB308" s="53"/>
      <c r="AC308" s="53"/>
      <c r="AD308" s="53"/>
      <c r="AE308" s="53"/>
      <c r="AF308" s="53" t="s">
        <v>481</v>
      </c>
      <c r="AG308" s="53"/>
      <c r="AH308" s="53"/>
      <c r="AI308" s="53"/>
      <c r="AJ308" s="53"/>
    </row>
    <row r="309" spans="1:79" s="22" customFormat="1" ht="13.8" x14ac:dyDescent="0.25">
      <c r="A309" s="53" t="s">
        <v>564</v>
      </c>
      <c r="B309" s="53"/>
      <c r="C309" s="53"/>
      <c r="D309" s="53"/>
      <c r="E309" s="53"/>
      <c r="F309" s="53"/>
      <c r="G309" s="53"/>
      <c r="H309" s="53"/>
      <c r="I309" s="53"/>
      <c r="J309" s="53"/>
      <c r="K309" s="53"/>
      <c r="L309" s="53"/>
      <c r="M309" s="53"/>
      <c r="N309" s="53"/>
      <c r="O309" s="53"/>
      <c r="P309" s="53"/>
      <c r="Q309" s="53" t="s">
        <v>564</v>
      </c>
      <c r="R309" s="53"/>
      <c r="S309" s="53"/>
      <c r="T309" s="53"/>
      <c r="U309" s="53"/>
      <c r="V309" s="53" t="s">
        <v>564</v>
      </c>
      <c r="W309" s="53"/>
      <c r="X309" s="53"/>
      <c r="Y309" s="53"/>
      <c r="Z309" s="53"/>
      <c r="AA309" s="53" t="s">
        <v>564</v>
      </c>
      <c r="AB309" s="53"/>
      <c r="AC309" s="53"/>
      <c r="AD309" s="53"/>
      <c r="AE309" s="53"/>
      <c r="AF309" s="53" t="s">
        <v>564</v>
      </c>
      <c r="AG309" s="53"/>
      <c r="AH309" s="53"/>
      <c r="AI309" s="53"/>
      <c r="AJ309" s="53"/>
    </row>
    <row r="310" spans="1:79" s="22" customFormat="1" ht="13.8" x14ac:dyDescent="0.2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row>
    <row r="311" spans="1:79" ht="14.25" customHeight="1" x14ac:dyDescent="0.25">
      <c r="A311" s="51" t="s">
        <v>122</v>
      </c>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row>
    <row r="312" spans="1:79" ht="6.6" customHeight="1" x14ac:dyDescent="0.25"/>
    <row r="313" spans="1:79" ht="15" customHeight="1" x14ac:dyDescent="0.25">
      <c r="A313" s="81" t="s">
        <v>6</v>
      </c>
      <c r="B313" s="82"/>
      <c r="C313" s="82"/>
      <c r="D313" s="81" t="s">
        <v>10</v>
      </c>
      <c r="E313" s="82"/>
      <c r="F313" s="82"/>
      <c r="G313" s="82"/>
      <c r="H313" s="82"/>
      <c r="I313" s="82"/>
      <c r="J313" s="82"/>
      <c r="K313" s="82"/>
      <c r="L313" s="82"/>
      <c r="M313" s="82"/>
      <c r="N313" s="82"/>
      <c r="O313" s="82"/>
      <c r="P313" s="82"/>
      <c r="Q313" s="82"/>
      <c r="R313" s="82"/>
      <c r="S313" s="82"/>
      <c r="T313" s="82"/>
      <c r="U313" s="82"/>
      <c r="V313" s="83"/>
      <c r="W313" s="61" t="s">
        <v>193</v>
      </c>
      <c r="X313" s="61"/>
      <c r="Y313" s="61"/>
      <c r="Z313" s="61"/>
      <c r="AA313" s="61"/>
      <c r="AB313" s="61"/>
      <c r="AC313" s="61"/>
      <c r="AD313" s="61"/>
      <c r="AE313" s="61"/>
      <c r="AF313" s="61"/>
      <c r="AG313" s="61"/>
      <c r="AH313" s="61"/>
      <c r="AI313" s="61" t="s">
        <v>196</v>
      </c>
      <c r="AJ313" s="61"/>
      <c r="AK313" s="61"/>
      <c r="AL313" s="61"/>
      <c r="AM313" s="61"/>
      <c r="AN313" s="61"/>
      <c r="AO313" s="61"/>
      <c r="AP313" s="61"/>
      <c r="AQ313" s="61"/>
      <c r="AR313" s="61"/>
      <c r="AS313" s="61"/>
      <c r="AT313" s="61"/>
      <c r="AU313" s="61" t="s">
        <v>201</v>
      </c>
      <c r="AV313" s="61"/>
      <c r="AW313" s="61"/>
      <c r="AX313" s="61"/>
      <c r="AY313" s="61"/>
      <c r="AZ313" s="61"/>
      <c r="BA313" s="61" t="s">
        <v>205</v>
      </c>
      <c r="BB313" s="61"/>
      <c r="BC313" s="61"/>
      <c r="BD313" s="61"/>
      <c r="BE313" s="61"/>
      <c r="BF313" s="61"/>
      <c r="BG313" s="61" t="s">
        <v>209</v>
      </c>
      <c r="BH313" s="61"/>
      <c r="BI313" s="61"/>
      <c r="BJ313" s="61"/>
      <c r="BK313" s="61"/>
      <c r="BL313" s="61"/>
    </row>
    <row r="314" spans="1:79" ht="15" customHeight="1" x14ac:dyDescent="0.25">
      <c r="A314" s="129"/>
      <c r="B314" s="130"/>
      <c r="C314" s="130"/>
      <c r="D314" s="129"/>
      <c r="E314" s="130"/>
      <c r="F314" s="130"/>
      <c r="G314" s="130"/>
      <c r="H314" s="130"/>
      <c r="I314" s="130"/>
      <c r="J314" s="130"/>
      <c r="K314" s="130"/>
      <c r="L314" s="130"/>
      <c r="M314" s="130"/>
      <c r="N314" s="130"/>
      <c r="O314" s="130"/>
      <c r="P314" s="130"/>
      <c r="Q314" s="130"/>
      <c r="R314" s="130"/>
      <c r="S314" s="130"/>
      <c r="T314" s="130"/>
      <c r="U314" s="130"/>
      <c r="V314" s="131"/>
      <c r="W314" s="61" t="s">
        <v>4</v>
      </c>
      <c r="X314" s="61"/>
      <c r="Y314" s="61"/>
      <c r="Z314" s="61"/>
      <c r="AA314" s="61"/>
      <c r="AB314" s="61"/>
      <c r="AC314" s="61" t="s">
        <v>3</v>
      </c>
      <c r="AD314" s="61"/>
      <c r="AE314" s="61"/>
      <c r="AF314" s="61"/>
      <c r="AG314" s="61"/>
      <c r="AH314" s="61"/>
      <c r="AI314" s="61" t="s">
        <v>4</v>
      </c>
      <c r="AJ314" s="61"/>
      <c r="AK314" s="61"/>
      <c r="AL314" s="61"/>
      <c r="AM314" s="61"/>
      <c r="AN314" s="61"/>
      <c r="AO314" s="61" t="s">
        <v>3</v>
      </c>
      <c r="AP314" s="61"/>
      <c r="AQ314" s="61"/>
      <c r="AR314" s="61"/>
      <c r="AS314" s="61"/>
      <c r="AT314" s="61"/>
      <c r="AU314" s="80" t="s">
        <v>4</v>
      </c>
      <c r="AV314" s="80"/>
      <c r="AW314" s="80"/>
      <c r="AX314" s="80" t="s">
        <v>3</v>
      </c>
      <c r="AY314" s="80"/>
      <c r="AZ314" s="80"/>
      <c r="BA314" s="80" t="s">
        <v>4</v>
      </c>
      <c r="BB314" s="80"/>
      <c r="BC314" s="80"/>
      <c r="BD314" s="80" t="s">
        <v>3</v>
      </c>
      <c r="BE314" s="80"/>
      <c r="BF314" s="80"/>
      <c r="BG314" s="80" t="s">
        <v>4</v>
      </c>
      <c r="BH314" s="80"/>
      <c r="BI314" s="80"/>
      <c r="BJ314" s="80" t="s">
        <v>3</v>
      </c>
      <c r="BK314" s="80"/>
      <c r="BL314" s="80"/>
    </row>
    <row r="315" spans="1:79" ht="57" customHeight="1" x14ac:dyDescent="0.25">
      <c r="A315" s="84"/>
      <c r="B315" s="85"/>
      <c r="C315" s="85"/>
      <c r="D315" s="84"/>
      <c r="E315" s="85"/>
      <c r="F315" s="85"/>
      <c r="G315" s="85"/>
      <c r="H315" s="85"/>
      <c r="I315" s="85"/>
      <c r="J315" s="85"/>
      <c r="K315" s="85"/>
      <c r="L315" s="85"/>
      <c r="M315" s="85"/>
      <c r="N315" s="85"/>
      <c r="O315" s="85"/>
      <c r="P315" s="85"/>
      <c r="Q315" s="85"/>
      <c r="R315" s="85"/>
      <c r="S315" s="85"/>
      <c r="T315" s="85"/>
      <c r="U315" s="85"/>
      <c r="V315" s="86"/>
      <c r="W315" s="61" t="s">
        <v>12</v>
      </c>
      <c r="X315" s="61"/>
      <c r="Y315" s="61"/>
      <c r="Z315" s="61" t="s">
        <v>11</v>
      </c>
      <c r="AA315" s="61"/>
      <c r="AB315" s="61"/>
      <c r="AC315" s="61" t="s">
        <v>12</v>
      </c>
      <c r="AD315" s="61"/>
      <c r="AE315" s="61"/>
      <c r="AF315" s="61" t="s">
        <v>11</v>
      </c>
      <c r="AG315" s="61"/>
      <c r="AH315" s="61"/>
      <c r="AI315" s="61" t="s">
        <v>12</v>
      </c>
      <c r="AJ315" s="61"/>
      <c r="AK315" s="61"/>
      <c r="AL315" s="61" t="s">
        <v>11</v>
      </c>
      <c r="AM315" s="61"/>
      <c r="AN315" s="61"/>
      <c r="AO315" s="61" t="s">
        <v>12</v>
      </c>
      <c r="AP315" s="61"/>
      <c r="AQ315" s="61"/>
      <c r="AR315" s="61" t="s">
        <v>11</v>
      </c>
      <c r="AS315" s="61"/>
      <c r="AT315" s="61"/>
      <c r="AU315" s="80"/>
      <c r="AV315" s="80"/>
      <c r="AW315" s="80"/>
      <c r="AX315" s="80"/>
      <c r="AY315" s="80"/>
      <c r="AZ315" s="80"/>
      <c r="BA315" s="80"/>
      <c r="BB315" s="80"/>
      <c r="BC315" s="80"/>
      <c r="BD315" s="80"/>
      <c r="BE315" s="80"/>
      <c r="BF315" s="80"/>
      <c r="BG315" s="80"/>
      <c r="BH315" s="80"/>
      <c r="BI315" s="80"/>
      <c r="BJ315" s="80"/>
      <c r="BK315" s="80"/>
      <c r="BL315" s="80"/>
    </row>
    <row r="316" spans="1:79" ht="15" customHeight="1" x14ac:dyDescent="0.25">
      <c r="A316" s="77">
        <v>1</v>
      </c>
      <c r="B316" s="78"/>
      <c r="C316" s="78"/>
      <c r="D316" s="77">
        <v>2</v>
      </c>
      <c r="E316" s="78"/>
      <c r="F316" s="78"/>
      <c r="G316" s="78"/>
      <c r="H316" s="78"/>
      <c r="I316" s="78"/>
      <c r="J316" s="78"/>
      <c r="K316" s="78"/>
      <c r="L316" s="78"/>
      <c r="M316" s="78"/>
      <c r="N316" s="78"/>
      <c r="O316" s="78"/>
      <c r="P316" s="78"/>
      <c r="Q316" s="78"/>
      <c r="R316" s="78"/>
      <c r="S316" s="78"/>
      <c r="T316" s="78"/>
      <c r="U316" s="78"/>
      <c r="V316" s="79"/>
      <c r="W316" s="61">
        <v>3</v>
      </c>
      <c r="X316" s="61"/>
      <c r="Y316" s="61"/>
      <c r="Z316" s="61">
        <v>4</v>
      </c>
      <c r="AA316" s="61"/>
      <c r="AB316" s="61"/>
      <c r="AC316" s="61">
        <v>5</v>
      </c>
      <c r="AD316" s="61"/>
      <c r="AE316" s="61"/>
      <c r="AF316" s="61">
        <v>6</v>
      </c>
      <c r="AG316" s="61"/>
      <c r="AH316" s="61"/>
      <c r="AI316" s="61">
        <v>7</v>
      </c>
      <c r="AJ316" s="61"/>
      <c r="AK316" s="61"/>
      <c r="AL316" s="61">
        <v>8</v>
      </c>
      <c r="AM316" s="61"/>
      <c r="AN316" s="61"/>
      <c r="AO316" s="61">
        <v>9</v>
      </c>
      <c r="AP316" s="61"/>
      <c r="AQ316" s="61"/>
      <c r="AR316" s="61">
        <v>10</v>
      </c>
      <c r="AS316" s="61"/>
      <c r="AT316" s="61"/>
      <c r="AU316" s="61">
        <v>11</v>
      </c>
      <c r="AV316" s="61"/>
      <c r="AW316" s="61"/>
      <c r="AX316" s="61">
        <v>12</v>
      </c>
      <c r="AY316" s="61"/>
      <c r="AZ316" s="61"/>
      <c r="BA316" s="61">
        <v>13</v>
      </c>
      <c r="BB316" s="61"/>
      <c r="BC316" s="61"/>
      <c r="BD316" s="61">
        <v>14</v>
      </c>
      <c r="BE316" s="61"/>
      <c r="BF316" s="61"/>
      <c r="BG316" s="61">
        <v>15</v>
      </c>
      <c r="BH316" s="61"/>
      <c r="BI316" s="61"/>
      <c r="BJ316" s="61">
        <v>16</v>
      </c>
      <c r="BK316" s="61"/>
      <c r="BL316" s="61"/>
    </row>
    <row r="317" spans="1:79" ht="12.75" hidden="1" customHeight="1" x14ac:dyDescent="0.25">
      <c r="A317" s="62" t="s">
        <v>69</v>
      </c>
      <c r="B317" s="63"/>
      <c r="C317" s="63"/>
      <c r="D317" s="62" t="s">
        <v>57</v>
      </c>
      <c r="E317" s="63"/>
      <c r="F317" s="63"/>
      <c r="G317" s="63"/>
      <c r="H317" s="63"/>
      <c r="I317" s="63"/>
      <c r="J317" s="63"/>
      <c r="K317" s="63"/>
      <c r="L317" s="63"/>
      <c r="M317" s="63"/>
      <c r="N317" s="63"/>
      <c r="O317" s="63"/>
      <c r="P317" s="63"/>
      <c r="Q317" s="63"/>
      <c r="R317" s="63"/>
      <c r="S317" s="63"/>
      <c r="T317" s="63"/>
      <c r="U317" s="63"/>
      <c r="V317" s="64"/>
      <c r="W317" s="80" t="s">
        <v>72</v>
      </c>
      <c r="X317" s="80"/>
      <c r="Y317" s="80"/>
      <c r="Z317" s="80" t="s">
        <v>73</v>
      </c>
      <c r="AA317" s="80"/>
      <c r="AB317" s="80"/>
      <c r="AC317" s="122" t="s">
        <v>74</v>
      </c>
      <c r="AD317" s="122"/>
      <c r="AE317" s="122"/>
      <c r="AF317" s="122" t="s">
        <v>75</v>
      </c>
      <c r="AG317" s="122"/>
      <c r="AH317" s="122"/>
      <c r="AI317" s="80" t="s">
        <v>76</v>
      </c>
      <c r="AJ317" s="80"/>
      <c r="AK317" s="80"/>
      <c r="AL317" s="80" t="s">
        <v>77</v>
      </c>
      <c r="AM317" s="80"/>
      <c r="AN317" s="80"/>
      <c r="AO317" s="122" t="s">
        <v>105</v>
      </c>
      <c r="AP317" s="122"/>
      <c r="AQ317" s="122"/>
      <c r="AR317" s="122" t="s">
        <v>78</v>
      </c>
      <c r="AS317" s="122"/>
      <c r="AT317" s="122"/>
      <c r="AU317" s="80" t="s">
        <v>106</v>
      </c>
      <c r="AV317" s="80"/>
      <c r="AW317" s="80"/>
      <c r="AX317" s="122" t="s">
        <v>107</v>
      </c>
      <c r="AY317" s="122"/>
      <c r="AZ317" s="122"/>
      <c r="BA317" s="80" t="s">
        <v>108</v>
      </c>
      <c r="BB317" s="80"/>
      <c r="BC317" s="80"/>
      <c r="BD317" s="122" t="s">
        <v>109</v>
      </c>
      <c r="BE317" s="122"/>
      <c r="BF317" s="122"/>
      <c r="BG317" s="80" t="s">
        <v>110</v>
      </c>
      <c r="BH317" s="80"/>
      <c r="BI317" s="80"/>
      <c r="BJ317" s="122" t="s">
        <v>111</v>
      </c>
      <c r="BK317" s="122"/>
      <c r="BL317" s="122"/>
      <c r="CA317" s="1" t="s">
        <v>104</v>
      </c>
    </row>
    <row r="318" spans="1:79" s="9" customFormat="1" ht="13.2" customHeight="1" x14ac:dyDescent="0.25">
      <c r="A318" s="98">
        <v>1</v>
      </c>
      <c r="B318" s="99"/>
      <c r="C318" s="99"/>
      <c r="D318" s="101" t="s">
        <v>187</v>
      </c>
      <c r="E318" s="102"/>
      <c r="F318" s="102"/>
      <c r="G318" s="102"/>
      <c r="H318" s="102"/>
      <c r="I318" s="102"/>
      <c r="J318" s="102"/>
      <c r="K318" s="102"/>
      <c r="L318" s="102"/>
      <c r="M318" s="102"/>
      <c r="N318" s="102"/>
      <c r="O318" s="102"/>
      <c r="P318" s="102"/>
      <c r="Q318" s="102"/>
      <c r="R318" s="102"/>
      <c r="S318" s="102"/>
      <c r="T318" s="102"/>
      <c r="U318" s="102"/>
      <c r="V318" s="103"/>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CA318" s="9" t="s">
        <v>43</v>
      </c>
    </row>
    <row r="319" spans="1:79" s="8" customFormat="1" ht="26.4" customHeight="1" x14ac:dyDescent="0.25">
      <c r="A319" s="62">
        <v>2</v>
      </c>
      <c r="B319" s="63"/>
      <c r="C319" s="63"/>
      <c r="D319" s="92" t="s">
        <v>188</v>
      </c>
      <c r="E319" s="93"/>
      <c r="F319" s="93"/>
      <c r="G319" s="93"/>
      <c r="H319" s="93"/>
      <c r="I319" s="93"/>
      <c r="J319" s="93"/>
      <c r="K319" s="93"/>
      <c r="L319" s="93"/>
      <c r="M319" s="93"/>
      <c r="N319" s="93"/>
      <c r="O319" s="93"/>
      <c r="P319" s="93"/>
      <c r="Q319" s="93"/>
      <c r="R319" s="93"/>
      <c r="S319" s="93"/>
      <c r="T319" s="93"/>
      <c r="U319" s="93"/>
      <c r="V319" s="94"/>
      <c r="W319" s="125" t="s">
        <v>153</v>
      </c>
      <c r="X319" s="125"/>
      <c r="Y319" s="125"/>
      <c r="Z319" s="125" t="s">
        <v>153</v>
      </c>
      <c r="AA319" s="125"/>
      <c r="AB319" s="125"/>
      <c r="AC319" s="125"/>
      <c r="AD319" s="125"/>
      <c r="AE319" s="125"/>
      <c r="AF319" s="125"/>
      <c r="AG319" s="125"/>
      <c r="AH319" s="125"/>
      <c r="AI319" s="125" t="s">
        <v>153</v>
      </c>
      <c r="AJ319" s="125"/>
      <c r="AK319" s="125"/>
      <c r="AL319" s="125" t="s">
        <v>153</v>
      </c>
      <c r="AM319" s="125"/>
      <c r="AN319" s="125"/>
      <c r="AO319" s="125"/>
      <c r="AP319" s="125"/>
      <c r="AQ319" s="125"/>
      <c r="AR319" s="125"/>
      <c r="AS319" s="125"/>
      <c r="AT319" s="125"/>
      <c r="AU319" s="125" t="s">
        <v>153</v>
      </c>
      <c r="AV319" s="125"/>
      <c r="AW319" s="125"/>
      <c r="AX319" s="125"/>
      <c r="AY319" s="125"/>
      <c r="AZ319" s="125"/>
      <c r="BA319" s="125" t="s">
        <v>153</v>
      </c>
      <c r="BB319" s="125"/>
      <c r="BC319" s="125"/>
      <c r="BD319" s="125"/>
      <c r="BE319" s="125"/>
      <c r="BF319" s="125"/>
      <c r="BG319" s="125" t="s">
        <v>153</v>
      </c>
      <c r="BH319" s="125"/>
      <c r="BI319" s="125"/>
      <c r="BJ319" s="125"/>
      <c r="BK319" s="125"/>
      <c r="BL319" s="125"/>
    </row>
    <row r="321" spans="1:79" ht="14.25" customHeight="1" x14ac:dyDescent="0.25">
      <c r="A321" s="51" t="s">
        <v>148</v>
      </c>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row>
    <row r="322" spans="1:79" ht="8.4" customHeight="1" x14ac:dyDescent="0.25"/>
    <row r="323" spans="1:79" ht="14.25" customHeight="1" x14ac:dyDescent="0.25">
      <c r="A323" s="51" t="s">
        <v>420</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row>
    <row r="324" spans="1:79" ht="7.2" customHeight="1" x14ac:dyDescent="0.25"/>
    <row r="325" spans="1:79" ht="15" customHeight="1" x14ac:dyDescent="0.25">
      <c r="A325" s="59" t="s">
        <v>192</v>
      </c>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row>
    <row r="326" spans="1:79" ht="4.95" customHeight="1" x14ac:dyDescent="0.25"/>
    <row r="327" spans="1:79" ht="15" customHeight="1" x14ac:dyDescent="0.25">
      <c r="A327" s="61" t="s">
        <v>6</v>
      </c>
      <c r="B327" s="61"/>
      <c r="C327" s="61"/>
      <c r="D327" s="61"/>
      <c r="E327" s="61"/>
      <c r="F327" s="61"/>
      <c r="G327" s="61" t="s">
        <v>123</v>
      </c>
      <c r="H327" s="61"/>
      <c r="I327" s="61"/>
      <c r="J327" s="61"/>
      <c r="K327" s="61"/>
      <c r="L327" s="61"/>
      <c r="M327" s="61"/>
      <c r="N327" s="61"/>
      <c r="O327" s="61"/>
      <c r="P327" s="61"/>
      <c r="Q327" s="61"/>
      <c r="R327" s="61"/>
      <c r="S327" s="61"/>
      <c r="T327" s="61" t="s">
        <v>13</v>
      </c>
      <c r="U327" s="61"/>
      <c r="V327" s="61"/>
      <c r="W327" s="61"/>
      <c r="X327" s="61"/>
      <c r="Y327" s="61"/>
      <c r="Z327" s="61"/>
      <c r="AA327" s="77" t="s">
        <v>193</v>
      </c>
      <c r="AB327" s="136"/>
      <c r="AC327" s="136"/>
      <c r="AD327" s="136"/>
      <c r="AE327" s="136"/>
      <c r="AF327" s="136"/>
      <c r="AG327" s="136"/>
      <c r="AH327" s="136"/>
      <c r="AI327" s="136"/>
      <c r="AJ327" s="136"/>
      <c r="AK327" s="136"/>
      <c r="AL327" s="136"/>
      <c r="AM327" s="136"/>
      <c r="AN327" s="136"/>
      <c r="AO327" s="137"/>
      <c r="AP327" s="77" t="s">
        <v>195</v>
      </c>
      <c r="AQ327" s="78"/>
      <c r="AR327" s="78"/>
      <c r="AS327" s="78"/>
      <c r="AT327" s="78"/>
      <c r="AU327" s="78"/>
      <c r="AV327" s="78"/>
      <c r="AW327" s="78"/>
      <c r="AX327" s="78"/>
      <c r="AY327" s="78"/>
      <c r="AZ327" s="78"/>
      <c r="BA327" s="78"/>
      <c r="BB327" s="78"/>
      <c r="BC327" s="78"/>
      <c r="BD327" s="79"/>
      <c r="BE327" s="77" t="s">
        <v>200</v>
      </c>
      <c r="BF327" s="78"/>
      <c r="BG327" s="78"/>
      <c r="BH327" s="78"/>
      <c r="BI327" s="78"/>
      <c r="BJ327" s="78"/>
      <c r="BK327" s="78"/>
      <c r="BL327" s="78"/>
      <c r="BM327" s="78"/>
      <c r="BN327" s="78"/>
      <c r="BO327" s="78"/>
      <c r="BP327" s="78"/>
      <c r="BQ327" s="78"/>
      <c r="BR327" s="78"/>
      <c r="BS327" s="79"/>
    </row>
    <row r="328" spans="1:79" ht="32.1" customHeight="1" x14ac:dyDescent="0.2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t="s">
        <v>4</v>
      </c>
      <c r="AB328" s="61"/>
      <c r="AC328" s="61"/>
      <c r="AD328" s="61"/>
      <c r="AE328" s="61"/>
      <c r="AF328" s="61" t="s">
        <v>3</v>
      </c>
      <c r="AG328" s="61"/>
      <c r="AH328" s="61"/>
      <c r="AI328" s="61"/>
      <c r="AJ328" s="61"/>
      <c r="AK328" s="61" t="s">
        <v>89</v>
      </c>
      <c r="AL328" s="61"/>
      <c r="AM328" s="61"/>
      <c r="AN328" s="61"/>
      <c r="AO328" s="61"/>
      <c r="AP328" s="61" t="s">
        <v>4</v>
      </c>
      <c r="AQ328" s="61"/>
      <c r="AR328" s="61"/>
      <c r="AS328" s="61"/>
      <c r="AT328" s="61"/>
      <c r="AU328" s="61" t="s">
        <v>3</v>
      </c>
      <c r="AV328" s="61"/>
      <c r="AW328" s="61"/>
      <c r="AX328" s="61"/>
      <c r="AY328" s="61"/>
      <c r="AZ328" s="61" t="s">
        <v>96</v>
      </c>
      <c r="BA328" s="61"/>
      <c r="BB328" s="61"/>
      <c r="BC328" s="61"/>
      <c r="BD328" s="61"/>
      <c r="BE328" s="61" t="s">
        <v>4</v>
      </c>
      <c r="BF328" s="61"/>
      <c r="BG328" s="61"/>
      <c r="BH328" s="61"/>
      <c r="BI328" s="61"/>
      <c r="BJ328" s="61" t="s">
        <v>3</v>
      </c>
      <c r="BK328" s="61"/>
      <c r="BL328" s="61"/>
      <c r="BM328" s="61"/>
      <c r="BN328" s="61"/>
      <c r="BO328" s="61" t="s">
        <v>124</v>
      </c>
      <c r="BP328" s="61"/>
      <c r="BQ328" s="61"/>
      <c r="BR328" s="61"/>
      <c r="BS328" s="61"/>
    </row>
    <row r="329" spans="1:79" ht="15" customHeight="1" x14ac:dyDescent="0.25">
      <c r="A329" s="61">
        <v>1</v>
      </c>
      <c r="B329" s="61"/>
      <c r="C329" s="61"/>
      <c r="D329" s="61"/>
      <c r="E329" s="61"/>
      <c r="F329" s="61"/>
      <c r="G329" s="61">
        <v>2</v>
      </c>
      <c r="H329" s="61"/>
      <c r="I329" s="61"/>
      <c r="J329" s="61"/>
      <c r="K329" s="61"/>
      <c r="L329" s="61"/>
      <c r="M329" s="61"/>
      <c r="N329" s="61"/>
      <c r="O329" s="61"/>
      <c r="P329" s="61"/>
      <c r="Q329" s="61"/>
      <c r="R329" s="61"/>
      <c r="S329" s="61"/>
      <c r="T329" s="61">
        <v>3</v>
      </c>
      <c r="U329" s="61"/>
      <c r="V329" s="61"/>
      <c r="W329" s="61"/>
      <c r="X329" s="61"/>
      <c r="Y329" s="61"/>
      <c r="Z329" s="61"/>
      <c r="AA329" s="61">
        <v>4</v>
      </c>
      <c r="AB329" s="61"/>
      <c r="AC329" s="61"/>
      <c r="AD329" s="61"/>
      <c r="AE329" s="61"/>
      <c r="AF329" s="61">
        <v>5</v>
      </c>
      <c r="AG329" s="61"/>
      <c r="AH329" s="61"/>
      <c r="AI329" s="61"/>
      <c r="AJ329" s="61"/>
      <c r="AK329" s="61">
        <v>6</v>
      </c>
      <c r="AL329" s="61"/>
      <c r="AM329" s="61"/>
      <c r="AN329" s="61"/>
      <c r="AO329" s="61"/>
      <c r="AP329" s="61">
        <v>7</v>
      </c>
      <c r="AQ329" s="61"/>
      <c r="AR329" s="61"/>
      <c r="AS329" s="61"/>
      <c r="AT329" s="61"/>
      <c r="AU329" s="61">
        <v>8</v>
      </c>
      <c r="AV329" s="61"/>
      <c r="AW329" s="61"/>
      <c r="AX329" s="61"/>
      <c r="AY329" s="61"/>
      <c r="AZ329" s="61">
        <v>9</v>
      </c>
      <c r="BA329" s="61"/>
      <c r="BB329" s="61"/>
      <c r="BC329" s="61"/>
      <c r="BD329" s="61"/>
      <c r="BE329" s="61">
        <v>10</v>
      </c>
      <c r="BF329" s="61"/>
      <c r="BG329" s="61"/>
      <c r="BH329" s="61"/>
      <c r="BI329" s="61"/>
      <c r="BJ329" s="61">
        <v>11</v>
      </c>
      <c r="BK329" s="61"/>
      <c r="BL329" s="61"/>
      <c r="BM329" s="61"/>
      <c r="BN329" s="61"/>
      <c r="BO329" s="61">
        <v>12</v>
      </c>
      <c r="BP329" s="61"/>
      <c r="BQ329" s="61"/>
      <c r="BR329" s="61"/>
      <c r="BS329" s="61"/>
    </row>
    <row r="330" spans="1:79" ht="15" hidden="1" customHeight="1" x14ac:dyDescent="0.25">
      <c r="A330" s="80" t="s">
        <v>69</v>
      </c>
      <c r="B330" s="80"/>
      <c r="C330" s="80"/>
      <c r="D330" s="80"/>
      <c r="E330" s="80"/>
      <c r="F330" s="80"/>
      <c r="G330" s="142" t="s">
        <v>57</v>
      </c>
      <c r="H330" s="142"/>
      <c r="I330" s="142"/>
      <c r="J330" s="142"/>
      <c r="K330" s="142"/>
      <c r="L330" s="142"/>
      <c r="M330" s="142"/>
      <c r="N330" s="142"/>
      <c r="O330" s="142"/>
      <c r="P330" s="142"/>
      <c r="Q330" s="142"/>
      <c r="R330" s="142"/>
      <c r="S330" s="142"/>
      <c r="T330" s="142" t="s">
        <v>79</v>
      </c>
      <c r="U330" s="142"/>
      <c r="V330" s="142"/>
      <c r="W330" s="142"/>
      <c r="X330" s="142"/>
      <c r="Y330" s="142"/>
      <c r="Z330" s="142"/>
      <c r="AA330" s="122" t="s">
        <v>65</v>
      </c>
      <c r="AB330" s="122"/>
      <c r="AC330" s="122"/>
      <c r="AD330" s="122"/>
      <c r="AE330" s="122"/>
      <c r="AF330" s="122" t="s">
        <v>66</v>
      </c>
      <c r="AG330" s="122"/>
      <c r="AH330" s="122"/>
      <c r="AI330" s="122"/>
      <c r="AJ330" s="122"/>
      <c r="AK330" s="91" t="s">
        <v>120</v>
      </c>
      <c r="AL330" s="91"/>
      <c r="AM330" s="91"/>
      <c r="AN330" s="91"/>
      <c r="AO330" s="91"/>
      <c r="AP330" s="122" t="s">
        <v>67</v>
      </c>
      <c r="AQ330" s="122"/>
      <c r="AR330" s="122"/>
      <c r="AS330" s="122"/>
      <c r="AT330" s="122"/>
      <c r="AU330" s="122" t="s">
        <v>68</v>
      </c>
      <c r="AV330" s="122"/>
      <c r="AW330" s="122"/>
      <c r="AX330" s="122"/>
      <c r="AY330" s="122"/>
      <c r="AZ330" s="91" t="s">
        <v>120</v>
      </c>
      <c r="BA330" s="91"/>
      <c r="BB330" s="91"/>
      <c r="BC330" s="91"/>
      <c r="BD330" s="91"/>
      <c r="BE330" s="122" t="s">
        <v>58</v>
      </c>
      <c r="BF330" s="122"/>
      <c r="BG330" s="122"/>
      <c r="BH330" s="122"/>
      <c r="BI330" s="122"/>
      <c r="BJ330" s="122" t="s">
        <v>59</v>
      </c>
      <c r="BK330" s="122"/>
      <c r="BL330" s="122"/>
      <c r="BM330" s="122"/>
      <c r="BN330" s="122"/>
      <c r="BO330" s="91" t="s">
        <v>120</v>
      </c>
      <c r="BP330" s="91"/>
      <c r="BQ330" s="91"/>
      <c r="BR330" s="91"/>
      <c r="BS330" s="91"/>
      <c r="CA330" s="1" t="s">
        <v>44</v>
      </c>
    </row>
    <row r="331" spans="1:79" s="8" customFormat="1" ht="29.4" customHeight="1" x14ac:dyDescent="0.25">
      <c r="A331" s="80">
        <v>1</v>
      </c>
      <c r="B331" s="80"/>
      <c r="C331" s="80"/>
      <c r="D331" s="80"/>
      <c r="E331" s="80"/>
      <c r="F331" s="80"/>
      <c r="G331" s="92" t="s">
        <v>270</v>
      </c>
      <c r="H331" s="93"/>
      <c r="I331" s="93"/>
      <c r="J331" s="93"/>
      <c r="K331" s="93"/>
      <c r="L331" s="93"/>
      <c r="M331" s="93"/>
      <c r="N331" s="93"/>
      <c r="O331" s="93"/>
      <c r="P331" s="93"/>
      <c r="Q331" s="93"/>
      <c r="R331" s="93"/>
      <c r="S331" s="94"/>
      <c r="T331" s="92" t="s">
        <v>291</v>
      </c>
      <c r="U331" s="93"/>
      <c r="V331" s="93"/>
      <c r="W331" s="93"/>
      <c r="X331" s="93"/>
      <c r="Y331" s="93"/>
      <c r="Z331" s="94"/>
      <c r="AA331" s="214">
        <v>389100</v>
      </c>
      <c r="AB331" s="214"/>
      <c r="AC331" s="214"/>
      <c r="AD331" s="214"/>
      <c r="AE331" s="214"/>
      <c r="AF331" s="214">
        <v>893900</v>
      </c>
      <c r="AG331" s="214"/>
      <c r="AH331" s="214"/>
      <c r="AI331" s="214"/>
      <c r="AJ331" s="214"/>
      <c r="AK331" s="214">
        <f>IF(ISNUMBER(AA331),AA331,0)+IF(ISNUMBER(AF331),AF331,0)</f>
        <v>1283000</v>
      </c>
      <c r="AL331" s="214"/>
      <c r="AM331" s="214"/>
      <c r="AN331" s="214"/>
      <c r="AO331" s="214"/>
      <c r="AP331" s="214">
        <v>2725313</v>
      </c>
      <c r="AQ331" s="214"/>
      <c r="AR331" s="214"/>
      <c r="AS331" s="214"/>
      <c r="AT331" s="214"/>
      <c r="AU331" s="214">
        <v>0</v>
      </c>
      <c r="AV331" s="214"/>
      <c r="AW331" s="214"/>
      <c r="AX331" s="214"/>
      <c r="AY331" s="214"/>
      <c r="AZ331" s="214">
        <f>IF(ISNUMBER(AP331),AP331,0)+IF(ISNUMBER(AU331),AU331,0)</f>
        <v>2725313</v>
      </c>
      <c r="BA331" s="214"/>
      <c r="BB331" s="214"/>
      <c r="BC331" s="214"/>
      <c r="BD331" s="214"/>
      <c r="BE331" s="214">
        <v>1222100</v>
      </c>
      <c r="BF331" s="214"/>
      <c r="BG331" s="214"/>
      <c r="BH331" s="214"/>
      <c r="BI331" s="214"/>
      <c r="BJ331" s="214">
        <v>0</v>
      </c>
      <c r="BK331" s="214"/>
      <c r="BL331" s="214"/>
      <c r="BM331" s="214"/>
      <c r="BN331" s="214"/>
      <c r="BO331" s="214">
        <f>IF(ISNUMBER(BE331),BE331,0)+IF(ISNUMBER(BJ331),BJ331,0)</f>
        <v>1222100</v>
      </c>
      <c r="BP331" s="214"/>
      <c r="BQ331" s="214"/>
      <c r="BR331" s="214"/>
      <c r="BS331" s="214"/>
      <c r="CA331" s="8" t="s">
        <v>45</v>
      </c>
    </row>
    <row r="332" spans="1:79" s="8" customFormat="1" ht="39.6" customHeight="1" x14ac:dyDescent="0.25">
      <c r="A332" s="80">
        <v>2</v>
      </c>
      <c r="B332" s="80"/>
      <c r="C332" s="80"/>
      <c r="D332" s="80"/>
      <c r="E332" s="80"/>
      <c r="F332" s="80"/>
      <c r="G332" s="92" t="s">
        <v>271</v>
      </c>
      <c r="H332" s="93"/>
      <c r="I332" s="93"/>
      <c r="J332" s="93"/>
      <c r="K332" s="93"/>
      <c r="L332" s="93"/>
      <c r="M332" s="93"/>
      <c r="N332" s="93"/>
      <c r="O332" s="93"/>
      <c r="P332" s="93"/>
      <c r="Q332" s="93"/>
      <c r="R332" s="93"/>
      <c r="S332" s="94"/>
      <c r="T332" s="92" t="s">
        <v>272</v>
      </c>
      <c r="U332" s="93"/>
      <c r="V332" s="93"/>
      <c r="W332" s="93"/>
      <c r="X332" s="93"/>
      <c r="Y332" s="93"/>
      <c r="Z332" s="94"/>
      <c r="AA332" s="214">
        <v>3200</v>
      </c>
      <c r="AB332" s="214"/>
      <c r="AC332" s="214"/>
      <c r="AD332" s="214"/>
      <c r="AE332" s="214"/>
      <c r="AF332" s="214">
        <v>0</v>
      </c>
      <c r="AG332" s="214"/>
      <c r="AH332" s="214"/>
      <c r="AI332" s="214"/>
      <c r="AJ332" s="214"/>
      <c r="AK332" s="214">
        <f>IF(ISNUMBER(AA332),AA332,0)+IF(ISNUMBER(AF332),AF332,0)</f>
        <v>3200</v>
      </c>
      <c r="AL332" s="214"/>
      <c r="AM332" s="214"/>
      <c r="AN332" s="214"/>
      <c r="AO332" s="214"/>
      <c r="AP332" s="214">
        <v>0</v>
      </c>
      <c r="AQ332" s="214"/>
      <c r="AR332" s="214"/>
      <c r="AS332" s="214"/>
      <c r="AT332" s="214"/>
      <c r="AU332" s="214">
        <v>0</v>
      </c>
      <c r="AV332" s="214"/>
      <c r="AW332" s="214"/>
      <c r="AX332" s="214"/>
      <c r="AY332" s="214"/>
      <c r="AZ332" s="214">
        <f>IF(ISNUMBER(AP332),AP332,0)+IF(ISNUMBER(AU332),AU332,0)</f>
        <v>0</v>
      </c>
      <c r="BA332" s="214"/>
      <c r="BB332" s="214"/>
      <c r="BC332" s="214"/>
      <c r="BD332" s="214"/>
      <c r="BE332" s="214">
        <v>0</v>
      </c>
      <c r="BF332" s="214"/>
      <c r="BG332" s="214"/>
      <c r="BH332" s="214"/>
      <c r="BI332" s="214"/>
      <c r="BJ332" s="214">
        <v>0</v>
      </c>
      <c r="BK332" s="214"/>
      <c r="BL332" s="214"/>
      <c r="BM332" s="214"/>
      <c r="BN332" s="214"/>
      <c r="BO332" s="214">
        <f>IF(ISNUMBER(BE332),BE332,0)+IF(ISNUMBER(BJ332),BJ332,0)</f>
        <v>0</v>
      </c>
      <c r="BP332" s="214"/>
      <c r="BQ332" s="214"/>
      <c r="BR332" s="214"/>
      <c r="BS332" s="214"/>
    </row>
    <row r="333" spans="1:79" s="8" customFormat="1" ht="42" customHeight="1" x14ac:dyDescent="0.25">
      <c r="A333" s="80">
        <v>3</v>
      </c>
      <c r="B333" s="80"/>
      <c r="C333" s="80"/>
      <c r="D333" s="80"/>
      <c r="E333" s="80"/>
      <c r="F333" s="80"/>
      <c r="G333" s="92" t="s">
        <v>273</v>
      </c>
      <c r="H333" s="93"/>
      <c r="I333" s="93"/>
      <c r="J333" s="93"/>
      <c r="K333" s="93"/>
      <c r="L333" s="93"/>
      <c r="M333" s="93"/>
      <c r="N333" s="93"/>
      <c r="O333" s="93"/>
      <c r="P333" s="93"/>
      <c r="Q333" s="93"/>
      <c r="R333" s="93"/>
      <c r="S333" s="94"/>
      <c r="T333" s="92" t="s">
        <v>274</v>
      </c>
      <c r="U333" s="93"/>
      <c r="V333" s="93"/>
      <c r="W333" s="93"/>
      <c r="X333" s="93"/>
      <c r="Y333" s="93"/>
      <c r="Z333" s="94"/>
      <c r="AA333" s="214">
        <v>71000</v>
      </c>
      <c r="AB333" s="214"/>
      <c r="AC333" s="214"/>
      <c r="AD333" s="214"/>
      <c r="AE333" s="214"/>
      <c r="AF333" s="214">
        <v>0</v>
      </c>
      <c r="AG333" s="214"/>
      <c r="AH333" s="214"/>
      <c r="AI333" s="214"/>
      <c r="AJ333" s="214"/>
      <c r="AK333" s="214">
        <f>IF(ISNUMBER(AA333),AA333,0)+IF(ISNUMBER(AF333),AF333,0)</f>
        <v>71000</v>
      </c>
      <c r="AL333" s="214"/>
      <c r="AM333" s="214"/>
      <c r="AN333" s="214"/>
      <c r="AO333" s="214"/>
      <c r="AP333" s="214">
        <v>0</v>
      </c>
      <c r="AQ333" s="214"/>
      <c r="AR333" s="214"/>
      <c r="AS333" s="214"/>
      <c r="AT333" s="214"/>
      <c r="AU333" s="214">
        <v>0</v>
      </c>
      <c r="AV333" s="214"/>
      <c r="AW333" s="214"/>
      <c r="AX333" s="214"/>
      <c r="AY333" s="214"/>
      <c r="AZ333" s="214">
        <f>IF(ISNUMBER(AP333),AP333,0)+IF(ISNUMBER(AU333),AU333,0)</f>
        <v>0</v>
      </c>
      <c r="BA333" s="214"/>
      <c r="BB333" s="214"/>
      <c r="BC333" s="214"/>
      <c r="BD333" s="214"/>
      <c r="BE333" s="214">
        <v>0</v>
      </c>
      <c r="BF333" s="214"/>
      <c r="BG333" s="214"/>
      <c r="BH333" s="214"/>
      <c r="BI333" s="214"/>
      <c r="BJ333" s="214">
        <v>0</v>
      </c>
      <c r="BK333" s="214"/>
      <c r="BL333" s="214"/>
      <c r="BM333" s="214"/>
      <c r="BN333" s="214"/>
      <c r="BO333" s="214">
        <f>IF(ISNUMBER(BE333),BE333,0)+IF(ISNUMBER(BJ333),BJ333,0)</f>
        <v>0</v>
      </c>
      <c r="BP333" s="214"/>
      <c r="BQ333" s="214"/>
      <c r="BR333" s="214"/>
      <c r="BS333" s="214"/>
    </row>
    <row r="334" spans="1:79" s="8" customFormat="1" ht="53.4" customHeight="1" x14ac:dyDescent="0.25">
      <c r="A334" s="80">
        <v>4</v>
      </c>
      <c r="B334" s="80"/>
      <c r="C334" s="80"/>
      <c r="D334" s="80"/>
      <c r="E334" s="80"/>
      <c r="F334" s="80"/>
      <c r="G334" s="92" t="s">
        <v>630</v>
      </c>
      <c r="H334" s="93"/>
      <c r="I334" s="93"/>
      <c r="J334" s="93"/>
      <c r="K334" s="93"/>
      <c r="L334" s="93"/>
      <c r="M334" s="93"/>
      <c r="N334" s="93"/>
      <c r="O334" s="93"/>
      <c r="P334" s="93"/>
      <c r="Q334" s="93"/>
      <c r="R334" s="93"/>
      <c r="S334" s="94"/>
      <c r="T334" s="92" t="s">
        <v>564</v>
      </c>
      <c r="U334" s="93"/>
      <c r="V334" s="93"/>
      <c r="W334" s="93"/>
      <c r="X334" s="93"/>
      <c r="Y334" s="93"/>
      <c r="Z334" s="94"/>
      <c r="AA334" s="87">
        <v>0</v>
      </c>
      <c r="AB334" s="87"/>
      <c r="AC334" s="87"/>
      <c r="AD334" s="87"/>
      <c r="AE334" s="87"/>
      <c r="AF334" s="87">
        <v>0</v>
      </c>
      <c r="AG334" s="87"/>
      <c r="AH334" s="87"/>
      <c r="AI334" s="87"/>
      <c r="AJ334" s="87"/>
      <c r="AK334" s="87">
        <f>IF(ISNUMBER(AA334),AA334,0)+IF(ISNUMBER(AF334),AF334,0)</f>
        <v>0</v>
      </c>
      <c r="AL334" s="87"/>
      <c r="AM334" s="87"/>
      <c r="AN334" s="87"/>
      <c r="AO334" s="87"/>
      <c r="AP334" s="87">
        <v>0</v>
      </c>
      <c r="AQ334" s="87"/>
      <c r="AR334" s="87"/>
      <c r="AS334" s="87"/>
      <c r="AT334" s="87"/>
      <c r="AU334" s="87">
        <v>0</v>
      </c>
      <c r="AV334" s="87"/>
      <c r="AW334" s="87"/>
      <c r="AX334" s="87"/>
      <c r="AY334" s="87"/>
      <c r="AZ334" s="87">
        <f>IF(ISNUMBER(AP334),AP334,0)+IF(ISNUMBER(AU334),AU334,0)</f>
        <v>0</v>
      </c>
      <c r="BA334" s="87"/>
      <c r="BB334" s="87"/>
      <c r="BC334" s="87"/>
      <c r="BD334" s="87"/>
      <c r="BE334" s="87">
        <v>115000</v>
      </c>
      <c r="BF334" s="87"/>
      <c r="BG334" s="87"/>
      <c r="BH334" s="87"/>
      <c r="BI334" s="87"/>
      <c r="BJ334" s="87">
        <v>0</v>
      </c>
      <c r="BK334" s="87"/>
      <c r="BL334" s="87"/>
      <c r="BM334" s="87"/>
      <c r="BN334" s="87"/>
      <c r="BO334" s="87">
        <f>IF(ISNUMBER(BE334),BE334,0)+IF(ISNUMBER(BJ334),BJ334,0)</f>
        <v>115000</v>
      </c>
      <c r="BP334" s="87"/>
      <c r="BQ334" s="87"/>
      <c r="BR334" s="87"/>
      <c r="BS334" s="87"/>
    </row>
    <row r="335" spans="1:79" s="9" customFormat="1" ht="12.75" customHeight="1" x14ac:dyDescent="0.25">
      <c r="A335" s="139"/>
      <c r="B335" s="139"/>
      <c r="C335" s="139"/>
      <c r="D335" s="139"/>
      <c r="E335" s="139"/>
      <c r="F335" s="139"/>
      <c r="G335" s="101" t="s">
        <v>145</v>
      </c>
      <c r="H335" s="102"/>
      <c r="I335" s="102"/>
      <c r="J335" s="102"/>
      <c r="K335" s="102"/>
      <c r="L335" s="102"/>
      <c r="M335" s="102"/>
      <c r="N335" s="102"/>
      <c r="O335" s="102"/>
      <c r="P335" s="102"/>
      <c r="Q335" s="102"/>
      <c r="R335" s="102"/>
      <c r="S335" s="103"/>
      <c r="T335" s="225"/>
      <c r="U335" s="102"/>
      <c r="V335" s="102"/>
      <c r="W335" s="102"/>
      <c r="X335" s="102"/>
      <c r="Y335" s="102"/>
      <c r="Z335" s="103"/>
      <c r="AA335" s="113">
        <f>AA331+AA332+AA333+AA334</f>
        <v>463300</v>
      </c>
      <c r="AB335" s="113"/>
      <c r="AC335" s="113"/>
      <c r="AD335" s="113"/>
      <c r="AE335" s="113"/>
      <c r="AF335" s="113">
        <f t="shared" ref="AF335" si="22">AF331+AF332+AF333+AF334</f>
        <v>893900</v>
      </c>
      <c r="AG335" s="113"/>
      <c r="AH335" s="113"/>
      <c r="AI335" s="113"/>
      <c r="AJ335" s="113"/>
      <c r="AK335" s="113">
        <f t="shared" ref="AK335" si="23">AK331+AK332+AK333+AK334</f>
        <v>1357200</v>
      </c>
      <c r="AL335" s="113"/>
      <c r="AM335" s="113"/>
      <c r="AN335" s="113"/>
      <c r="AO335" s="113"/>
      <c r="AP335" s="113">
        <f t="shared" ref="AP335" si="24">AP331+AP332+AP333+AP334</f>
        <v>2725313</v>
      </c>
      <c r="AQ335" s="113"/>
      <c r="AR335" s="113"/>
      <c r="AS335" s="113"/>
      <c r="AT335" s="113"/>
      <c r="AU335" s="113">
        <f t="shared" ref="AU335" si="25">AU331+AU332+AU333+AU334</f>
        <v>0</v>
      </c>
      <c r="AV335" s="113"/>
      <c r="AW335" s="113"/>
      <c r="AX335" s="113"/>
      <c r="AY335" s="113"/>
      <c r="AZ335" s="113">
        <f t="shared" ref="AZ335" si="26">AZ331+AZ332+AZ333+AZ334</f>
        <v>2725313</v>
      </c>
      <c r="BA335" s="113"/>
      <c r="BB335" s="113"/>
      <c r="BC335" s="113"/>
      <c r="BD335" s="113"/>
      <c r="BE335" s="113">
        <f t="shared" ref="BE335" si="27">BE331+BE332+BE333+BE334</f>
        <v>1337100</v>
      </c>
      <c r="BF335" s="113"/>
      <c r="BG335" s="113"/>
      <c r="BH335" s="113"/>
      <c r="BI335" s="113"/>
      <c r="BJ335" s="113">
        <f t="shared" ref="BJ335" si="28">BJ331+BJ332+BJ333+BJ334</f>
        <v>0</v>
      </c>
      <c r="BK335" s="113"/>
      <c r="BL335" s="113"/>
      <c r="BM335" s="113"/>
      <c r="BN335" s="113"/>
      <c r="BO335" s="113">
        <f t="shared" ref="BO335" si="29">BO331+BO332+BO333+BO334</f>
        <v>1337100</v>
      </c>
      <c r="BP335" s="113"/>
      <c r="BQ335" s="113"/>
      <c r="BR335" s="113"/>
      <c r="BS335" s="113"/>
    </row>
    <row r="336" spans="1:79" ht="8.4" customHeight="1" x14ac:dyDescent="0.25"/>
    <row r="337" spans="1:79" ht="14.25" customHeight="1" x14ac:dyDescent="0.25">
      <c r="A337" s="51" t="s">
        <v>421</v>
      </c>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row>
    <row r="338" spans="1:79" ht="7.95" customHeight="1" x14ac:dyDescent="0.25"/>
    <row r="339" spans="1:79" ht="15" customHeight="1" x14ac:dyDescent="0.25">
      <c r="A339" s="59" t="s">
        <v>192</v>
      </c>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row>
    <row r="340" spans="1:79" ht="6.6" customHeight="1" x14ac:dyDescent="0.25"/>
    <row r="341" spans="1:79" ht="15" customHeight="1" x14ac:dyDescent="0.25">
      <c r="A341" s="61" t="s">
        <v>6</v>
      </c>
      <c r="B341" s="61"/>
      <c r="C341" s="61"/>
      <c r="D341" s="61"/>
      <c r="E341" s="61"/>
      <c r="F341" s="61"/>
      <c r="G341" s="61" t="s">
        <v>123</v>
      </c>
      <c r="H341" s="61"/>
      <c r="I341" s="61"/>
      <c r="J341" s="61"/>
      <c r="K341" s="61"/>
      <c r="L341" s="61"/>
      <c r="M341" s="61"/>
      <c r="N341" s="61"/>
      <c r="O341" s="61"/>
      <c r="P341" s="61"/>
      <c r="Q341" s="61"/>
      <c r="R341" s="61"/>
      <c r="S341" s="61"/>
      <c r="T341" s="61" t="s">
        <v>13</v>
      </c>
      <c r="U341" s="61"/>
      <c r="V341" s="61"/>
      <c r="W341" s="61"/>
      <c r="X341" s="61"/>
      <c r="Y341" s="61"/>
      <c r="Z341" s="61"/>
      <c r="AA341" s="77" t="s">
        <v>204</v>
      </c>
      <c r="AB341" s="136"/>
      <c r="AC341" s="136"/>
      <c r="AD341" s="136"/>
      <c r="AE341" s="136"/>
      <c r="AF341" s="136"/>
      <c r="AG341" s="136"/>
      <c r="AH341" s="136"/>
      <c r="AI341" s="136"/>
      <c r="AJ341" s="136"/>
      <c r="AK341" s="136"/>
      <c r="AL341" s="136"/>
      <c r="AM341" s="136"/>
      <c r="AN341" s="136"/>
      <c r="AO341" s="137"/>
      <c r="AP341" s="77" t="s">
        <v>208</v>
      </c>
      <c r="AQ341" s="78"/>
      <c r="AR341" s="78"/>
      <c r="AS341" s="78"/>
      <c r="AT341" s="78"/>
      <c r="AU341" s="78"/>
      <c r="AV341" s="78"/>
      <c r="AW341" s="78"/>
      <c r="AX341" s="78"/>
      <c r="AY341" s="78"/>
      <c r="AZ341" s="78"/>
      <c r="BA341" s="78"/>
      <c r="BB341" s="78"/>
      <c r="BC341" s="78"/>
      <c r="BD341" s="79"/>
    </row>
    <row r="342" spans="1:79" ht="32.1" customHeight="1" x14ac:dyDescent="0.2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t="s">
        <v>4</v>
      </c>
      <c r="AB342" s="61"/>
      <c r="AC342" s="61"/>
      <c r="AD342" s="61"/>
      <c r="AE342" s="61"/>
      <c r="AF342" s="61" t="s">
        <v>3</v>
      </c>
      <c r="AG342" s="61"/>
      <c r="AH342" s="61"/>
      <c r="AI342" s="61"/>
      <c r="AJ342" s="61"/>
      <c r="AK342" s="61" t="s">
        <v>89</v>
      </c>
      <c r="AL342" s="61"/>
      <c r="AM342" s="61"/>
      <c r="AN342" s="61"/>
      <c r="AO342" s="61"/>
      <c r="AP342" s="61" t="s">
        <v>4</v>
      </c>
      <c r="AQ342" s="61"/>
      <c r="AR342" s="61"/>
      <c r="AS342" s="61"/>
      <c r="AT342" s="61"/>
      <c r="AU342" s="61" t="s">
        <v>3</v>
      </c>
      <c r="AV342" s="61"/>
      <c r="AW342" s="61"/>
      <c r="AX342" s="61"/>
      <c r="AY342" s="61"/>
      <c r="AZ342" s="61" t="s">
        <v>96</v>
      </c>
      <c r="BA342" s="61"/>
      <c r="BB342" s="61"/>
      <c r="BC342" s="61"/>
      <c r="BD342" s="61"/>
    </row>
    <row r="343" spans="1:79" ht="15" customHeight="1" x14ac:dyDescent="0.25">
      <c r="A343" s="61">
        <v>1</v>
      </c>
      <c r="B343" s="61"/>
      <c r="C343" s="61"/>
      <c r="D343" s="61"/>
      <c r="E343" s="61"/>
      <c r="F343" s="61"/>
      <c r="G343" s="61">
        <v>2</v>
      </c>
      <c r="H343" s="61"/>
      <c r="I343" s="61"/>
      <c r="J343" s="61"/>
      <c r="K343" s="61"/>
      <c r="L343" s="61"/>
      <c r="M343" s="61"/>
      <c r="N343" s="61"/>
      <c r="O343" s="61"/>
      <c r="P343" s="61"/>
      <c r="Q343" s="61"/>
      <c r="R343" s="61"/>
      <c r="S343" s="61"/>
      <c r="T343" s="61">
        <v>3</v>
      </c>
      <c r="U343" s="61"/>
      <c r="V343" s="61"/>
      <c r="W343" s="61"/>
      <c r="X343" s="61"/>
      <c r="Y343" s="61"/>
      <c r="Z343" s="61"/>
      <c r="AA343" s="61">
        <v>4</v>
      </c>
      <c r="AB343" s="61"/>
      <c r="AC343" s="61"/>
      <c r="AD343" s="61"/>
      <c r="AE343" s="61"/>
      <c r="AF343" s="61">
        <v>5</v>
      </c>
      <c r="AG343" s="61"/>
      <c r="AH343" s="61"/>
      <c r="AI343" s="61"/>
      <c r="AJ343" s="61"/>
      <c r="AK343" s="61">
        <v>6</v>
      </c>
      <c r="AL343" s="61"/>
      <c r="AM343" s="61"/>
      <c r="AN343" s="61"/>
      <c r="AO343" s="61"/>
      <c r="AP343" s="61">
        <v>7</v>
      </c>
      <c r="AQ343" s="61"/>
      <c r="AR343" s="61"/>
      <c r="AS343" s="61"/>
      <c r="AT343" s="61"/>
      <c r="AU343" s="61">
        <v>8</v>
      </c>
      <c r="AV343" s="61"/>
      <c r="AW343" s="61"/>
      <c r="AX343" s="61"/>
      <c r="AY343" s="61"/>
      <c r="AZ343" s="61">
        <v>9</v>
      </c>
      <c r="BA343" s="61"/>
      <c r="BB343" s="61"/>
      <c r="BC343" s="61"/>
      <c r="BD343" s="61"/>
    </row>
    <row r="344" spans="1:79" ht="12" hidden="1" customHeight="1" x14ac:dyDescent="0.25">
      <c r="A344" s="80" t="s">
        <v>69</v>
      </c>
      <c r="B344" s="80"/>
      <c r="C344" s="80"/>
      <c r="D344" s="80"/>
      <c r="E344" s="80"/>
      <c r="F344" s="80"/>
      <c r="G344" s="142" t="s">
        <v>57</v>
      </c>
      <c r="H344" s="142"/>
      <c r="I344" s="142"/>
      <c r="J344" s="142"/>
      <c r="K344" s="142"/>
      <c r="L344" s="142"/>
      <c r="M344" s="142"/>
      <c r="N344" s="142"/>
      <c r="O344" s="142"/>
      <c r="P344" s="142"/>
      <c r="Q344" s="142"/>
      <c r="R344" s="142"/>
      <c r="S344" s="142"/>
      <c r="T344" s="142" t="s">
        <v>79</v>
      </c>
      <c r="U344" s="142"/>
      <c r="V344" s="142"/>
      <c r="W344" s="142"/>
      <c r="X344" s="142"/>
      <c r="Y344" s="142"/>
      <c r="Z344" s="142"/>
      <c r="AA344" s="122" t="s">
        <v>60</v>
      </c>
      <c r="AB344" s="122"/>
      <c r="AC344" s="122"/>
      <c r="AD344" s="122"/>
      <c r="AE344" s="122"/>
      <c r="AF344" s="122" t="s">
        <v>61</v>
      </c>
      <c r="AG344" s="122"/>
      <c r="AH344" s="122"/>
      <c r="AI344" s="122"/>
      <c r="AJ344" s="122"/>
      <c r="AK344" s="91" t="s">
        <v>120</v>
      </c>
      <c r="AL344" s="91"/>
      <c r="AM344" s="91"/>
      <c r="AN344" s="91"/>
      <c r="AO344" s="91"/>
      <c r="AP344" s="122" t="s">
        <v>62</v>
      </c>
      <c r="AQ344" s="122"/>
      <c r="AR344" s="122"/>
      <c r="AS344" s="122"/>
      <c r="AT344" s="122"/>
      <c r="AU344" s="122" t="s">
        <v>63</v>
      </c>
      <c r="AV344" s="122"/>
      <c r="AW344" s="122"/>
      <c r="AX344" s="122"/>
      <c r="AY344" s="122"/>
      <c r="AZ344" s="91" t="s">
        <v>120</v>
      </c>
      <c r="BA344" s="91"/>
      <c r="BB344" s="91"/>
      <c r="BC344" s="91"/>
      <c r="BD344" s="91"/>
      <c r="CA344" s="1" t="s">
        <v>46</v>
      </c>
    </row>
    <row r="345" spans="1:79" s="8" customFormat="1" ht="27.6" customHeight="1" x14ac:dyDescent="0.25">
      <c r="A345" s="80">
        <v>1</v>
      </c>
      <c r="B345" s="80"/>
      <c r="C345" s="80"/>
      <c r="D345" s="80"/>
      <c r="E345" s="80"/>
      <c r="F345" s="80"/>
      <c r="G345" s="92" t="s">
        <v>270</v>
      </c>
      <c r="H345" s="93"/>
      <c r="I345" s="93"/>
      <c r="J345" s="93"/>
      <c r="K345" s="93"/>
      <c r="L345" s="93"/>
      <c r="M345" s="93"/>
      <c r="N345" s="93"/>
      <c r="O345" s="93"/>
      <c r="P345" s="93"/>
      <c r="Q345" s="93"/>
      <c r="R345" s="93"/>
      <c r="S345" s="94"/>
      <c r="T345" s="92" t="s">
        <v>291</v>
      </c>
      <c r="U345" s="93"/>
      <c r="V345" s="93"/>
      <c r="W345" s="93"/>
      <c r="X345" s="93"/>
      <c r="Y345" s="93"/>
      <c r="Z345" s="94"/>
      <c r="AA345" s="214">
        <v>0</v>
      </c>
      <c r="AB345" s="214"/>
      <c r="AC345" s="214"/>
      <c r="AD345" s="214"/>
      <c r="AE345" s="214"/>
      <c r="AF345" s="214">
        <v>0</v>
      </c>
      <c r="AG345" s="214"/>
      <c r="AH345" s="214"/>
      <c r="AI345" s="214"/>
      <c r="AJ345" s="214"/>
      <c r="AK345" s="214">
        <f>IF(ISNUMBER(AA345),AA345,0)+IF(ISNUMBER(AF345),AF345,0)</f>
        <v>0</v>
      </c>
      <c r="AL345" s="214"/>
      <c r="AM345" s="214"/>
      <c r="AN345" s="214"/>
      <c r="AO345" s="214"/>
      <c r="AP345" s="214">
        <v>0</v>
      </c>
      <c r="AQ345" s="214"/>
      <c r="AR345" s="214"/>
      <c r="AS345" s="214"/>
      <c r="AT345" s="214"/>
      <c r="AU345" s="214">
        <v>0</v>
      </c>
      <c r="AV345" s="214"/>
      <c r="AW345" s="214"/>
      <c r="AX345" s="214"/>
      <c r="AY345" s="214"/>
      <c r="AZ345" s="214">
        <f>IF(ISNUMBER(AP345),AP345,0)+IF(ISNUMBER(AU345),AU345,0)</f>
        <v>0</v>
      </c>
      <c r="BA345" s="214"/>
      <c r="BB345" s="214"/>
      <c r="BC345" s="214"/>
      <c r="BD345" s="214"/>
      <c r="CA345" s="8" t="s">
        <v>47</v>
      </c>
    </row>
    <row r="346" spans="1:79" s="8" customFormat="1" ht="39.6" hidden="1" customHeight="1" x14ac:dyDescent="0.25">
      <c r="A346" s="80">
        <v>2</v>
      </c>
      <c r="B346" s="80"/>
      <c r="C346" s="80"/>
      <c r="D346" s="80"/>
      <c r="E346" s="80"/>
      <c r="F346" s="80"/>
      <c r="G346" s="92" t="s">
        <v>271</v>
      </c>
      <c r="H346" s="93"/>
      <c r="I346" s="93"/>
      <c r="J346" s="93"/>
      <c r="K346" s="93"/>
      <c r="L346" s="93"/>
      <c r="M346" s="93"/>
      <c r="N346" s="93"/>
      <c r="O346" s="93"/>
      <c r="P346" s="93"/>
      <c r="Q346" s="93"/>
      <c r="R346" s="93"/>
      <c r="S346" s="94"/>
      <c r="T346" s="92" t="s">
        <v>272</v>
      </c>
      <c r="U346" s="93"/>
      <c r="V346" s="93"/>
      <c r="W346" s="93"/>
      <c r="X346" s="93"/>
      <c r="Y346" s="93"/>
      <c r="Z346" s="94"/>
      <c r="AA346" s="214">
        <v>0</v>
      </c>
      <c r="AB346" s="214"/>
      <c r="AC346" s="214"/>
      <c r="AD346" s="214"/>
      <c r="AE346" s="214"/>
      <c r="AF346" s="214">
        <v>0</v>
      </c>
      <c r="AG346" s="214"/>
      <c r="AH346" s="214"/>
      <c r="AI346" s="214"/>
      <c r="AJ346" s="214"/>
      <c r="AK346" s="214">
        <f>IF(ISNUMBER(AA346),AA346,0)+IF(ISNUMBER(AF346),AF346,0)</f>
        <v>0</v>
      </c>
      <c r="AL346" s="214"/>
      <c r="AM346" s="214"/>
      <c r="AN346" s="214"/>
      <c r="AO346" s="214"/>
      <c r="AP346" s="214">
        <v>0</v>
      </c>
      <c r="AQ346" s="214"/>
      <c r="AR346" s="214"/>
      <c r="AS346" s="214"/>
      <c r="AT346" s="214"/>
      <c r="AU346" s="214">
        <v>0</v>
      </c>
      <c r="AV346" s="214"/>
      <c r="AW346" s="214"/>
      <c r="AX346" s="214"/>
      <c r="AY346" s="214"/>
      <c r="AZ346" s="214">
        <f>IF(ISNUMBER(AP346),AP346,0)+IF(ISNUMBER(AU346),AU346,0)</f>
        <v>0</v>
      </c>
      <c r="BA346" s="214"/>
      <c r="BB346" s="214"/>
      <c r="BC346" s="214"/>
      <c r="BD346" s="214"/>
    </row>
    <row r="347" spans="1:79" s="8" customFormat="1" ht="53.4" customHeight="1" x14ac:dyDescent="0.25">
      <c r="A347" s="80">
        <v>4</v>
      </c>
      <c r="B347" s="80"/>
      <c r="C347" s="80"/>
      <c r="D347" s="80"/>
      <c r="E347" s="80"/>
      <c r="F347" s="80"/>
      <c r="G347" s="92" t="s">
        <v>630</v>
      </c>
      <c r="H347" s="93"/>
      <c r="I347" s="93"/>
      <c r="J347" s="93"/>
      <c r="K347" s="93"/>
      <c r="L347" s="93"/>
      <c r="M347" s="93"/>
      <c r="N347" s="93"/>
      <c r="O347" s="93"/>
      <c r="P347" s="93"/>
      <c r="Q347" s="93"/>
      <c r="R347" s="93"/>
      <c r="S347" s="94"/>
      <c r="T347" s="92" t="s">
        <v>564</v>
      </c>
      <c r="U347" s="93"/>
      <c r="V347" s="93"/>
      <c r="W347" s="93"/>
      <c r="X347" s="93"/>
      <c r="Y347" s="93"/>
      <c r="Z347" s="94"/>
      <c r="AA347" s="214">
        <v>135000</v>
      </c>
      <c r="AB347" s="214"/>
      <c r="AC347" s="214"/>
      <c r="AD347" s="214"/>
      <c r="AE347" s="214"/>
      <c r="AF347" s="214">
        <v>0</v>
      </c>
      <c r="AG347" s="214"/>
      <c r="AH347" s="214"/>
      <c r="AI347" s="214"/>
      <c r="AJ347" s="214"/>
      <c r="AK347" s="214">
        <f>IF(ISNUMBER(AA347),AA347,0)+IF(ISNUMBER(AF347),AF347,0)</f>
        <v>135000</v>
      </c>
      <c r="AL347" s="214"/>
      <c r="AM347" s="214"/>
      <c r="AN347" s="214"/>
      <c r="AO347" s="214"/>
      <c r="AP347" s="214">
        <v>155000</v>
      </c>
      <c r="AQ347" s="214"/>
      <c r="AR347" s="214"/>
      <c r="AS347" s="214"/>
      <c r="AT347" s="214"/>
      <c r="AU347" s="214">
        <v>0</v>
      </c>
      <c r="AV347" s="214"/>
      <c r="AW347" s="214"/>
      <c r="AX347" s="214"/>
      <c r="AY347" s="214"/>
      <c r="AZ347" s="214">
        <f>IF(ISNUMBER(AP347),AP347,0)+IF(ISNUMBER(AU347),AU347,0)</f>
        <v>155000</v>
      </c>
      <c r="BA347" s="214"/>
      <c r="BB347" s="214"/>
      <c r="BC347" s="214"/>
      <c r="BD347" s="214"/>
    </row>
    <row r="348" spans="1:79" s="9" customFormat="1" x14ac:dyDescent="0.25">
      <c r="A348" s="139"/>
      <c r="B348" s="139"/>
      <c r="C348" s="139"/>
      <c r="D348" s="139"/>
      <c r="E348" s="139"/>
      <c r="F348" s="139"/>
      <c r="G348" s="101" t="s">
        <v>145</v>
      </c>
      <c r="H348" s="102"/>
      <c r="I348" s="102"/>
      <c r="J348" s="102"/>
      <c r="K348" s="102"/>
      <c r="L348" s="102"/>
      <c r="M348" s="102"/>
      <c r="N348" s="102"/>
      <c r="O348" s="102"/>
      <c r="P348" s="102"/>
      <c r="Q348" s="102"/>
      <c r="R348" s="102"/>
      <c r="S348" s="103"/>
      <c r="T348" s="225"/>
      <c r="U348" s="102"/>
      <c r="V348" s="102"/>
      <c r="W348" s="102"/>
      <c r="X348" s="102"/>
      <c r="Y348" s="102"/>
      <c r="Z348" s="103"/>
      <c r="AA348" s="113">
        <f>AA345+AA347</f>
        <v>135000</v>
      </c>
      <c r="AB348" s="113"/>
      <c r="AC348" s="113"/>
      <c r="AD348" s="113"/>
      <c r="AE348" s="113"/>
      <c r="AF348" s="113">
        <f t="shared" ref="AF348" si="30">AF345+AF347</f>
        <v>0</v>
      </c>
      <c r="AG348" s="113"/>
      <c r="AH348" s="113"/>
      <c r="AI348" s="113"/>
      <c r="AJ348" s="113"/>
      <c r="AK348" s="113">
        <f t="shared" ref="AK348" si="31">AK345+AK347</f>
        <v>135000</v>
      </c>
      <c r="AL348" s="113"/>
      <c r="AM348" s="113"/>
      <c r="AN348" s="113"/>
      <c r="AO348" s="113"/>
      <c r="AP348" s="113">
        <f t="shared" ref="AP348" si="32">AP345+AP347</f>
        <v>155000</v>
      </c>
      <c r="AQ348" s="113"/>
      <c r="AR348" s="113"/>
      <c r="AS348" s="113"/>
      <c r="AT348" s="113"/>
      <c r="AU348" s="113">
        <f t="shared" ref="AU348" si="33">AU345+AU347</f>
        <v>0</v>
      </c>
      <c r="AV348" s="113"/>
      <c r="AW348" s="113"/>
      <c r="AX348" s="113"/>
      <c r="AY348" s="113"/>
      <c r="AZ348" s="113">
        <f t="shared" ref="AZ348" si="34">AZ345+AZ347</f>
        <v>155000</v>
      </c>
      <c r="BA348" s="113"/>
      <c r="BB348" s="113"/>
      <c r="BC348" s="113"/>
      <c r="BD348" s="113"/>
    </row>
    <row r="349" spans="1:79" ht="9.6" customHeight="1" x14ac:dyDescent="0.25"/>
    <row r="350" spans="1:79" ht="14.25" customHeight="1" x14ac:dyDescent="0.25">
      <c r="A350" s="51" t="s">
        <v>210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row>
    <row r="352" spans="1:79" ht="15" customHeight="1" x14ac:dyDescent="0.25">
      <c r="A352" s="59" t="s">
        <v>192</v>
      </c>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row>
    <row r="353" spans="1:79" ht="7.2" customHeight="1" x14ac:dyDescent="0.25"/>
    <row r="354" spans="1:79" ht="23.1" customHeight="1" x14ac:dyDescent="0.25">
      <c r="A354" s="61" t="s">
        <v>125</v>
      </c>
      <c r="B354" s="61"/>
      <c r="C354" s="61"/>
      <c r="D354" s="61"/>
      <c r="E354" s="61"/>
      <c r="F354" s="61"/>
      <c r="G354" s="61"/>
      <c r="H354" s="61"/>
      <c r="I354" s="61"/>
      <c r="J354" s="61"/>
      <c r="K354" s="61"/>
      <c r="L354" s="61"/>
      <c r="M354" s="61"/>
      <c r="N354" s="81" t="s">
        <v>126</v>
      </c>
      <c r="O354" s="82"/>
      <c r="P354" s="82"/>
      <c r="Q354" s="82"/>
      <c r="R354" s="82"/>
      <c r="S354" s="82"/>
      <c r="T354" s="82"/>
      <c r="U354" s="83"/>
      <c r="V354" s="81" t="s">
        <v>127</v>
      </c>
      <c r="W354" s="82"/>
      <c r="X354" s="82"/>
      <c r="Y354" s="83"/>
      <c r="Z354" s="77" t="s">
        <v>193</v>
      </c>
      <c r="AA354" s="78"/>
      <c r="AB354" s="78"/>
      <c r="AC354" s="78"/>
      <c r="AD354" s="78"/>
      <c r="AE354" s="78"/>
      <c r="AF354" s="78"/>
      <c r="AG354" s="79"/>
      <c r="AH354" s="77" t="s">
        <v>195</v>
      </c>
      <c r="AI354" s="78"/>
      <c r="AJ354" s="78"/>
      <c r="AK354" s="78"/>
      <c r="AL354" s="78"/>
      <c r="AM354" s="78"/>
      <c r="AN354" s="78"/>
      <c r="AO354" s="79"/>
      <c r="AP354" s="77" t="s">
        <v>200</v>
      </c>
      <c r="AQ354" s="78"/>
      <c r="AR354" s="78"/>
      <c r="AS354" s="78"/>
      <c r="AT354" s="78"/>
      <c r="AU354" s="78"/>
      <c r="AV354" s="78"/>
      <c r="AW354" s="78"/>
      <c r="AX354" s="77" t="s">
        <v>204</v>
      </c>
      <c r="AY354" s="78"/>
      <c r="AZ354" s="78"/>
      <c r="BA354" s="78"/>
      <c r="BB354" s="78"/>
      <c r="BC354" s="78"/>
      <c r="BD354" s="78"/>
      <c r="BE354" s="79"/>
      <c r="BF354" s="77" t="s">
        <v>208</v>
      </c>
      <c r="BG354" s="78"/>
      <c r="BH354" s="78"/>
      <c r="BI354" s="78"/>
      <c r="BJ354" s="78"/>
      <c r="BK354" s="78"/>
      <c r="BL354" s="78"/>
      <c r="BM354" s="79"/>
    </row>
    <row r="355" spans="1:79" ht="95.25" customHeight="1" x14ac:dyDescent="0.25">
      <c r="A355" s="61"/>
      <c r="B355" s="61"/>
      <c r="C355" s="61"/>
      <c r="D355" s="61"/>
      <c r="E355" s="61"/>
      <c r="F355" s="61"/>
      <c r="G355" s="61"/>
      <c r="H355" s="61"/>
      <c r="I355" s="61"/>
      <c r="J355" s="61"/>
      <c r="K355" s="61"/>
      <c r="L355" s="61"/>
      <c r="M355" s="61"/>
      <c r="N355" s="84"/>
      <c r="O355" s="85"/>
      <c r="P355" s="85"/>
      <c r="Q355" s="85"/>
      <c r="R355" s="85"/>
      <c r="S355" s="85"/>
      <c r="T355" s="85"/>
      <c r="U355" s="86"/>
      <c r="V355" s="84"/>
      <c r="W355" s="85"/>
      <c r="X355" s="85"/>
      <c r="Y355" s="86"/>
      <c r="Z355" s="80" t="s">
        <v>130</v>
      </c>
      <c r="AA355" s="80"/>
      <c r="AB355" s="80"/>
      <c r="AC355" s="80"/>
      <c r="AD355" s="80" t="s">
        <v>131</v>
      </c>
      <c r="AE355" s="80"/>
      <c r="AF355" s="80"/>
      <c r="AG355" s="80"/>
      <c r="AH355" s="80" t="s">
        <v>130</v>
      </c>
      <c r="AI355" s="80"/>
      <c r="AJ355" s="80"/>
      <c r="AK355" s="80"/>
      <c r="AL355" s="80" t="s">
        <v>131</v>
      </c>
      <c r="AM355" s="80"/>
      <c r="AN355" s="80"/>
      <c r="AO355" s="80"/>
      <c r="AP355" s="80" t="s">
        <v>130</v>
      </c>
      <c r="AQ355" s="80"/>
      <c r="AR355" s="80"/>
      <c r="AS355" s="80"/>
      <c r="AT355" s="80" t="s">
        <v>131</v>
      </c>
      <c r="AU355" s="80"/>
      <c r="AV355" s="80"/>
      <c r="AW355" s="80"/>
      <c r="AX355" s="80" t="s">
        <v>130</v>
      </c>
      <c r="AY355" s="80"/>
      <c r="AZ355" s="80"/>
      <c r="BA355" s="80"/>
      <c r="BB355" s="80" t="s">
        <v>131</v>
      </c>
      <c r="BC355" s="80"/>
      <c r="BD355" s="80"/>
      <c r="BE355" s="80"/>
      <c r="BF355" s="80" t="s">
        <v>130</v>
      </c>
      <c r="BG355" s="80"/>
      <c r="BH355" s="80"/>
      <c r="BI355" s="80"/>
      <c r="BJ355" s="80" t="s">
        <v>131</v>
      </c>
      <c r="BK355" s="80"/>
      <c r="BL355" s="80"/>
      <c r="BM355" s="80"/>
    </row>
    <row r="356" spans="1:79" ht="15" customHeight="1" x14ac:dyDescent="0.25">
      <c r="A356" s="61">
        <v>1</v>
      </c>
      <c r="B356" s="61"/>
      <c r="C356" s="61"/>
      <c r="D356" s="61"/>
      <c r="E356" s="61"/>
      <c r="F356" s="61"/>
      <c r="G356" s="61"/>
      <c r="H356" s="61"/>
      <c r="I356" s="61"/>
      <c r="J356" s="61"/>
      <c r="K356" s="61"/>
      <c r="L356" s="61"/>
      <c r="M356" s="61"/>
      <c r="N356" s="77">
        <v>2</v>
      </c>
      <c r="O356" s="78"/>
      <c r="P356" s="78"/>
      <c r="Q356" s="78"/>
      <c r="R356" s="78"/>
      <c r="S356" s="78"/>
      <c r="T356" s="78"/>
      <c r="U356" s="79"/>
      <c r="V356" s="77">
        <v>3</v>
      </c>
      <c r="W356" s="78"/>
      <c r="X356" s="78"/>
      <c r="Y356" s="79"/>
      <c r="Z356" s="61">
        <v>4</v>
      </c>
      <c r="AA356" s="61"/>
      <c r="AB356" s="61"/>
      <c r="AC356" s="61"/>
      <c r="AD356" s="61">
        <v>5</v>
      </c>
      <c r="AE356" s="61"/>
      <c r="AF356" s="61"/>
      <c r="AG356" s="61"/>
      <c r="AH356" s="61">
        <v>6</v>
      </c>
      <c r="AI356" s="61"/>
      <c r="AJ356" s="61"/>
      <c r="AK356" s="61"/>
      <c r="AL356" s="61">
        <v>7</v>
      </c>
      <c r="AM356" s="61"/>
      <c r="AN356" s="61"/>
      <c r="AO356" s="61"/>
      <c r="AP356" s="61">
        <v>8</v>
      </c>
      <c r="AQ356" s="61"/>
      <c r="AR356" s="61"/>
      <c r="AS356" s="61"/>
      <c r="AT356" s="61">
        <v>9</v>
      </c>
      <c r="AU356" s="61"/>
      <c r="AV356" s="61"/>
      <c r="AW356" s="61"/>
      <c r="AX356" s="61">
        <v>10</v>
      </c>
      <c r="AY356" s="61"/>
      <c r="AZ356" s="61"/>
      <c r="BA356" s="61"/>
      <c r="BB356" s="61">
        <v>11</v>
      </c>
      <c r="BC356" s="61"/>
      <c r="BD356" s="61"/>
      <c r="BE356" s="61"/>
      <c r="BF356" s="61">
        <v>12</v>
      </c>
      <c r="BG356" s="61"/>
      <c r="BH356" s="61"/>
      <c r="BI356" s="61"/>
      <c r="BJ356" s="61">
        <v>13</v>
      </c>
      <c r="BK356" s="61"/>
      <c r="BL356" s="61"/>
      <c r="BM356" s="61"/>
    </row>
    <row r="357" spans="1:79" ht="12" hidden="1" customHeight="1" x14ac:dyDescent="0.25">
      <c r="A357" s="142" t="s">
        <v>143</v>
      </c>
      <c r="B357" s="142"/>
      <c r="C357" s="142"/>
      <c r="D357" s="142"/>
      <c r="E357" s="142"/>
      <c r="F357" s="142"/>
      <c r="G357" s="142"/>
      <c r="H357" s="142"/>
      <c r="I357" s="142"/>
      <c r="J357" s="142"/>
      <c r="K357" s="142"/>
      <c r="L357" s="142"/>
      <c r="M357" s="142"/>
      <c r="N357" s="62" t="s">
        <v>128</v>
      </c>
      <c r="O357" s="63"/>
      <c r="P357" s="63"/>
      <c r="Q357" s="63"/>
      <c r="R357" s="63"/>
      <c r="S357" s="63"/>
      <c r="T357" s="63"/>
      <c r="U357" s="64"/>
      <c r="V357" s="62" t="s">
        <v>129</v>
      </c>
      <c r="W357" s="63"/>
      <c r="X357" s="63"/>
      <c r="Y357" s="64"/>
      <c r="Z357" s="122" t="s">
        <v>65</v>
      </c>
      <c r="AA357" s="122"/>
      <c r="AB357" s="122"/>
      <c r="AC357" s="122"/>
      <c r="AD357" s="122" t="s">
        <v>66</v>
      </c>
      <c r="AE357" s="122"/>
      <c r="AF357" s="122"/>
      <c r="AG357" s="122"/>
      <c r="AH357" s="122" t="s">
        <v>67</v>
      </c>
      <c r="AI357" s="122"/>
      <c r="AJ357" s="122"/>
      <c r="AK357" s="122"/>
      <c r="AL357" s="122" t="s">
        <v>68</v>
      </c>
      <c r="AM357" s="122"/>
      <c r="AN357" s="122"/>
      <c r="AO357" s="122"/>
      <c r="AP357" s="122" t="s">
        <v>58</v>
      </c>
      <c r="AQ357" s="122"/>
      <c r="AR357" s="122"/>
      <c r="AS357" s="122"/>
      <c r="AT357" s="122" t="s">
        <v>59</v>
      </c>
      <c r="AU357" s="122"/>
      <c r="AV357" s="122"/>
      <c r="AW357" s="122"/>
      <c r="AX357" s="122" t="s">
        <v>60</v>
      </c>
      <c r="AY357" s="122"/>
      <c r="AZ357" s="122"/>
      <c r="BA357" s="122"/>
      <c r="BB357" s="122" t="s">
        <v>61</v>
      </c>
      <c r="BC357" s="122"/>
      <c r="BD357" s="122"/>
      <c r="BE357" s="122"/>
      <c r="BF357" s="122" t="s">
        <v>62</v>
      </c>
      <c r="BG357" s="122"/>
      <c r="BH357" s="122"/>
      <c r="BI357" s="122"/>
      <c r="BJ357" s="122" t="s">
        <v>63</v>
      </c>
      <c r="BK357" s="122"/>
      <c r="BL357" s="122"/>
      <c r="BM357" s="122"/>
      <c r="CA357" s="1" t="s">
        <v>48</v>
      </c>
    </row>
    <row r="358" spans="1:79" s="8" customFormat="1" ht="60" customHeight="1" x14ac:dyDescent="0.25">
      <c r="A358" s="142" t="s">
        <v>347</v>
      </c>
      <c r="B358" s="142"/>
      <c r="C358" s="142"/>
      <c r="D358" s="142"/>
      <c r="E358" s="142"/>
      <c r="F358" s="142"/>
      <c r="G358" s="142"/>
      <c r="H358" s="142"/>
      <c r="I358" s="142"/>
      <c r="J358" s="142"/>
      <c r="K358" s="142"/>
      <c r="L358" s="142"/>
      <c r="M358" s="142"/>
      <c r="N358" s="62">
        <v>2018</v>
      </c>
      <c r="O358" s="63"/>
      <c r="P358" s="63"/>
      <c r="Q358" s="63"/>
      <c r="R358" s="63"/>
      <c r="S358" s="63"/>
      <c r="T358" s="63"/>
      <c r="U358" s="64"/>
      <c r="V358" s="221">
        <v>59929.8</v>
      </c>
      <c r="W358" s="222"/>
      <c r="X358" s="222"/>
      <c r="Y358" s="223"/>
      <c r="Z358" s="158">
        <v>59929.8</v>
      </c>
      <c r="AA358" s="158"/>
      <c r="AB358" s="158"/>
      <c r="AC358" s="158"/>
      <c r="AD358" s="158">
        <v>100</v>
      </c>
      <c r="AE358" s="158"/>
      <c r="AF358" s="158"/>
      <c r="AG358" s="158"/>
      <c r="AH358" s="224">
        <v>0</v>
      </c>
      <c r="AI358" s="224"/>
      <c r="AJ358" s="224"/>
      <c r="AK358" s="224"/>
      <c r="AL358" s="224">
        <v>0</v>
      </c>
      <c r="AM358" s="224"/>
      <c r="AN358" s="224"/>
      <c r="AO358" s="224"/>
      <c r="AP358" s="224">
        <v>0</v>
      </c>
      <c r="AQ358" s="224"/>
      <c r="AR358" s="224"/>
      <c r="AS358" s="224"/>
      <c r="AT358" s="224">
        <v>0</v>
      </c>
      <c r="AU358" s="224"/>
      <c r="AV358" s="224"/>
      <c r="AW358" s="224"/>
      <c r="AX358" s="224">
        <v>0</v>
      </c>
      <c r="AY358" s="224"/>
      <c r="AZ358" s="224"/>
      <c r="BA358" s="224"/>
      <c r="BB358" s="224">
        <v>0</v>
      </c>
      <c r="BC358" s="224"/>
      <c r="BD358" s="224"/>
      <c r="BE358" s="224"/>
      <c r="BF358" s="224">
        <v>0</v>
      </c>
      <c r="BG358" s="224"/>
      <c r="BH358" s="224"/>
      <c r="BI358" s="224"/>
      <c r="BJ358" s="224">
        <v>0</v>
      </c>
      <c r="BK358" s="224"/>
      <c r="BL358" s="224"/>
      <c r="BM358" s="224"/>
      <c r="CA358" s="8" t="s">
        <v>49</v>
      </c>
    </row>
    <row r="359" spans="1:79" s="9" customFormat="1" ht="12.75" customHeight="1" x14ac:dyDescent="0.25">
      <c r="A359" s="140" t="s">
        <v>145</v>
      </c>
      <c r="B359" s="140"/>
      <c r="C359" s="140"/>
      <c r="D359" s="140"/>
      <c r="E359" s="140"/>
      <c r="F359" s="140"/>
      <c r="G359" s="140"/>
      <c r="H359" s="140"/>
      <c r="I359" s="140"/>
      <c r="J359" s="140"/>
      <c r="K359" s="140"/>
      <c r="L359" s="140"/>
      <c r="M359" s="140"/>
      <c r="N359" s="98"/>
      <c r="O359" s="99"/>
      <c r="P359" s="99"/>
      <c r="Q359" s="99"/>
      <c r="R359" s="99"/>
      <c r="S359" s="99"/>
      <c r="T359" s="99"/>
      <c r="U359" s="100"/>
      <c r="V359" s="143"/>
      <c r="W359" s="144"/>
      <c r="X359" s="144"/>
      <c r="Y359" s="145"/>
      <c r="Z359" s="146">
        <v>59929.8</v>
      </c>
      <c r="AA359" s="146"/>
      <c r="AB359" s="146"/>
      <c r="AC359" s="146"/>
      <c r="AD359" s="146"/>
      <c r="AE359" s="146"/>
      <c r="AF359" s="146"/>
      <c r="AG359" s="146"/>
      <c r="AH359" s="147">
        <v>0</v>
      </c>
      <c r="AI359" s="147"/>
      <c r="AJ359" s="147"/>
      <c r="AK359" s="147"/>
      <c r="AL359" s="147"/>
      <c r="AM359" s="147"/>
      <c r="AN359" s="147"/>
      <c r="AO359" s="147"/>
      <c r="AP359" s="147">
        <v>0</v>
      </c>
      <c r="AQ359" s="147"/>
      <c r="AR359" s="147"/>
      <c r="AS359" s="147"/>
      <c r="AT359" s="147"/>
      <c r="AU359" s="147"/>
      <c r="AV359" s="147"/>
      <c r="AW359" s="147"/>
      <c r="AX359" s="147">
        <v>0</v>
      </c>
      <c r="AY359" s="147"/>
      <c r="AZ359" s="147"/>
      <c r="BA359" s="147"/>
      <c r="BB359" s="147"/>
      <c r="BC359" s="147"/>
      <c r="BD359" s="147"/>
      <c r="BE359" s="147"/>
      <c r="BF359" s="147">
        <v>0</v>
      </c>
      <c r="BG359" s="147"/>
      <c r="BH359" s="147"/>
      <c r="BI359" s="147"/>
      <c r="BJ359" s="147"/>
      <c r="BK359" s="147"/>
      <c r="BL359" s="147"/>
      <c r="BM359" s="147"/>
    </row>
    <row r="361" spans="1:79" ht="35.25" customHeight="1" x14ac:dyDescent="0.25">
      <c r="A361" s="51" t="s">
        <v>211</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row>
    <row r="362" spans="1:79" ht="103.2" customHeight="1" x14ac:dyDescent="0.25">
      <c r="A362" s="65" t="s">
        <v>590</v>
      </c>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row>
    <row r="363" spans="1:79" ht="7.2" customHeight="1" x14ac:dyDescent="0.25"/>
    <row r="364" spans="1:79" ht="13.95" customHeight="1" x14ac:dyDescent="0.25">
      <c r="A364" s="148" t="s">
        <v>202</v>
      </c>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row>
    <row r="365" spans="1:79" ht="4.95" customHeight="1" x14ac:dyDescent="0.25"/>
    <row r="366" spans="1:79" ht="14.25" customHeight="1" x14ac:dyDescent="0.25">
      <c r="A366" s="51" t="s">
        <v>422</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row>
    <row r="367" spans="1:79" ht="15" customHeight="1" x14ac:dyDescent="0.25">
      <c r="A367" s="59" t="s">
        <v>192</v>
      </c>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row>
    <row r="368" spans="1:79" ht="5.4" customHeight="1" x14ac:dyDescent="0.25"/>
    <row r="369" spans="1:79" ht="42.9" customHeight="1" x14ac:dyDescent="0.25">
      <c r="A369" s="80" t="s">
        <v>132</v>
      </c>
      <c r="B369" s="80"/>
      <c r="C369" s="80"/>
      <c r="D369" s="80"/>
      <c r="E369" s="80"/>
      <c r="F369" s="80"/>
      <c r="G369" s="61" t="s">
        <v>19</v>
      </c>
      <c r="H369" s="61"/>
      <c r="I369" s="61"/>
      <c r="J369" s="61"/>
      <c r="K369" s="61"/>
      <c r="L369" s="61"/>
      <c r="M369" s="61"/>
      <c r="N369" s="61"/>
      <c r="O369" s="61"/>
      <c r="P369" s="61"/>
      <c r="Q369" s="61"/>
      <c r="R369" s="61"/>
      <c r="S369" s="61"/>
      <c r="T369" s="61" t="s">
        <v>15</v>
      </c>
      <c r="U369" s="61"/>
      <c r="V369" s="61"/>
      <c r="W369" s="61"/>
      <c r="X369" s="61"/>
      <c r="Y369" s="61"/>
      <c r="Z369" s="61" t="s">
        <v>14</v>
      </c>
      <c r="AA369" s="61"/>
      <c r="AB369" s="61"/>
      <c r="AC369" s="61"/>
      <c r="AD369" s="61"/>
      <c r="AE369" s="61" t="s">
        <v>133</v>
      </c>
      <c r="AF369" s="61"/>
      <c r="AG369" s="61"/>
      <c r="AH369" s="61"/>
      <c r="AI369" s="61"/>
      <c r="AJ369" s="61"/>
      <c r="AK369" s="61" t="s">
        <v>134</v>
      </c>
      <c r="AL369" s="61"/>
      <c r="AM369" s="61"/>
      <c r="AN369" s="61"/>
      <c r="AO369" s="61"/>
      <c r="AP369" s="61"/>
      <c r="AQ369" s="61" t="s">
        <v>135</v>
      </c>
      <c r="AR369" s="61"/>
      <c r="AS369" s="61"/>
      <c r="AT369" s="61"/>
      <c r="AU369" s="61"/>
      <c r="AV369" s="61"/>
      <c r="AW369" s="61" t="s">
        <v>98</v>
      </c>
      <c r="AX369" s="61"/>
      <c r="AY369" s="61"/>
      <c r="AZ369" s="61"/>
      <c r="BA369" s="61"/>
      <c r="BB369" s="61"/>
      <c r="BC369" s="61"/>
      <c r="BD369" s="61"/>
      <c r="BE369" s="61"/>
      <c r="BF369" s="61"/>
      <c r="BG369" s="61" t="s">
        <v>136</v>
      </c>
      <c r="BH369" s="61"/>
      <c r="BI369" s="61"/>
      <c r="BJ369" s="61"/>
      <c r="BK369" s="61"/>
      <c r="BL369" s="61"/>
    </row>
    <row r="370" spans="1:79" ht="39.9" customHeight="1" x14ac:dyDescent="0.25">
      <c r="A370" s="80"/>
      <c r="B370" s="80"/>
      <c r="C370" s="80"/>
      <c r="D370" s="80"/>
      <c r="E370" s="80"/>
      <c r="F370" s="80"/>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t="s">
        <v>17</v>
      </c>
      <c r="AX370" s="61"/>
      <c r="AY370" s="61"/>
      <c r="AZ370" s="61"/>
      <c r="BA370" s="61"/>
      <c r="BB370" s="61" t="s">
        <v>16</v>
      </c>
      <c r="BC370" s="61"/>
      <c r="BD370" s="61"/>
      <c r="BE370" s="61"/>
      <c r="BF370" s="61"/>
      <c r="BG370" s="61"/>
      <c r="BH370" s="61"/>
      <c r="BI370" s="61"/>
      <c r="BJ370" s="61"/>
      <c r="BK370" s="61"/>
      <c r="BL370" s="61"/>
    </row>
    <row r="371" spans="1:79" ht="15" customHeight="1" x14ac:dyDescent="0.25">
      <c r="A371" s="61">
        <v>1</v>
      </c>
      <c r="B371" s="61"/>
      <c r="C371" s="61"/>
      <c r="D371" s="61"/>
      <c r="E371" s="61"/>
      <c r="F371" s="61"/>
      <c r="G371" s="61">
        <v>2</v>
      </c>
      <c r="H371" s="61"/>
      <c r="I371" s="61"/>
      <c r="J371" s="61"/>
      <c r="K371" s="61"/>
      <c r="L371" s="61"/>
      <c r="M371" s="61"/>
      <c r="N371" s="61"/>
      <c r="O371" s="61"/>
      <c r="P371" s="61"/>
      <c r="Q371" s="61"/>
      <c r="R371" s="61"/>
      <c r="S371" s="61"/>
      <c r="T371" s="61">
        <v>3</v>
      </c>
      <c r="U371" s="61"/>
      <c r="V371" s="61"/>
      <c r="W371" s="61"/>
      <c r="X371" s="61"/>
      <c r="Y371" s="61"/>
      <c r="Z371" s="61">
        <v>4</v>
      </c>
      <c r="AA371" s="61"/>
      <c r="AB371" s="61"/>
      <c r="AC371" s="61"/>
      <c r="AD371" s="61"/>
      <c r="AE371" s="61">
        <v>5</v>
      </c>
      <c r="AF371" s="61"/>
      <c r="AG371" s="61"/>
      <c r="AH371" s="61"/>
      <c r="AI371" s="61"/>
      <c r="AJ371" s="61"/>
      <c r="AK371" s="61">
        <v>6</v>
      </c>
      <c r="AL371" s="61"/>
      <c r="AM371" s="61"/>
      <c r="AN371" s="61"/>
      <c r="AO371" s="61"/>
      <c r="AP371" s="61"/>
      <c r="AQ371" s="61">
        <v>7</v>
      </c>
      <c r="AR371" s="61"/>
      <c r="AS371" s="61"/>
      <c r="AT371" s="61"/>
      <c r="AU371" s="61"/>
      <c r="AV371" s="61"/>
      <c r="AW371" s="61">
        <v>8</v>
      </c>
      <c r="AX371" s="61"/>
      <c r="AY371" s="61"/>
      <c r="AZ371" s="61"/>
      <c r="BA371" s="61"/>
      <c r="BB371" s="61">
        <v>9</v>
      </c>
      <c r="BC371" s="61"/>
      <c r="BD371" s="61"/>
      <c r="BE371" s="61"/>
      <c r="BF371" s="61"/>
      <c r="BG371" s="61">
        <v>10</v>
      </c>
      <c r="BH371" s="61"/>
      <c r="BI371" s="61"/>
      <c r="BJ371" s="61"/>
      <c r="BK371" s="61"/>
      <c r="BL371" s="61"/>
    </row>
    <row r="372" spans="1:79" ht="12" hidden="1" customHeight="1" x14ac:dyDescent="0.25">
      <c r="A372" s="80" t="s">
        <v>64</v>
      </c>
      <c r="B372" s="80"/>
      <c r="C372" s="80"/>
      <c r="D372" s="80"/>
      <c r="E372" s="80"/>
      <c r="F372" s="80"/>
      <c r="G372" s="142" t="s">
        <v>57</v>
      </c>
      <c r="H372" s="142"/>
      <c r="I372" s="142"/>
      <c r="J372" s="142"/>
      <c r="K372" s="142"/>
      <c r="L372" s="142"/>
      <c r="M372" s="142"/>
      <c r="N372" s="142"/>
      <c r="O372" s="142"/>
      <c r="P372" s="142"/>
      <c r="Q372" s="142"/>
      <c r="R372" s="142"/>
      <c r="S372" s="142"/>
      <c r="T372" s="122" t="s">
        <v>80</v>
      </c>
      <c r="U372" s="122"/>
      <c r="V372" s="122"/>
      <c r="W372" s="122"/>
      <c r="X372" s="122"/>
      <c r="Y372" s="122"/>
      <c r="Z372" s="122" t="s">
        <v>81</v>
      </c>
      <c r="AA372" s="122"/>
      <c r="AB372" s="122"/>
      <c r="AC372" s="122"/>
      <c r="AD372" s="122"/>
      <c r="AE372" s="122" t="s">
        <v>82</v>
      </c>
      <c r="AF372" s="122"/>
      <c r="AG372" s="122"/>
      <c r="AH372" s="122"/>
      <c r="AI372" s="122"/>
      <c r="AJ372" s="122"/>
      <c r="AK372" s="122" t="s">
        <v>83</v>
      </c>
      <c r="AL372" s="122"/>
      <c r="AM372" s="122"/>
      <c r="AN372" s="122"/>
      <c r="AO372" s="122"/>
      <c r="AP372" s="122"/>
      <c r="AQ372" s="125" t="s">
        <v>100</v>
      </c>
      <c r="AR372" s="122"/>
      <c r="AS372" s="122"/>
      <c r="AT372" s="122"/>
      <c r="AU372" s="122"/>
      <c r="AV372" s="122"/>
      <c r="AW372" s="122" t="s">
        <v>84</v>
      </c>
      <c r="AX372" s="122"/>
      <c r="AY372" s="122"/>
      <c r="AZ372" s="122"/>
      <c r="BA372" s="122"/>
      <c r="BB372" s="122" t="s">
        <v>85</v>
      </c>
      <c r="BC372" s="122"/>
      <c r="BD372" s="122"/>
      <c r="BE372" s="122"/>
      <c r="BF372" s="122"/>
      <c r="BG372" s="125" t="s">
        <v>101</v>
      </c>
      <c r="BH372" s="122"/>
      <c r="BI372" s="122"/>
      <c r="BJ372" s="122"/>
      <c r="BK372" s="122"/>
      <c r="BL372" s="122"/>
      <c r="CA372" s="1" t="s">
        <v>50</v>
      </c>
    </row>
    <row r="373" spans="1:79" s="8" customFormat="1" ht="13.2" customHeight="1" x14ac:dyDescent="0.25">
      <c r="A373" s="80">
        <v>2111</v>
      </c>
      <c r="B373" s="80"/>
      <c r="C373" s="80"/>
      <c r="D373" s="80"/>
      <c r="E373" s="80"/>
      <c r="F373" s="80"/>
      <c r="G373" s="92" t="s">
        <v>154</v>
      </c>
      <c r="H373" s="93"/>
      <c r="I373" s="93"/>
      <c r="J373" s="93"/>
      <c r="K373" s="93"/>
      <c r="L373" s="93"/>
      <c r="M373" s="93"/>
      <c r="N373" s="93"/>
      <c r="O373" s="93"/>
      <c r="P373" s="93"/>
      <c r="Q373" s="93"/>
      <c r="R373" s="93"/>
      <c r="S373" s="94"/>
      <c r="T373" s="87">
        <v>43014669</v>
      </c>
      <c r="U373" s="87"/>
      <c r="V373" s="87"/>
      <c r="W373" s="87"/>
      <c r="X373" s="87"/>
      <c r="Y373" s="87"/>
      <c r="Z373" s="87">
        <v>43014669</v>
      </c>
      <c r="AA373" s="87"/>
      <c r="AB373" s="87"/>
      <c r="AC373" s="87"/>
      <c r="AD373" s="87"/>
      <c r="AE373" s="87">
        <v>0</v>
      </c>
      <c r="AF373" s="87"/>
      <c r="AG373" s="87"/>
      <c r="AH373" s="87"/>
      <c r="AI373" s="87"/>
      <c r="AJ373" s="87"/>
      <c r="AK373" s="87">
        <v>0</v>
      </c>
      <c r="AL373" s="87"/>
      <c r="AM373" s="87"/>
      <c r="AN373" s="87"/>
      <c r="AO373" s="87"/>
      <c r="AP373" s="87"/>
      <c r="AQ373" s="87">
        <f t="shared" ref="AQ373:AQ387" si="35">IF(ISNUMBER(AK373),AK373,0)-IF(ISNUMBER(AE373),AE373,0)</f>
        <v>0</v>
      </c>
      <c r="AR373" s="87"/>
      <c r="AS373" s="87"/>
      <c r="AT373" s="87"/>
      <c r="AU373" s="87"/>
      <c r="AV373" s="87"/>
      <c r="AW373" s="87">
        <v>0</v>
      </c>
      <c r="AX373" s="87"/>
      <c r="AY373" s="87"/>
      <c r="AZ373" s="87"/>
      <c r="BA373" s="87"/>
      <c r="BB373" s="87">
        <v>0</v>
      </c>
      <c r="BC373" s="87"/>
      <c r="BD373" s="87"/>
      <c r="BE373" s="87"/>
      <c r="BF373" s="87"/>
      <c r="BG373" s="87">
        <f t="shared" ref="BG373:BG387" si="36">IF(ISNUMBER(Z373),Z373,0)+IF(ISNUMBER(AK373),AK373,0)</f>
        <v>43014669</v>
      </c>
      <c r="BH373" s="87"/>
      <c r="BI373" s="87"/>
      <c r="BJ373" s="87"/>
      <c r="BK373" s="87"/>
      <c r="BL373" s="87"/>
      <c r="CA373" s="8" t="s">
        <v>51</v>
      </c>
    </row>
    <row r="374" spans="1:79" s="8" customFormat="1" ht="13.2" customHeight="1" x14ac:dyDescent="0.25">
      <c r="A374" s="80">
        <v>2120</v>
      </c>
      <c r="B374" s="80"/>
      <c r="C374" s="80"/>
      <c r="D374" s="80"/>
      <c r="E374" s="80"/>
      <c r="F374" s="80"/>
      <c r="G374" s="92" t="s">
        <v>155</v>
      </c>
      <c r="H374" s="93"/>
      <c r="I374" s="93"/>
      <c r="J374" s="93"/>
      <c r="K374" s="93"/>
      <c r="L374" s="93"/>
      <c r="M374" s="93"/>
      <c r="N374" s="93"/>
      <c r="O374" s="93"/>
      <c r="P374" s="93"/>
      <c r="Q374" s="93"/>
      <c r="R374" s="93"/>
      <c r="S374" s="94"/>
      <c r="T374" s="87">
        <v>9263481</v>
      </c>
      <c r="U374" s="87"/>
      <c r="V374" s="87"/>
      <c r="W374" s="87"/>
      <c r="X374" s="87"/>
      <c r="Y374" s="87"/>
      <c r="Z374" s="87">
        <v>9263481</v>
      </c>
      <c r="AA374" s="87"/>
      <c r="AB374" s="87"/>
      <c r="AC374" s="87"/>
      <c r="AD374" s="87"/>
      <c r="AE374" s="87">
        <v>0</v>
      </c>
      <c r="AF374" s="87"/>
      <c r="AG374" s="87"/>
      <c r="AH374" s="87"/>
      <c r="AI374" s="87"/>
      <c r="AJ374" s="87"/>
      <c r="AK374" s="87">
        <v>0</v>
      </c>
      <c r="AL374" s="87"/>
      <c r="AM374" s="87"/>
      <c r="AN374" s="87"/>
      <c r="AO374" s="87"/>
      <c r="AP374" s="87"/>
      <c r="AQ374" s="87">
        <f t="shared" si="35"/>
        <v>0</v>
      </c>
      <c r="AR374" s="87"/>
      <c r="AS374" s="87"/>
      <c r="AT374" s="87"/>
      <c r="AU374" s="87"/>
      <c r="AV374" s="87"/>
      <c r="AW374" s="87">
        <v>0</v>
      </c>
      <c r="AX374" s="87"/>
      <c r="AY374" s="87"/>
      <c r="AZ374" s="87"/>
      <c r="BA374" s="87"/>
      <c r="BB374" s="87">
        <v>0</v>
      </c>
      <c r="BC374" s="87"/>
      <c r="BD374" s="87"/>
      <c r="BE374" s="87"/>
      <c r="BF374" s="87"/>
      <c r="BG374" s="87">
        <f t="shared" si="36"/>
        <v>9263481</v>
      </c>
      <c r="BH374" s="87"/>
      <c r="BI374" s="87"/>
      <c r="BJ374" s="87"/>
      <c r="BK374" s="87"/>
      <c r="BL374" s="87"/>
    </row>
    <row r="375" spans="1:79" s="8" customFormat="1" ht="12.6" customHeight="1" x14ac:dyDescent="0.25">
      <c r="A375" s="80">
        <v>2210</v>
      </c>
      <c r="B375" s="80"/>
      <c r="C375" s="80"/>
      <c r="D375" s="80"/>
      <c r="E375" s="80"/>
      <c r="F375" s="80"/>
      <c r="G375" s="92" t="s">
        <v>156</v>
      </c>
      <c r="H375" s="93"/>
      <c r="I375" s="93"/>
      <c r="J375" s="93"/>
      <c r="K375" s="93"/>
      <c r="L375" s="93"/>
      <c r="M375" s="93"/>
      <c r="N375" s="93"/>
      <c r="O375" s="93"/>
      <c r="P375" s="93"/>
      <c r="Q375" s="93"/>
      <c r="R375" s="93"/>
      <c r="S375" s="94"/>
      <c r="T375" s="87">
        <v>1115717</v>
      </c>
      <c r="U375" s="87"/>
      <c r="V375" s="87"/>
      <c r="W375" s="87"/>
      <c r="X375" s="87"/>
      <c r="Y375" s="87"/>
      <c r="Z375" s="87">
        <v>1115717</v>
      </c>
      <c r="AA375" s="87"/>
      <c r="AB375" s="87"/>
      <c r="AC375" s="87"/>
      <c r="AD375" s="87"/>
      <c r="AE375" s="87">
        <v>0</v>
      </c>
      <c r="AF375" s="87"/>
      <c r="AG375" s="87"/>
      <c r="AH375" s="87"/>
      <c r="AI375" s="87"/>
      <c r="AJ375" s="87"/>
      <c r="AK375" s="87">
        <v>0</v>
      </c>
      <c r="AL375" s="87"/>
      <c r="AM375" s="87"/>
      <c r="AN375" s="87"/>
      <c r="AO375" s="87"/>
      <c r="AP375" s="87"/>
      <c r="AQ375" s="87">
        <f t="shared" si="35"/>
        <v>0</v>
      </c>
      <c r="AR375" s="87"/>
      <c r="AS375" s="87"/>
      <c r="AT375" s="87"/>
      <c r="AU375" s="87"/>
      <c r="AV375" s="87"/>
      <c r="AW375" s="87">
        <v>0</v>
      </c>
      <c r="AX375" s="87"/>
      <c r="AY375" s="87"/>
      <c r="AZ375" s="87"/>
      <c r="BA375" s="87"/>
      <c r="BB375" s="87">
        <v>0</v>
      </c>
      <c r="BC375" s="87"/>
      <c r="BD375" s="87"/>
      <c r="BE375" s="87"/>
      <c r="BF375" s="87"/>
      <c r="BG375" s="87">
        <f t="shared" si="36"/>
        <v>1115717</v>
      </c>
      <c r="BH375" s="87"/>
      <c r="BI375" s="87"/>
      <c r="BJ375" s="87"/>
      <c r="BK375" s="87"/>
      <c r="BL375" s="87"/>
    </row>
    <row r="376" spans="1:79" s="8" customFormat="1" ht="12" customHeight="1" x14ac:dyDescent="0.25">
      <c r="A376" s="80">
        <v>2220</v>
      </c>
      <c r="B376" s="80"/>
      <c r="C376" s="80"/>
      <c r="D376" s="80"/>
      <c r="E376" s="80"/>
      <c r="F376" s="80"/>
      <c r="G376" s="92" t="s">
        <v>222</v>
      </c>
      <c r="H376" s="93"/>
      <c r="I376" s="93"/>
      <c r="J376" s="93"/>
      <c r="K376" s="93"/>
      <c r="L376" s="93"/>
      <c r="M376" s="93"/>
      <c r="N376" s="93"/>
      <c r="O376" s="93"/>
      <c r="P376" s="93"/>
      <c r="Q376" s="93"/>
      <c r="R376" s="93"/>
      <c r="S376" s="94"/>
      <c r="T376" s="87">
        <v>2781800</v>
      </c>
      <c r="U376" s="87"/>
      <c r="V376" s="87"/>
      <c r="W376" s="87"/>
      <c r="X376" s="87"/>
      <c r="Y376" s="87"/>
      <c r="Z376" s="87">
        <v>2781800</v>
      </c>
      <c r="AA376" s="87"/>
      <c r="AB376" s="87"/>
      <c r="AC376" s="87"/>
      <c r="AD376" s="87"/>
      <c r="AE376" s="87">
        <v>0</v>
      </c>
      <c r="AF376" s="87"/>
      <c r="AG376" s="87"/>
      <c r="AH376" s="87"/>
      <c r="AI376" s="87"/>
      <c r="AJ376" s="87"/>
      <c r="AK376" s="87">
        <v>0</v>
      </c>
      <c r="AL376" s="87"/>
      <c r="AM376" s="87"/>
      <c r="AN376" s="87"/>
      <c r="AO376" s="87"/>
      <c r="AP376" s="87"/>
      <c r="AQ376" s="87">
        <f t="shared" si="35"/>
        <v>0</v>
      </c>
      <c r="AR376" s="87"/>
      <c r="AS376" s="87"/>
      <c r="AT376" s="87"/>
      <c r="AU376" s="87"/>
      <c r="AV376" s="87"/>
      <c r="AW376" s="87">
        <v>0</v>
      </c>
      <c r="AX376" s="87"/>
      <c r="AY376" s="87"/>
      <c r="AZ376" s="87"/>
      <c r="BA376" s="87"/>
      <c r="BB376" s="87">
        <v>0</v>
      </c>
      <c r="BC376" s="87"/>
      <c r="BD376" s="87"/>
      <c r="BE376" s="87"/>
      <c r="BF376" s="87"/>
      <c r="BG376" s="87">
        <f t="shared" si="36"/>
        <v>2781800</v>
      </c>
      <c r="BH376" s="87"/>
      <c r="BI376" s="87"/>
      <c r="BJ376" s="87"/>
      <c r="BK376" s="87"/>
      <c r="BL376" s="87"/>
    </row>
    <row r="377" spans="1:79" s="8" customFormat="1" ht="13.2" customHeight="1" x14ac:dyDescent="0.25">
      <c r="A377" s="80">
        <v>2240</v>
      </c>
      <c r="B377" s="80"/>
      <c r="C377" s="80"/>
      <c r="D377" s="80"/>
      <c r="E377" s="80"/>
      <c r="F377" s="80"/>
      <c r="G377" s="92" t="s">
        <v>157</v>
      </c>
      <c r="H377" s="93"/>
      <c r="I377" s="93"/>
      <c r="J377" s="93"/>
      <c r="K377" s="93"/>
      <c r="L377" s="93"/>
      <c r="M377" s="93"/>
      <c r="N377" s="93"/>
      <c r="O377" s="93"/>
      <c r="P377" s="93"/>
      <c r="Q377" s="93"/>
      <c r="R377" s="93"/>
      <c r="S377" s="94"/>
      <c r="T377" s="87">
        <v>1873665</v>
      </c>
      <c r="U377" s="87"/>
      <c r="V377" s="87"/>
      <c r="W377" s="87"/>
      <c r="X377" s="87"/>
      <c r="Y377" s="87"/>
      <c r="Z377" s="87">
        <v>1873524</v>
      </c>
      <c r="AA377" s="87"/>
      <c r="AB377" s="87"/>
      <c r="AC377" s="87"/>
      <c r="AD377" s="87"/>
      <c r="AE377" s="87">
        <v>0</v>
      </c>
      <c r="AF377" s="87"/>
      <c r="AG377" s="87"/>
      <c r="AH377" s="87"/>
      <c r="AI377" s="87"/>
      <c r="AJ377" s="87"/>
      <c r="AK377" s="87">
        <v>0</v>
      </c>
      <c r="AL377" s="87"/>
      <c r="AM377" s="87"/>
      <c r="AN377" s="87"/>
      <c r="AO377" s="87"/>
      <c r="AP377" s="87"/>
      <c r="AQ377" s="87">
        <f t="shared" si="35"/>
        <v>0</v>
      </c>
      <c r="AR377" s="87"/>
      <c r="AS377" s="87"/>
      <c r="AT377" s="87"/>
      <c r="AU377" s="87"/>
      <c r="AV377" s="87"/>
      <c r="AW377" s="87">
        <v>0</v>
      </c>
      <c r="AX377" s="87"/>
      <c r="AY377" s="87"/>
      <c r="AZ377" s="87"/>
      <c r="BA377" s="87"/>
      <c r="BB377" s="87">
        <v>0</v>
      </c>
      <c r="BC377" s="87"/>
      <c r="BD377" s="87"/>
      <c r="BE377" s="87"/>
      <c r="BF377" s="87"/>
      <c r="BG377" s="87">
        <f t="shared" si="36"/>
        <v>1873524</v>
      </c>
      <c r="BH377" s="87"/>
      <c r="BI377" s="87"/>
      <c r="BJ377" s="87"/>
      <c r="BK377" s="87"/>
      <c r="BL377" s="87"/>
    </row>
    <row r="378" spans="1:79" s="8" customFormat="1" ht="13.2" customHeight="1" x14ac:dyDescent="0.25">
      <c r="A378" s="80">
        <v>2250</v>
      </c>
      <c r="B378" s="80"/>
      <c r="C378" s="80"/>
      <c r="D378" s="80"/>
      <c r="E378" s="80"/>
      <c r="F378" s="80"/>
      <c r="G378" s="92" t="s">
        <v>224</v>
      </c>
      <c r="H378" s="93"/>
      <c r="I378" s="93"/>
      <c r="J378" s="93"/>
      <c r="K378" s="93"/>
      <c r="L378" s="93"/>
      <c r="M378" s="93"/>
      <c r="N378" s="93"/>
      <c r="O378" s="93"/>
      <c r="P378" s="93"/>
      <c r="Q378" s="93"/>
      <c r="R378" s="93"/>
      <c r="S378" s="94"/>
      <c r="T378" s="87">
        <v>5320</v>
      </c>
      <c r="U378" s="87"/>
      <c r="V378" s="87"/>
      <c r="W378" s="87"/>
      <c r="X378" s="87"/>
      <c r="Y378" s="87"/>
      <c r="Z378" s="87">
        <v>5320</v>
      </c>
      <c r="AA378" s="87"/>
      <c r="AB378" s="87"/>
      <c r="AC378" s="87"/>
      <c r="AD378" s="87"/>
      <c r="AE378" s="87">
        <v>0</v>
      </c>
      <c r="AF378" s="87"/>
      <c r="AG378" s="87"/>
      <c r="AH378" s="87"/>
      <c r="AI378" s="87"/>
      <c r="AJ378" s="87"/>
      <c r="AK378" s="87">
        <v>0</v>
      </c>
      <c r="AL378" s="87"/>
      <c r="AM378" s="87"/>
      <c r="AN378" s="87"/>
      <c r="AO378" s="87"/>
      <c r="AP378" s="87"/>
      <c r="AQ378" s="87">
        <f t="shared" si="35"/>
        <v>0</v>
      </c>
      <c r="AR378" s="87"/>
      <c r="AS378" s="87"/>
      <c r="AT378" s="87"/>
      <c r="AU378" s="87"/>
      <c r="AV378" s="87"/>
      <c r="AW378" s="87">
        <v>0</v>
      </c>
      <c r="AX378" s="87"/>
      <c r="AY378" s="87"/>
      <c r="AZ378" s="87"/>
      <c r="BA378" s="87"/>
      <c r="BB378" s="87">
        <v>0</v>
      </c>
      <c r="BC378" s="87"/>
      <c r="BD378" s="87"/>
      <c r="BE378" s="87"/>
      <c r="BF378" s="87"/>
      <c r="BG378" s="87">
        <f t="shared" si="36"/>
        <v>5320</v>
      </c>
      <c r="BH378" s="87"/>
      <c r="BI378" s="87"/>
      <c r="BJ378" s="87"/>
      <c r="BK378" s="87"/>
      <c r="BL378" s="87"/>
    </row>
    <row r="379" spans="1:79" s="8" customFormat="1" ht="13.2" customHeight="1" x14ac:dyDescent="0.25">
      <c r="A379" s="80">
        <v>2271</v>
      </c>
      <c r="B379" s="80"/>
      <c r="C379" s="80"/>
      <c r="D379" s="80"/>
      <c r="E379" s="80"/>
      <c r="F379" s="80"/>
      <c r="G379" s="92" t="s">
        <v>158</v>
      </c>
      <c r="H379" s="93"/>
      <c r="I379" s="93"/>
      <c r="J379" s="93"/>
      <c r="K379" s="93"/>
      <c r="L379" s="93"/>
      <c r="M379" s="93"/>
      <c r="N379" s="93"/>
      <c r="O379" s="93"/>
      <c r="P379" s="93"/>
      <c r="Q379" s="93"/>
      <c r="R379" s="93"/>
      <c r="S379" s="94"/>
      <c r="T379" s="87">
        <v>1637707</v>
      </c>
      <c r="U379" s="87"/>
      <c r="V379" s="87"/>
      <c r="W379" s="87"/>
      <c r="X379" s="87"/>
      <c r="Y379" s="87"/>
      <c r="Z379" s="87">
        <v>1637707</v>
      </c>
      <c r="AA379" s="87"/>
      <c r="AB379" s="87"/>
      <c r="AC379" s="87"/>
      <c r="AD379" s="87"/>
      <c r="AE379" s="87">
        <v>0</v>
      </c>
      <c r="AF379" s="87"/>
      <c r="AG379" s="87"/>
      <c r="AH379" s="87"/>
      <c r="AI379" s="87"/>
      <c r="AJ379" s="87"/>
      <c r="AK379" s="87">
        <v>0</v>
      </c>
      <c r="AL379" s="87"/>
      <c r="AM379" s="87"/>
      <c r="AN379" s="87"/>
      <c r="AO379" s="87"/>
      <c r="AP379" s="87"/>
      <c r="AQ379" s="87">
        <f t="shared" si="35"/>
        <v>0</v>
      </c>
      <c r="AR379" s="87"/>
      <c r="AS379" s="87"/>
      <c r="AT379" s="87"/>
      <c r="AU379" s="87"/>
      <c r="AV379" s="87"/>
      <c r="AW379" s="87">
        <v>0</v>
      </c>
      <c r="AX379" s="87"/>
      <c r="AY379" s="87"/>
      <c r="AZ379" s="87"/>
      <c r="BA379" s="87"/>
      <c r="BB379" s="87">
        <v>0</v>
      </c>
      <c r="BC379" s="87"/>
      <c r="BD379" s="87"/>
      <c r="BE379" s="87"/>
      <c r="BF379" s="87"/>
      <c r="BG379" s="87">
        <f t="shared" si="36"/>
        <v>1637707</v>
      </c>
      <c r="BH379" s="87"/>
      <c r="BI379" s="87"/>
      <c r="BJ379" s="87"/>
      <c r="BK379" s="87"/>
      <c r="BL379" s="87"/>
    </row>
    <row r="380" spans="1:79" s="8" customFormat="1" ht="13.2" customHeight="1" x14ac:dyDescent="0.25">
      <c r="A380" s="80">
        <v>2272</v>
      </c>
      <c r="B380" s="80"/>
      <c r="C380" s="80"/>
      <c r="D380" s="80"/>
      <c r="E380" s="80"/>
      <c r="F380" s="80"/>
      <c r="G380" s="92" t="s">
        <v>159</v>
      </c>
      <c r="H380" s="93"/>
      <c r="I380" s="93"/>
      <c r="J380" s="93"/>
      <c r="K380" s="93"/>
      <c r="L380" s="93"/>
      <c r="M380" s="93"/>
      <c r="N380" s="93"/>
      <c r="O380" s="93"/>
      <c r="P380" s="93"/>
      <c r="Q380" s="93"/>
      <c r="R380" s="93"/>
      <c r="S380" s="94"/>
      <c r="T380" s="87">
        <v>159368</v>
      </c>
      <c r="U380" s="87"/>
      <c r="V380" s="87"/>
      <c r="W380" s="87"/>
      <c r="X380" s="87"/>
      <c r="Y380" s="87"/>
      <c r="Z380" s="87">
        <v>159369</v>
      </c>
      <c r="AA380" s="87"/>
      <c r="AB380" s="87"/>
      <c r="AC380" s="87"/>
      <c r="AD380" s="87"/>
      <c r="AE380" s="87">
        <v>0</v>
      </c>
      <c r="AF380" s="87"/>
      <c r="AG380" s="87"/>
      <c r="AH380" s="87"/>
      <c r="AI380" s="87"/>
      <c r="AJ380" s="87"/>
      <c r="AK380" s="87">
        <v>0</v>
      </c>
      <c r="AL380" s="87"/>
      <c r="AM380" s="87"/>
      <c r="AN380" s="87"/>
      <c r="AO380" s="87"/>
      <c r="AP380" s="87"/>
      <c r="AQ380" s="87">
        <f t="shared" si="35"/>
        <v>0</v>
      </c>
      <c r="AR380" s="87"/>
      <c r="AS380" s="87"/>
      <c r="AT380" s="87"/>
      <c r="AU380" s="87"/>
      <c r="AV380" s="87"/>
      <c r="AW380" s="87">
        <v>0</v>
      </c>
      <c r="AX380" s="87"/>
      <c r="AY380" s="87"/>
      <c r="AZ380" s="87"/>
      <c r="BA380" s="87"/>
      <c r="BB380" s="87">
        <v>0</v>
      </c>
      <c r="BC380" s="87"/>
      <c r="BD380" s="87"/>
      <c r="BE380" s="87"/>
      <c r="BF380" s="87"/>
      <c r="BG380" s="87">
        <f t="shared" si="36"/>
        <v>159369</v>
      </c>
      <c r="BH380" s="87"/>
      <c r="BI380" s="87"/>
      <c r="BJ380" s="87"/>
      <c r="BK380" s="87"/>
      <c r="BL380" s="87"/>
    </row>
    <row r="381" spans="1:79" s="8" customFormat="1" ht="13.2" customHeight="1" x14ac:dyDescent="0.25">
      <c r="A381" s="80">
        <v>2273</v>
      </c>
      <c r="B381" s="80"/>
      <c r="C381" s="80"/>
      <c r="D381" s="80"/>
      <c r="E381" s="80"/>
      <c r="F381" s="80"/>
      <c r="G381" s="92" t="s">
        <v>160</v>
      </c>
      <c r="H381" s="93"/>
      <c r="I381" s="93"/>
      <c r="J381" s="93"/>
      <c r="K381" s="93"/>
      <c r="L381" s="93"/>
      <c r="M381" s="93"/>
      <c r="N381" s="93"/>
      <c r="O381" s="93"/>
      <c r="P381" s="93"/>
      <c r="Q381" s="93"/>
      <c r="R381" s="93"/>
      <c r="S381" s="94"/>
      <c r="T381" s="87">
        <v>613488</v>
      </c>
      <c r="U381" s="87"/>
      <c r="V381" s="87"/>
      <c r="W381" s="87"/>
      <c r="X381" s="87"/>
      <c r="Y381" s="87"/>
      <c r="Z381" s="87">
        <v>613488</v>
      </c>
      <c r="AA381" s="87"/>
      <c r="AB381" s="87"/>
      <c r="AC381" s="87"/>
      <c r="AD381" s="87"/>
      <c r="AE381" s="87">
        <v>0</v>
      </c>
      <c r="AF381" s="87"/>
      <c r="AG381" s="87"/>
      <c r="AH381" s="87"/>
      <c r="AI381" s="87"/>
      <c r="AJ381" s="87"/>
      <c r="AK381" s="87">
        <v>0</v>
      </c>
      <c r="AL381" s="87"/>
      <c r="AM381" s="87"/>
      <c r="AN381" s="87"/>
      <c r="AO381" s="87"/>
      <c r="AP381" s="87"/>
      <c r="AQ381" s="87">
        <f t="shared" si="35"/>
        <v>0</v>
      </c>
      <c r="AR381" s="87"/>
      <c r="AS381" s="87"/>
      <c r="AT381" s="87"/>
      <c r="AU381" s="87"/>
      <c r="AV381" s="87"/>
      <c r="AW381" s="87">
        <v>0</v>
      </c>
      <c r="AX381" s="87"/>
      <c r="AY381" s="87"/>
      <c r="AZ381" s="87"/>
      <c r="BA381" s="87"/>
      <c r="BB381" s="87">
        <v>0</v>
      </c>
      <c r="BC381" s="87"/>
      <c r="BD381" s="87"/>
      <c r="BE381" s="87"/>
      <c r="BF381" s="87"/>
      <c r="BG381" s="87">
        <f t="shared" si="36"/>
        <v>613488</v>
      </c>
      <c r="BH381" s="87"/>
      <c r="BI381" s="87"/>
      <c r="BJ381" s="87"/>
      <c r="BK381" s="87"/>
      <c r="BL381" s="87"/>
    </row>
    <row r="382" spans="1:79" s="8" customFormat="1" ht="13.2" customHeight="1" x14ac:dyDescent="0.25">
      <c r="A382" s="80">
        <v>2274</v>
      </c>
      <c r="B382" s="80"/>
      <c r="C382" s="80"/>
      <c r="D382" s="80"/>
      <c r="E382" s="80"/>
      <c r="F382" s="80"/>
      <c r="G382" s="92" t="s">
        <v>225</v>
      </c>
      <c r="H382" s="93"/>
      <c r="I382" s="93"/>
      <c r="J382" s="93"/>
      <c r="K382" s="93"/>
      <c r="L382" s="93"/>
      <c r="M382" s="93"/>
      <c r="N382" s="93"/>
      <c r="O382" s="93"/>
      <c r="P382" s="93"/>
      <c r="Q382" s="93"/>
      <c r="R382" s="93"/>
      <c r="S382" s="94"/>
      <c r="T382" s="87">
        <v>379714</v>
      </c>
      <c r="U382" s="87"/>
      <c r="V382" s="87"/>
      <c r="W382" s="87"/>
      <c r="X382" s="87"/>
      <c r="Y382" s="87"/>
      <c r="Z382" s="87">
        <v>378259</v>
      </c>
      <c r="AA382" s="87"/>
      <c r="AB382" s="87"/>
      <c r="AC382" s="87"/>
      <c r="AD382" s="87"/>
      <c r="AE382" s="87">
        <v>0</v>
      </c>
      <c r="AF382" s="87"/>
      <c r="AG382" s="87"/>
      <c r="AH382" s="87"/>
      <c r="AI382" s="87"/>
      <c r="AJ382" s="87"/>
      <c r="AK382" s="87">
        <v>0</v>
      </c>
      <c r="AL382" s="87"/>
      <c r="AM382" s="87"/>
      <c r="AN382" s="87"/>
      <c r="AO382" s="87"/>
      <c r="AP382" s="87"/>
      <c r="AQ382" s="87">
        <f t="shared" si="35"/>
        <v>0</v>
      </c>
      <c r="AR382" s="87"/>
      <c r="AS382" s="87"/>
      <c r="AT382" s="87"/>
      <c r="AU382" s="87"/>
      <c r="AV382" s="87"/>
      <c r="AW382" s="87">
        <v>0</v>
      </c>
      <c r="AX382" s="87"/>
      <c r="AY382" s="87"/>
      <c r="AZ382" s="87"/>
      <c r="BA382" s="87"/>
      <c r="BB382" s="87">
        <v>0</v>
      </c>
      <c r="BC382" s="87"/>
      <c r="BD382" s="87"/>
      <c r="BE382" s="87"/>
      <c r="BF382" s="87"/>
      <c r="BG382" s="87">
        <f t="shared" si="36"/>
        <v>378259</v>
      </c>
      <c r="BH382" s="87"/>
      <c r="BI382" s="87"/>
      <c r="BJ382" s="87"/>
      <c r="BK382" s="87"/>
      <c r="BL382" s="87"/>
    </row>
    <row r="383" spans="1:79" ht="15" customHeight="1" x14ac:dyDescent="0.25">
      <c r="A383" s="61">
        <v>1</v>
      </c>
      <c r="B383" s="61"/>
      <c r="C383" s="61"/>
      <c r="D383" s="61"/>
      <c r="E383" s="61"/>
      <c r="F383" s="61"/>
      <c r="G383" s="61">
        <v>2</v>
      </c>
      <c r="H383" s="61"/>
      <c r="I383" s="61"/>
      <c r="J383" s="61"/>
      <c r="K383" s="61"/>
      <c r="L383" s="61"/>
      <c r="M383" s="61"/>
      <c r="N383" s="61"/>
      <c r="O383" s="61"/>
      <c r="P383" s="61"/>
      <c r="Q383" s="61"/>
      <c r="R383" s="61"/>
      <c r="S383" s="61"/>
      <c r="T383" s="61">
        <v>3</v>
      </c>
      <c r="U383" s="61"/>
      <c r="V383" s="61"/>
      <c r="W383" s="61"/>
      <c r="X383" s="61"/>
      <c r="Y383" s="61"/>
      <c r="Z383" s="61">
        <v>4</v>
      </c>
      <c r="AA383" s="61"/>
      <c r="AB383" s="61"/>
      <c r="AC383" s="61"/>
      <c r="AD383" s="61"/>
      <c r="AE383" s="61">
        <v>5</v>
      </c>
      <c r="AF383" s="61"/>
      <c r="AG383" s="61"/>
      <c r="AH383" s="61"/>
      <c r="AI383" s="61"/>
      <c r="AJ383" s="61"/>
      <c r="AK383" s="61">
        <v>6</v>
      </c>
      <c r="AL383" s="61"/>
      <c r="AM383" s="61"/>
      <c r="AN383" s="61"/>
      <c r="AO383" s="61"/>
      <c r="AP383" s="61"/>
      <c r="AQ383" s="61">
        <v>7</v>
      </c>
      <c r="AR383" s="61"/>
      <c r="AS383" s="61"/>
      <c r="AT383" s="61"/>
      <c r="AU383" s="61"/>
      <c r="AV383" s="61"/>
      <c r="AW383" s="61">
        <v>8</v>
      </c>
      <c r="AX383" s="61"/>
      <c r="AY383" s="61"/>
      <c r="AZ383" s="61"/>
      <c r="BA383" s="61"/>
      <c r="BB383" s="61">
        <v>9</v>
      </c>
      <c r="BC383" s="61"/>
      <c r="BD383" s="61"/>
      <c r="BE383" s="61"/>
      <c r="BF383" s="61"/>
      <c r="BG383" s="61">
        <v>10</v>
      </c>
      <c r="BH383" s="61"/>
      <c r="BI383" s="61"/>
      <c r="BJ383" s="61"/>
      <c r="BK383" s="61"/>
      <c r="BL383" s="61"/>
    </row>
    <row r="384" spans="1:79" s="8" customFormat="1" ht="39.6" customHeight="1" x14ac:dyDescent="0.25">
      <c r="A384" s="80">
        <v>2282</v>
      </c>
      <c r="B384" s="80"/>
      <c r="C384" s="80"/>
      <c r="D384" s="80"/>
      <c r="E384" s="80"/>
      <c r="F384" s="80"/>
      <c r="G384" s="92" t="s">
        <v>227</v>
      </c>
      <c r="H384" s="93"/>
      <c r="I384" s="93"/>
      <c r="J384" s="93"/>
      <c r="K384" s="93"/>
      <c r="L384" s="93"/>
      <c r="M384" s="93"/>
      <c r="N384" s="93"/>
      <c r="O384" s="93"/>
      <c r="P384" s="93"/>
      <c r="Q384" s="93"/>
      <c r="R384" s="93"/>
      <c r="S384" s="94"/>
      <c r="T384" s="87">
        <v>4933</v>
      </c>
      <c r="U384" s="87"/>
      <c r="V384" s="87"/>
      <c r="W384" s="87"/>
      <c r="X384" s="87"/>
      <c r="Y384" s="87"/>
      <c r="Z384" s="87">
        <v>4933</v>
      </c>
      <c r="AA384" s="87"/>
      <c r="AB384" s="87"/>
      <c r="AC384" s="87"/>
      <c r="AD384" s="87"/>
      <c r="AE384" s="87">
        <v>0</v>
      </c>
      <c r="AF384" s="87"/>
      <c r="AG384" s="87"/>
      <c r="AH384" s="87"/>
      <c r="AI384" s="87"/>
      <c r="AJ384" s="87"/>
      <c r="AK384" s="87">
        <v>0</v>
      </c>
      <c r="AL384" s="87"/>
      <c r="AM384" s="87"/>
      <c r="AN384" s="87"/>
      <c r="AO384" s="87"/>
      <c r="AP384" s="87"/>
      <c r="AQ384" s="87">
        <f t="shared" si="35"/>
        <v>0</v>
      </c>
      <c r="AR384" s="87"/>
      <c r="AS384" s="87"/>
      <c r="AT384" s="87"/>
      <c r="AU384" s="87"/>
      <c r="AV384" s="87"/>
      <c r="AW384" s="87">
        <v>0</v>
      </c>
      <c r="AX384" s="87"/>
      <c r="AY384" s="87"/>
      <c r="AZ384" s="87"/>
      <c r="BA384" s="87"/>
      <c r="BB384" s="87">
        <v>0</v>
      </c>
      <c r="BC384" s="87"/>
      <c r="BD384" s="87"/>
      <c r="BE384" s="87"/>
      <c r="BF384" s="87"/>
      <c r="BG384" s="87">
        <f t="shared" si="36"/>
        <v>4933</v>
      </c>
      <c r="BH384" s="87"/>
      <c r="BI384" s="87"/>
      <c r="BJ384" s="87"/>
      <c r="BK384" s="87"/>
      <c r="BL384" s="87"/>
    </row>
    <row r="385" spans="1:79" s="8" customFormat="1" ht="13.2" customHeight="1" x14ac:dyDescent="0.25">
      <c r="A385" s="80">
        <v>2710</v>
      </c>
      <c r="B385" s="80"/>
      <c r="C385" s="80"/>
      <c r="D385" s="80"/>
      <c r="E385" s="80"/>
      <c r="F385" s="80"/>
      <c r="G385" s="92" t="s">
        <v>228</v>
      </c>
      <c r="H385" s="93"/>
      <c r="I385" s="93"/>
      <c r="J385" s="93"/>
      <c r="K385" s="93"/>
      <c r="L385" s="93"/>
      <c r="M385" s="93"/>
      <c r="N385" s="93"/>
      <c r="O385" s="93"/>
      <c r="P385" s="93"/>
      <c r="Q385" s="93"/>
      <c r="R385" s="93"/>
      <c r="S385" s="94"/>
      <c r="T385" s="87">
        <v>31474</v>
      </c>
      <c r="U385" s="87"/>
      <c r="V385" s="87"/>
      <c r="W385" s="87"/>
      <c r="X385" s="87"/>
      <c r="Y385" s="87"/>
      <c r="Z385" s="87">
        <v>31474</v>
      </c>
      <c r="AA385" s="87"/>
      <c r="AB385" s="87"/>
      <c r="AC385" s="87"/>
      <c r="AD385" s="87"/>
      <c r="AE385" s="87">
        <v>0</v>
      </c>
      <c r="AF385" s="87"/>
      <c r="AG385" s="87"/>
      <c r="AH385" s="87"/>
      <c r="AI385" s="87"/>
      <c r="AJ385" s="87"/>
      <c r="AK385" s="87">
        <v>0</v>
      </c>
      <c r="AL385" s="87"/>
      <c r="AM385" s="87"/>
      <c r="AN385" s="87"/>
      <c r="AO385" s="87"/>
      <c r="AP385" s="87"/>
      <c r="AQ385" s="87">
        <f t="shared" si="35"/>
        <v>0</v>
      </c>
      <c r="AR385" s="87"/>
      <c r="AS385" s="87"/>
      <c r="AT385" s="87"/>
      <c r="AU385" s="87"/>
      <c r="AV385" s="87"/>
      <c r="AW385" s="87">
        <v>0</v>
      </c>
      <c r="AX385" s="87"/>
      <c r="AY385" s="87"/>
      <c r="AZ385" s="87"/>
      <c r="BA385" s="87"/>
      <c r="BB385" s="87">
        <v>0</v>
      </c>
      <c r="BC385" s="87"/>
      <c r="BD385" s="87"/>
      <c r="BE385" s="87"/>
      <c r="BF385" s="87"/>
      <c r="BG385" s="87">
        <f t="shared" si="36"/>
        <v>31474</v>
      </c>
      <c r="BH385" s="87"/>
      <c r="BI385" s="87"/>
      <c r="BJ385" s="87"/>
      <c r="BK385" s="87"/>
      <c r="BL385" s="87"/>
    </row>
    <row r="386" spans="1:79" s="8" customFormat="1" ht="13.2" customHeight="1" x14ac:dyDescent="0.25">
      <c r="A386" s="80">
        <v>2730</v>
      </c>
      <c r="B386" s="80"/>
      <c r="C386" s="80"/>
      <c r="D386" s="80"/>
      <c r="E386" s="80"/>
      <c r="F386" s="80"/>
      <c r="G386" s="92" t="s">
        <v>229</v>
      </c>
      <c r="H386" s="93"/>
      <c r="I386" s="93"/>
      <c r="J386" s="93"/>
      <c r="K386" s="93"/>
      <c r="L386" s="93"/>
      <c r="M386" s="93"/>
      <c r="N386" s="93"/>
      <c r="O386" s="93"/>
      <c r="P386" s="93"/>
      <c r="Q386" s="93"/>
      <c r="R386" s="93"/>
      <c r="S386" s="94"/>
      <c r="T386" s="87">
        <v>2280511</v>
      </c>
      <c r="U386" s="87"/>
      <c r="V386" s="87"/>
      <c r="W386" s="87"/>
      <c r="X386" s="87"/>
      <c r="Y386" s="87"/>
      <c r="Z386" s="87">
        <v>2250913</v>
      </c>
      <c r="AA386" s="87"/>
      <c r="AB386" s="87"/>
      <c r="AC386" s="87"/>
      <c r="AD386" s="87"/>
      <c r="AE386" s="87">
        <v>0</v>
      </c>
      <c r="AF386" s="87"/>
      <c r="AG386" s="87"/>
      <c r="AH386" s="87"/>
      <c r="AI386" s="87"/>
      <c r="AJ386" s="87"/>
      <c r="AK386" s="87">
        <v>0</v>
      </c>
      <c r="AL386" s="87"/>
      <c r="AM386" s="87"/>
      <c r="AN386" s="87"/>
      <c r="AO386" s="87"/>
      <c r="AP386" s="87"/>
      <c r="AQ386" s="87">
        <f t="shared" si="35"/>
        <v>0</v>
      </c>
      <c r="AR386" s="87"/>
      <c r="AS386" s="87"/>
      <c r="AT386" s="87"/>
      <c r="AU386" s="87"/>
      <c r="AV386" s="87"/>
      <c r="AW386" s="87">
        <v>0</v>
      </c>
      <c r="AX386" s="87"/>
      <c r="AY386" s="87"/>
      <c r="AZ386" s="87"/>
      <c r="BA386" s="87"/>
      <c r="BB386" s="87">
        <v>0</v>
      </c>
      <c r="BC386" s="87"/>
      <c r="BD386" s="87"/>
      <c r="BE386" s="87"/>
      <c r="BF386" s="87"/>
      <c r="BG386" s="87">
        <f t="shared" si="36"/>
        <v>2250913</v>
      </c>
      <c r="BH386" s="87"/>
      <c r="BI386" s="87"/>
      <c r="BJ386" s="87"/>
      <c r="BK386" s="87"/>
      <c r="BL386" s="87"/>
    </row>
    <row r="387" spans="1:79" s="9" customFormat="1" ht="12.75" customHeight="1" x14ac:dyDescent="0.25">
      <c r="A387" s="139"/>
      <c r="B387" s="139"/>
      <c r="C387" s="139"/>
      <c r="D387" s="139"/>
      <c r="E387" s="139"/>
      <c r="F387" s="139"/>
      <c r="G387" s="159" t="s">
        <v>145</v>
      </c>
      <c r="H387" s="156"/>
      <c r="I387" s="156"/>
      <c r="J387" s="156"/>
      <c r="K387" s="156"/>
      <c r="L387" s="156"/>
      <c r="M387" s="156"/>
      <c r="N387" s="156"/>
      <c r="O387" s="156"/>
      <c r="P387" s="156"/>
      <c r="Q387" s="156"/>
      <c r="R387" s="156"/>
      <c r="S387" s="157"/>
      <c r="T387" s="120">
        <v>63161847</v>
      </c>
      <c r="U387" s="120"/>
      <c r="V387" s="120"/>
      <c r="W387" s="120"/>
      <c r="X387" s="120"/>
      <c r="Y387" s="120"/>
      <c r="Z387" s="120">
        <v>63130654</v>
      </c>
      <c r="AA387" s="120"/>
      <c r="AB387" s="120"/>
      <c r="AC387" s="120"/>
      <c r="AD387" s="120"/>
      <c r="AE387" s="120">
        <v>0</v>
      </c>
      <c r="AF387" s="120"/>
      <c r="AG387" s="120"/>
      <c r="AH387" s="120"/>
      <c r="AI387" s="120"/>
      <c r="AJ387" s="120"/>
      <c r="AK387" s="120">
        <v>0</v>
      </c>
      <c r="AL387" s="120"/>
      <c r="AM387" s="120"/>
      <c r="AN387" s="120"/>
      <c r="AO387" s="120"/>
      <c r="AP387" s="120"/>
      <c r="AQ387" s="120">
        <f t="shared" si="35"/>
        <v>0</v>
      </c>
      <c r="AR387" s="120"/>
      <c r="AS387" s="120"/>
      <c r="AT387" s="120"/>
      <c r="AU387" s="120"/>
      <c r="AV387" s="120"/>
      <c r="AW387" s="120">
        <v>0</v>
      </c>
      <c r="AX387" s="120"/>
      <c r="AY387" s="120"/>
      <c r="AZ387" s="120"/>
      <c r="BA387" s="120"/>
      <c r="BB387" s="120">
        <v>0</v>
      </c>
      <c r="BC387" s="120"/>
      <c r="BD387" s="120"/>
      <c r="BE387" s="120"/>
      <c r="BF387" s="120"/>
      <c r="BG387" s="120">
        <f t="shared" si="36"/>
        <v>63130654</v>
      </c>
      <c r="BH387" s="120"/>
      <c r="BI387" s="120"/>
      <c r="BJ387" s="120"/>
      <c r="BK387" s="120"/>
      <c r="BL387" s="120"/>
    </row>
    <row r="389" spans="1:79" ht="14.25" customHeight="1" x14ac:dyDescent="0.25">
      <c r="A389" s="51" t="s">
        <v>423</v>
      </c>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row>
    <row r="390" spans="1:79" ht="15" customHeight="1" x14ac:dyDescent="0.25">
      <c r="A390" s="59" t="s">
        <v>192</v>
      </c>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row>
    <row r="392" spans="1:79" ht="18" customHeight="1" x14ac:dyDescent="0.25">
      <c r="A392" s="61" t="s">
        <v>132</v>
      </c>
      <c r="B392" s="61"/>
      <c r="C392" s="61"/>
      <c r="D392" s="61"/>
      <c r="E392" s="61"/>
      <c r="F392" s="61"/>
      <c r="G392" s="61" t="s">
        <v>19</v>
      </c>
      <c r="H392" s="61"/>
      <c r="I392" s="61"/>
      <c r="J392" s="61"/>
      <c r="K392" s="61"/>
      <c r="L392" s="61"/>
      <c r="M392" s="61"/>
      <c r="N392" s="61"/>
      <c r="O392" s="61"/>
      <c r="P392" s="61"/>
      <c r="Q392" s="61" t="s">
        <v>197</v>
      </c>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t="s">
        <v>201</v>
      </c>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row>
    <row r="393" spans="1:79" ht="42.9" customHeight="1" x14ac:dyDescent="0.25">
      <c r="A393" s="61"/>
      <c r="B393" s="61"/>
      <c r="C393" s="61"/>
      <c r="D393" s="61"/>
      <c r="E393" s="61"/>
      <c r="F393" s="61"/>
      <c r="G393" s="61"/>
      <c r="H393" s="61"/>
      <c r="I393" s="61"/>
      <c r="J393" s="61"/>
      <c r="K393" s="61"/>
      <c r="L393" s="61"/>
      <c r="M393" s="61"/>
      <c r="N393" s="61"/>
      <c r="O393" s="61"/>
      <c r="P393" s="61"/>
      <c r="Q393" s="61" t="s">
        <v>137</v>
      </c>
      <c r="R393" s="61"/>
      <c r="S393" s="61"/>
      <c r="T393" s="61"/>
      <c r="U393" s="61"/>
      <c r="V393" s="80" t="s">
        <v>138</v>
      </c>
      <c r="W393" s="80"/>
      <c r="X393" s="80"/>
      <c r="Y393" s="80"/>
      <c r="Z393" s="61" t="s">
        <v>139</v>
      </c>
      <c r="AA393" s="61"/>
      <c r="AB393" s="61"/>
      <c r="AC393" s="61"/>
      <c r="AD393" s="61"/>
      <c r="AE393" s="61"/>
      <c r="AF393" s="61"/>
      <c r="AG393" s="61"/>
      <c r="AH393" s="61"/>
      <c r="AI393" s="61"/>
      <c r="AJ393" s="61" t="s">
        <v>140</v>
      </c>
      <c r="AK393" s="61"/>
      <c r="AL393" s="61"/>
      <c r="AM393" s="61"/>
      <c r="AN393" s="61"/>
      <c r="AO393" s="61" t="s">
        <v>20</v>
      </c>
      <c r="AP393" s="61"/>
      <c r="AQ393" s="61"/>
      <c r="AR393" s="61"/>
      <c r="AS393" s="61"/>
      <c r="AT393" s="80" t="s">
        <v>141</v>
      </c>
      <c r="AU393" s="80"/>
      <c r="AV393" s="80"/>
      <c r="AW393" s="80"/>
      <c r="AX393" s="61" t="s">
        <v>139</v>
      </c>
      <c r="AY393" s="61"/>
      <c r="AZ393" s="61"/>
      <c r="BA393" s="61"/>
      <c r="BB393" s="61"/>
      <c r="BC393" s="61"/>
      <c r="BD393" s="61"/>
      <c r="BE393" s="61"/>
      <c r="BF393" s="61"/>
      <c r="BG393" s="61"/>
      <c r="BH393" s="61" t="s">
        <v>142</v>
      </c>
      <c r="BI393" s="61"/>
      <c r="BJ393" s="61"/>
      <c r="BK393" s="61"/>
      <c r="BL393" s="61"/>
    </row>
    <row r="394" spans="1:79" ht="63" customHeight="1" x14ac:dyDescent="0.25">
      <c r="A394" s="61"/>
      <c r="B394" s="61"/>
      <c r="C394" s="61"/>
      <c r="D394" s="61"/>
      <c r="E394" s="61"/>
      <c r="F394" s="61"/>
      <c r="G394" s="61"/>
      <c r="H394" s="61"/>
      <c r="I394" s="61"/>
      <c r="J394" s="61"/>
      <c r="K394" s="61"/>
      <c r="L394" s="61"/>
      <c r="M394" s="61"/>
      <c r="N394" s="61"/>
      <c r="O394" s="61"/>
      <c r="P394" s="61"/>
      <c r="Q394" s="61"/>
      <c r="R394" s="61"/>
      <c r="S394" s="61"/>
      <c r="T394" s="61"/>
      <c r="U394" s="61"/>
      <c r="V394" s="80"/>
      <c r="W394" s="80"/>
      <c r="X394" s="80"/>
      <c r="Y394" s="80"/>
      <c r="Z394" s="61" t="s">
        <v>17</v>
      </c>
      <c r="AA394" s="61"/>
      <c r="AB394" s="61"/>
      <c r="AC394" s="61"/>
      <c r="AD394" s="61"/>
      <c r="AE394" s="61" t="s">
        <v>16</v>
      </c>
      <c r="AF394" s="61"/>
      <c r="AG394" s="61"/>
      <c r="AH394" s="61"/>
      <c r="AI394" s="61"/>
      <c r="AJ394" s="61"/>
      <c r="AK394" s="61"/>
      <c r="AL394" s="61"/>
      <c r="AM394" s="61"/>
      <c r="AN394" s="61"/>
      <c r="AO394" s="61"/>
      <c r="AP394" s="61"/>
      <c r="AQ394" s="61"/>
      <c r="AR394" s="61"/>
      <c r="AS394" s="61"/>
      <c r="AT394" s="80"/>
      <c r="AU394" s="80"/>
      <c r="AV394" s="80"/>
      <c r="AW394" s="80"/>
      <c r="AX394" s="61" t="s">
        <v>17</v>
      </c>
      <c r="AY394" s="61"/>
      <c r="AZ394" s="61"/>
      <c r="BA394" s="61"/>
      <c r="BB394" s="61"/>
      <c r="BC394" s="61" t="s">
        <v>16</v>
      </c>
      <c r="BD394" s="61"/>
      <c r="BE394" s="61"/>
      <c r="BF394" s="61"/>
      <c r="BG394" s="61"/>
      <c r="BH394" s="61"/>
      <c r="BI394" s="61"/>
      <c r="BJ394" s="61"/>
      <c r="BK394" s="61"/>
      <c r="BL394" s="61"/>
    </row>
    <row r="395" spans="1:79" ht="15" customHeight="1" x14ac:dyDescent="0.25">
      <c r="A395" s="61">
        <v>1</v>
      </c>
      <c r="B395" s="61"/>
      <c r="C395" s="61"/>
      <c r="D395" s="61"/>
      <c r="E395" s="61"/>
      <c r="F395" s="61"/>
      <c r="G395" s="61">
        <v>2</v>
      </c>
      <c r="H395" s="61"/>
      <c r="I395" s="61"/>
      <c r="J395" s="61"/>
      <c r="K395" s="61"/>
      <c r="L395" s="61"/>
      <c r="M395" s="61"/>
      <c r="N395" s="61"/>
      <c r="O395" s="61"/>
      <c r="P395" s="61"/>
      <c r="Q395" s="61">
        <v>3</v>
      </c>
      <c r="R395" s="61"/>
      <c r="S395" s="61"/>
      <c r="T395" s="61"/>
      <c r="U395" s="61"/>
      <c r="V395" s="61">
        <v>4</v>
      </c>
      <c r="W395" s="61"/>
      <c r="X395" s="61"/>
      <c r="Y395" s="61"/>
      <c r="Z395" s="61">
        <v>5</v>
      </c>
      <c r="AA395" s="61"/>
      <c r="AB395" s="61"/>
      <c r="AC395" s="61"/>
      <c r="AD395" s="61"/>
      <c r="AE395" s="61">
        <v>6</v>
      </c>
      <c r="AF395" s="61"/>
      <c r="AG395" s="61"/>
      <c r="AH395" s="61"/>
      <c r="AI395" s="61"/>
      <c r="AJ395" s="61">
        <v>7</v>
      </c>
      <c r="AK395" s="61"/>
      <c r="AL395" s="61"/>
      <c r="AM395" s="61"/>
      <c r="AN395" s="61"/>
      <c r="AO395" s="61">
        <v>8</v>
      </c>
      <c r="AP395" s="61"/>
      <c r="AQ395" s="61"/>
      <c r="AR395" s="61"/>
      <c r="AS395" s="61"/>
      <c r="AT395" s="61">
        <v>9</v>
      </c>
      <c r="AU395" s="61"/>
      <c r="AV395" s="61"/>
      <c r="AW395" s="61"/>
      <c r="AX395" s="61">
        <v>10</v>
      </c>
      <c r="AY395" s="61"/>
      <c r="AZ395" s="61"/>
      <c r="BA395" s="61"/>
      <c r="BB395" s="61"/>
      <c r="BC395" s="61">
        <v>11</v>
      </c>
      <c r="BD395" s="61"/>
      <c r="BE395" s="61"/>
      <c r="BF395" s="61"/>
      <c r="BG395" s="61"/>
      <c r="BH395" s="61">
        <v>12</v>
      </c>
      <c r="BI395" s="61"/>
      <c r="BJ395" s="61"/>
      <c r="BK395" s="61"/>
      <c r="BL395" s="61"/>
    </row>
    <row r="396" spans="1:79" ht="12" hidden="1" customHeight="1" x14ac:dyDescent="0.25">
      <c r="A396" s="80" t="s">
        <v>64</v>
      </c>
      <c r="B396" s="80"/>
      <c r="C396" s="80"/>
      <c r="D396" s="80"/>
      <c r="E396" s="80"/>
      <c r="F396" s="80"/>
      <c r="G396" s="142" t="s">
        <v>57</v>
      </c>
      <c r="H396" s="142"/>
      <c r="I396" s="142"/>
      <c r="J396" s="142"/>
      <c r="K396" s="142"/>
      <c r="L396" s="142"/>
      <c r="M396" s="142"/>
      <c r="N396" s="142"/>
      <c r="O396" s="142"/>
      <c r="P396" s="142"/>
      <c r="Q396" s="122" t="s">
        <v>80</v>
      </c>
      <c r="R396" s="122"/>
      <c r="S396" s="122"/>
      <c r="T396" s="122"/>
      <c r="U396" s="122"/>
      <c r="V396" s="122" t="s">
        <v>81</v>
      </c>
      <c r="W396" s="122"/>
      <c r="X396" s="122"/>
      <c r="Y396" s="122"/>
      <c r="Z396" s="122" t="s">
        <v>82</v>
      </c>
      <c r="AA396" s="122"/>
      <c r="AB396" s="122"/>
      <c r="AC396" s="122"/>
      <c r="AD396" s="122"/>
      <c r="AE396" s="122" t="s">
        <v>83</v>
      </c>
      <c r="AF396" s="122"/>
      <c r="AG396" s="122"/>
      <c r="AH396" s="122"/>
      <c r="AI396" s="122"/>
      <c r="AJ396" s="125" t="s">
        <v>102</v>
      </c>
      <c r="AK396" s="122"/>
      <c r="AL396" s="122"/>
      <c r="AM396" s="122"/>
      <c r="AN396" s="122"/>
      <c r="AO396" s="122" t="s">
        <v>84</v>
      </c>
      <c r="AP396" s="122"/>
      <c r="AQ396" s="122"/>
      <c r="AR396" s="122"/>
      <c r="AS396" s="122"/>
      <c r="AT396" s="125" t="s">
        <v>103</v>
      </c>
      <c r="AU396" s="122"/>
      <c r="AV396" s="122"/>
      <c r="AW396" s="122"/>
      <c r="AX396" s="122" t="s">
        <v>85</v>
      </c>
      <c r="AY396" s="122"/>
      <c r="AZ396" s="122"/>
      <c r="BA396" s="122"/>
      <c r="BB396" s="122"/>
      <c r="BC396" s="122" t="s">
        <v>86</v>
      </c>
      <c r="BD396" s="122"/>
      <c r="BE396" s="122"/>
      <c r="BF396" s="122"/>
      <c r="BG396" s="122"/>
      <c r="BH396" s="125" t="s">
        <v>102</v>
      </c>
      <c r="BI396" s="122"/>
      <c r="BJ396" s="122"/>
      <c r="BK396" s="122"/>
      <c r="BL396" s="122"/>
      <c r="CA396" s="1" t="s">
        <v>52</v>
      </c>
    </row>
    <row r="397" spans="1:79" s="8" customFormat="1" ht="13.2" customHeight="1" x14ac:dyDescent="0.25">
      <c r="A397" s="80">
        <v>2111</v>
      </c>
      <c r="B397" s="80"/>
      <c r="C397" s="80"/>
      <c r="D397" s="80"/>
      <c r="E397" s="80"/>
      <c r="F397" s="80"/>
      <c r="G397" s="92" t="s">
        <v>154</v>
      </c>
      <c r="H397" s="93"/>
      <c r="I397" s="93"/>
      <c r="J397" s="93"/>
      <c r="K397" s="93"/>
      <c r="L397" s="93"/>
      <c r="M397" s="93"/>
      <c r="N397" s="93"/>
      <c r="O397" s="93"/>
      <c r="P397" s="94"/>
      <c r="Q397" s="87">
        <v>0</v>
      </c>
      <c r="R397" s="87"/>
      <c r="S397" s="87"/>
      <c r="T397" s="87"/>
      <c r="U397" s="87"/>
      <c r="V397" s="87">
        <v>0</v>
      </c>
      <c r="W397" s="87"/>
      <c r="X397" s="87"/>
      <c r="Y397" s="87"/>
      <c r="Z397" s="87">
        <v>0</v>
      </c>
      <c r="AA397" s="87"/>
      <c r="AB397" s="87"/>
      <c r="AC397" s="87"/>
      <c r="AD397" s="87"/>
      <c r="AE397" s="87">
        <v>0</v>
      </c>
      <c r="AF397" s="87"/>
      <c r="AG397" s="87"/>
      <c r="AH397" s="87"/>
      <c r="AI397" s="87"/>
      <c r="AJ397" s="87">
        <f t="shared" ref="AJ397:AJ410" si="37">IF(ISNUMBER(Q397),Q397,0)-IF(ISNUMBER(Z397),Z397,0)</f>
        <v>0</v>
      </c>
      <c r="AK397" s="87"/>
      <c r="AL397" s="87"/>
      <c r="AM397" s="87"/>
      <c r="AN397" s="87"/>
      <c r="AO397" s="87">
        <v>0</v>
      </c>
      <c r="AP397" s="87"/>
      <c r="AQ397" s="87"/>
      <c r="AR397" s="87"/>
      <c r="AS397" s="87"/>
      <c r="AT397" s="87">
        <f t="shared" ref="AT397:AT410" si="38">IF(ISNUMBER(V397),V397,0)-IF(ISNUMBER(Z397),Z397,0)-IF(ISNUMBER(AE397),AE397,0)</f>
        <v>0</v>
      </c>
      <c r="AU397" s="87"/>
      <c r="AV397" s="87"/>
      <c r="AW397" s="87"/>
      <c r="AX397" s="87">
        <v>0</v>
      </c>
      <c r="AY397" s="87"/>
      <c r="AZ397" s="87"/>
      <c r="BA397" s="87"/>
      <c r="BB397" s="87"/>
      <c r="BC397" s="87">
        <v>0</v>
      </c>
      <c r="BD397" s="87"/>
      <c r="BE397" s="87"/>
      <c r="BF397" s="87"/>
      <c r="BG397" s="87"/>
      <c r="BH397" s="87">
        <f t="shared" ref="BH397:BH410" si="39">IF(ISNUMBER(AO397),AO397,0)-IF(ISNUMBER(AX397),AX397,0)</f>
        <v>0</v>
      </c>
      <c r="BI397" s="87"/>
      <c r="BJ397" s="87"/>
      <c r="BK397" s="87"/>
      <c r="BL397" s="87"/>
      <c r="CA397" s="8" t="s">
        <v>53</v>
      </c>
    </row>
    <row r="398" spans="1:79" s="8" customFormat="1" ht="13.2" customHeight="1" x14ac:dyDescent="0.25">
      <c r="A398" s="80">
        <v>2120</v>
      </c>
      <c r="B398" s="80"/>
      <c r="C398" s="80"/>
      <c r="D398" s="80"/>
      <c r="E398" s="80"/>
      <c r="F398" s="80"/>
      <c r="G398" s="92" t="s">
        <v>155</v>
      </c>
      <c r="H398" s="93"/>
      <c r="I398" s="93"/>
      <c r="J398" s="93"/>
      <c r="K398" s="93"/>
      <c r="L398" s="93"/>
      <c r="M398" s="93"/>
      <c r="N398" s="93"/>
      <c r="O398" s="93"/>
      <c r="P398" s="94"/>
      <c r="Q398" s="87">
        <v>0</v>
      </c>
      <c r="R398" s="87"/>
      <c r="S398" s="87"/>
      <c r="T398" s="87"/>
      <c r="U398" s="87"/>
      <c r="V398" s="87">
        <v>0</v>
      </c>
      <c r="W398" s="87"/>
      <c r="X398" s="87"/>
      <c r="Y398" s="87"/>
      <c r="Z398" s="87">
        <v>0</v>
      </c>
      <c r="AA398" s="87"/>
      <c r="AB398" s="87"/>
      <c r="AC398" s="87"/>
      <c r="AD398" s="87"/>
      <c r="AE398" s="87">
        <v>0</v>
      </c>
      <c r="AF398" s="87"/>
      <c r="AG398" s="87"/>
      <c r="AH398" s="87"/>
      <c r="AI398" s="87"/>
      <c r="AJ398" s="87">
        <f t="shared" si="37"/>
        <v>0</v>
      </c>
      <c r="AK398" s="87"/>
      <c r="AL398" s="87"/>
      <c r="AM398" s="87"/>
      <c r="AN398" s="87"/>
      <c r="AO398" s="87">
        <v>0</v>
      </c>
      <c r="AP398" s="87"/>
      <c r="AQ398" s="87"/>
      <c r="AR398" s="87"/>
      <c r="AS398" s="87"/>
      <c r="AT398" s="87">
        <f t="shared" si="38"/>
        <v>0</v>
      </c>
      <c r="AU398" s="87"/>
      <c r="AV398" s="87"/>
      <c r="AW398" s="87"/>
      <c r="AX398" s="87">
        <v>0</v>
      </c>
      <c r="AY398" s="87"/>
      <c r="AZ398" s="87"/>
      <c r="BA398" s="87"/>
      <c r="BB398" s="87"/>
      <c r="BC398" s="87">
        <v>0</v>
      </c>
      <c r="BD398" s="87"/>
      <c r="BE398" s="87"/>
      <c r="BF398" s="87"/>
      <c r="BG398" s="87"/>
      <c r="BH398" s="87">
        <f t="shared" si="39"/>
        <v>0</v>
      </c>
      <c r="BI398" s="87"/>
      <c r="BJ398" s="87"/>
      <c r="BK398" s="87"/>
      <c r="BL398" s="87"/>
    </row>
    <row r="399" spans="1:79" s="8" customFormat="1" ht="26.4" customHeight="1" x14ac:dyDescent="0.25">
      <c r="A399" s="80">
        <v>2210</v>
      </c>
      <c r="B399" s="80"/>
      <c r="C399" s="80"/>
      <c r="D399" s="80"/>
      <c r="E399" s="80"/>
      <c r="F399" s="80"/>
      <c r="G399" s="92" t="s">
        <v>156</v>
      </c>
      <c r="H399" s="93"/>
      <c r="I399" s="93"/>
      <c r="J399" s="93"/>
      <c r="K399" s="93"/>
      <c r="L399" s="93"/>
      <c r="M399" s="93"/>
      <c r="N399" s="93"/>
      <c r="O399" s="93"/>
      <c r="P399" s="94"/>
      <c r="Q399" s="87">
        <v>0</v>
      </c>
      <c r="R399" s="87"/>
      <c r="S399" s="87"/>
      <c r="T399" s="87"/>
      <c r="U399" s="87"/>
      <c r="V399" s="87">
        <v>0</v>
      </c>
      <c r="W399" s="87"/>
      <c r="X399" s="87"/>
      <c r="Y399" s="87"/>
      <c r="Z399" s="87">
        <v>0</v>
      </c>
      <c r="AA399" s="87"/>
      <c r="AB399" s="87"/>
      <c r="AC399" s="87"/>
      <c r="AD399" s="87"/>
      <c r="AE399" s="87">
        <v>0</v>
      </c>
      <c r="AF399" s="87"/>
      <c r="AG399" s="87"/>
      <c r="AH399" s="87"/>
      <c r="AI399" s="87"/>
      <c r="AJ399" s="87">
        <f t="shared" si="37"/>
        <v>0</v>
      </c>
      <c r="AK399" s="87"/>
      <c r="AL399" s="87"/>
      <c r="AM399" s="87"/>
      <c r="AN399" s="87"/>
      <c r="AO399" s="87">
        <v>0</v>
      </c>
      <c r="AP399" s="87"/>
      <c r="AQ399" s="87"/>
      <c r="AR399" s="87"/>
      <c r="AS399" s="87"/>
      <c r="AT399" s="87">
        <f t="shared" si="38"/>
        <v>0</v>
      </c>
      <c r="AU399" s="87"/>
      <c r="AV399" s="87"/>
      <c r="AW399" s="87"/>
      <c r="AX399" s="87">
        <v>0</v>
      </c>
      <c r="AY399" s="87"/>
      <c r="AZ399" s="87"/>
      <c r="BA399" s="87"/>
      <c r="BB399" s="87"/>
      <c r="BC399" s="87">
        <v>0</v>
      </c>
      <c r="BD399" s="87"/>
      <c r="BE399" s="87"/>
      <c r="BF399" s="87"/>
      <c r="BG399" s="87"/>
      <c r="BH399" s="87">
        <f t="shared" si="39"/>
        <v>0</v>
      </c>
      <c r="BI399" s="87"/>
      <c r="BJ399" s="87"/>
      <c r="BK399" s="87"/>
      <c r="BL399" s="87"/>
    </row>
    <row r="400" spans="1:79" s="8" customFormat="1" ht="26.4" customHeight="1" x14ac:dyDescent="0.25">
      <c r="A400" s="80">
        <v>2220</v>
      </c>
      <c r="B400" s="80"/>
      <c r="C400" s="80"/>
      <c r="D400" s="80"/>
      <c r="E400" s="80"/>
      <c r="F400" s="80"/>
      <c r="G400" s="92" t="s">
        <v>222</v>
      </c>
      <c r="H400" s="93"/>
      <c r="I400" s="93"/>
      <c r="J400" s="93"/>
      <c r="K400" s="93"/>
      <c r="L400" s="93"/>
      <c r="M400" s="93"/>
      <c r="N400" s="93"/>
      <c r="O400" s="93"/>
      <c r="P400" s="94"/>
      <c r="Q400" s="87">
        <v>149581</v>
      </c>
      <c r="R400" s="87"/>
      <c r="S400" s="87"/>
      <c r="T400" s="87"/>
      <c r="U400" s="87"/>
      <c r="V400" s="87">
        <v>0</v>
      </c>
      <c r="W400" s="87"/>
      <c r="X400" s="87"/>
      <c r="Y400" s="87"/>
      <c r="Z400" s="87">
        <v>0</v>
      </c>
      <c r="AA400" s="87"/>
      <c r="AB400" s="87"/>
      <c r="AC400" s="87"/>
      <c r="AD400" s="87"/>
      <c r="AE400" s="87">
        <v>0</v>
      </c>
      <c r="AF400" s="87"/>
      <c r="AG400" s="87"/>
      <c r="AH400" s="87"/>
      <c r="AI400" s="87"/>
      <c r="AJ400" s="87">
        <f t="shared" si="37"/>
        <v>149581</v>
      </c>
      <c r="AK400" s="87"/>
      <c r="AL400" s="87"/>
      <c r="AM400" s="87"/>
      <c r="AN400" s="87"/>
      <c r="AO400" s="87">
        <v>0</v>
      </c>
      <c r="AP400" s="87"/>
      <c r="AQ400" s="87"/>
      <c r="AR400" s="87"/>
      <c r="AS400" s="87"/>
      <c r="AT400" s="87">
        <f t="shared" si="38"/>
        <v>0</v>
      </c>
      <c r="AU400" s="87"/>
      <c r="AV400" s="87"/>
      <c r="AW400" s="87"/>
      <c r="AX400" s="87">
        <v>0</v>
      </c>
      <c r="AY400" s="87"/>
      <c r="AZ400" s="87"/>
      <c r="BA400" s="87"/>
      <c r="BB400" s="87"/>
      <c r="BC400" s="87">
        <v>0</v>
      </c>
      <c r="BD400" s="87"/>
      <c r="BE400" s="87"/>
      <c r="BF400" s="87"/>
      <c r="BG400" s="87"/>
      <c r="BH400" s="87">
        <f t="shared" si="39"/>
        <v>0</v>
      </c>
      <c r="BI400" s="87"/>
      <c r="BJ400" s="87"/>
      <c r="BK400" s="87"/>
      <c r="BL400" s="87"/>
    </row>
    <row r="401" spans="1:64" s="8" customFormat="1" ht="19.2" customHeight="1" x14ac:dyDescent="0.25">
      <c r="A401" s="80">
        <v>2240</v>
      </c>
      <c r="B401" s="80"/>
      <c r="C401" s="80"/>
      <c r="D401" s="80"/>
      <c r="E401" s="80"/>
      <c r="F401" s="80"/>
      <c r="G401" s="92" t="s">
        <v>157</v>
      </c>
      <c r="H401" s="93"/>
      <c r="I401" s="93"/>
      <c r="J401" s="93"/>
      <c r="K401" s="93"/>
      <c r="L401" s="93"/>
      <c r="M401" s="93"/>
      <c r="N401" s="93"/>
      <c r="O401" s="93"/>
      <c r="P401" s="94"/>
      <c r="Q401" s="87">
        <v>0</v>
      </c>
      <c r="R401" s="87"/>
      <c r="S401" s="87"/>
      <c r="T401" s="87"/>
      <c r="U401" s="87"/>
      <c r="V401" s="87">
        <v>0</v>
      </c>
      <c r="W401" s="87"/>
      <c r="X401" s="87"/>
      <c r="Y401" s="87"/>
      <c r="Z401" s="87">
        <v>0</v>
      </c>
      <c r="AA401" s="87"/>
      <c r="AB401" s="87"/>
      <c r="AC401" s="87"/>
      <c r="AD401" s="87"/>
      <c r="AE401" s="87">
        <v>0</v>
      </c>
      <c r="AF401" s="87"/>
      <c r="AG401" s="87"/>
      <c r="AH401" s="87"/>
      <c r="AI401" s="87"/>
      <c r="AJ401" s="87">
        <f t="shared" si="37"/>
        <v>0</v>
      </c>
      <c r="AK401" s="87"/>
      <c r="AL401" s="87"/>
      <c r="AM401" s="87"/>
      <c r="AN401" s="87"/>
      <c r="AO401" s="87">
        <v>0</v>
      </c>
      <c r="AP401" s="87"/>
      <c r="AQ401" s="87"/>
      <c r="AR401" s="87"/>
      <c r="AS401" s="87"/>
      <c r="AT401" s="87">
        <f t="shared" si="38"/>
        <v>0</v>
      </c>
      <c r="AU401" s="87"/>
      <c r="AV401" s="87"/>
      <c r="AW401" s="87"/>
      <c r="AX401" s="87">
        <v>0</v>
      </c>
      <c r="AY401" s="87"/>
      <c r="AZ401" s="87"/>
      <c r="BA401" s="87"/>
      <c r="BB401" s="87"/>
      <c r="BC401" s="87">
        <v>0</v>
      </c>
      <c r="BD401" s="87"/>
      <c r="BE401" s="87"/>
      <c r="BF401" s="87"/>
      <c r="BG401" s="87"/>
      <c r="BH401" s="87">
        <f t="shared" si="39"/>
        <v>0</v>
      </c>
      <c r="BI401" s="87"/>
      <c r="BJ401" s="87"/>
      <c r="BK401" s="87"/>
      <c r="BL401" s="87"/>
    </row>
    <row r="402" spans="1:64" s="8" customFormat="1" ht="13.2" customHeight="1" x14ac:dyDescent="0.25">
      <c r="A402" s="80">
        <v>2250</v>
      </c>
      <c r="B402" s="80"/>
      <c r="C402" s="80"/>
      <c r="D402" s="80"/>
      <c r="E402" s="80"/>
      <c r="F402" s="80"/>
      <c r="G402" s="92" t="s">
        <v>224</v>
      </c>
      <c r="H402" s="93"/>
      <c r="I402" s="93"/>
      <c r="J402" s="93"/>
      <c r="K402" s="93"/>
      <c r="L402" s="93"/>
      <c r="M402" s="93"/>
      <c r="N402" s="93"/>
      <c r="O402" s="93"/>
      <c r="P402" s="94"/>
      <c r="Q402" s="87">
        <v>0</v>
      </c>
      <c r="R402" s="87"/>
      <c r="S402" s="87"/>
      <c r="T402" s="87"/>
      <c r="U402" s="87"/>
      <c r="V402" s="87">
        <v>0</v>
      </c>
      <c r="W402" s="87"/>
      <c r="X402" s="87"/>
      <c r="Y402" s="87"/>
      <c r="Z402" s="87">
        <v>0</v>
      </c>
      <c r="AA402" s="87"/>
      <c r="AB402" s="87"/>
      <c r="AC402" s="87"/>
      <c r="AD402" s="87"/>
      <c r="AE402" s="87">
        <v>0</v>
      </c>
      <c r="AF402" s="87"/>
      <c r="AG402" s="87"/>
      <c r="AH402" s="87"/>
      <c r="AI402" s="87"/>
      <c r="AJ402" s="87">
        <f t="shared" si="37"/>
        <v>0</v>
      </c>
      <c r="AK402" s="87"/>
      <c r="AL402" s="87"/>
      <c r="AM402" s="87"/>
      <c r="AN402" s="87"/>
      <c r="AO402" s="87">
        <v>0</v>
      </c>
      <c r="AP402" s="87"/>
      <c r="AQ402" s="87"/>
      <c r="AR402" s="87"/>
      <c r="AS402" s="87"/>
      <c r="AT402" s="87">
        <f t="shared" si="38"/>
        <v>0</v>
      </c>
      <c r="AU402" s="87"/>
      <c r="AV402" s="87"/>
      <c r="AW402" s="87"/>
      <c r="AX402" s="87">
        <v>0</v>
      </c>
      <c r="AY402" s="87"/>
      <c r="AZ402" s="87"/>
      <c r="BA402" s="87"/>
      <c r="BB402" s="87"/>
      <c r="BC402" s="87">
        <v>0</v>
      </c>
      <c r="BD402" s="87"/>
      <c r="BE402" s="87"/>
      <c r="BF402" s="87"/>
      <c r="BG402" s="87"/>
      <c r="BH402" s="87">
        <f t="shared" si="39"/>
        <v>0</v>
      </c>
      <c r="BI402" s="87"/>
      <c r="BJ402" s="87"/>
      <c r="BK402" s="87"/>
      <c r="BL402" s="87"/>
    </row>
    <row r="403" spans="1:64" s="8" customFormat="1" ht="13.2" customHeight="1" x14ac:dyDescent="0.25">
      <c r="A403" s="80">
        <v>2271</v>
      </c>
      <c r="B403" s="80"/>
      <c r="C403" s="80"/>
      <c r="D403" s="80"/>
      <c r="E403" s="80"/>
      <c r="F403" s="80"/>
      <c r="G403" s="92" t="s">
        <v>158</v>
      </c>
      <c r="H403" s="93"/>
      <c r="I403" s="93"/>
      <c r="J403" s="93"/>
      <c r="K403" s="93"/>
      <c r="L403" s="93"/>
      <c r="M403" s="93"/>
      <c r="N403" s="93"/>
      <c r="O403" s="93"/>
      <c r="P403" s="94"/>
      <c r="Q403" s="87">
        <v>1071570</v>
      </c>
      <c r="R403" s="87"/>
      <c r="S403" s="87"/>
      <c r="T403" s="87"/>
      <c r="U403" s="87"/>
      <c r="V403" s="87">
        <v>0</v>
      </c>
      <c r="W403" s="87"/>
      <c r="X403" s="87"/>
      <c r="Y403" s="87"/>
      <c r="Z403" s="87">
        <v>0</v>
      </c>
      <c r="AA403" s="87"/>
      <c r="AB403" s="87"/>
      <c r="AC403" s="87"/>
      <c r="AD403" s="87"/>
      <c r="AE403" s="87">
        <v>0</v>
      </c>
      <c r="AF403" s="87"/>
      <c r="AG403" s="87"/>
      <c r="AH403" s="87"/>
      <c r="AI403" s="87"/>
      <c r="AJ403" s="87">
        <f t="shared" si="37"/>
        <v>1071570</v>
      </c>
      <c r="AK403" s="87"/>
      <c r="AL403" s="87"/>
      <c r="AM403" s="87"/>
      <c r="AN403" s="87"/>
      <c r="AO403" s="87">
        <v>825600</v>
      </c>
      <c r="AP403" s="87"/>
      <c r="AQ403" s="87"/>
      <c r="AR403" s="87"/>
      <c r="AS403" s="87"/>
      <c r="AT403" s="87">
        <f t="shared" si="38"/>
        <v>0</v>
      </c>
      <c r="AU403" s="87"/>
      <c r="AV403" s="87"/>
      <c r="AW403" s="87"/>
      <c r="AX403" s="87">
        <v>0</v>
      </c>
      <c r="AY403" s="87"/>
      <c r="AZ403" s="87"/>
      <c r="BA403" s="87"/>
      <c r="BB403" s="87"/>
      <c r="BC403" s="87">
        <v>0</v>
      </c>
      <c r="BD403" s="87"/>
      <c r="BE403" s="87"/>
      <c r="BF403" s="87"/>
      <c r="BG403" s="87"/>
      <c r="BH403" s="87">
        <f t="shared" si="39"/>
        <v>825600</v>
      </c>
      <c r="BI403" s="87"/>
      <c r="BJ403" s="87"/>
      <c r="BK403" s="87"/>
      <c r="BL403" s="87"/>
    </row>
    <row r="404" spans="1:64" s="8" customFormat="1" ht="26.4" customHeight="1" x14ac:dyDescent="0.25">
      <c r="A404" s="80">
        <v>2272</v>
      </c>
      <c r="B404" s="80"/>
      <c r="C404" s="80"/>
      <c r="D404" s="80"/>
      <c r="E404" s="80"/>
      <c r="F404" s="80"/>
      <c r="G404" s="92" t="s">
        <v>159</v>
      </c>
      <c r="H404" s="93"/>
      <c r="I404" s="93"/>
      <c r="J404" s="93"/>
      <c r="K404" s="93"/>
      <c r="L404" s="93"/>
      <c r="M404" s="93"/>
      <c r="N404" s="93"/>
      <c r="O404" s="93"/>
      <c r="P404" s="94"/>
      <c r="Q404" s="87">
        <v>108097</v>
      </c>
      <c r="R404" s="87"/>
      <c r="S404" s="87"/>
      <c r="T404" s="87"/>
      <c r="U404" s="87"/>
      <c r="V404" s="87">
        <v>0</v>
      </c>
      <c r="W404" s="87"/>
      <c r="X404" s="87"/>
      <c r="Y404" s="87"/>
      <c r="Z404" s="87">
        <v>0</v>
      </c>
      <c r="AA404" s="87"/>
      <c r="AB404" s="87"/>
      <c r="AC404" s="87"/>
      <c r="AD404" s="87"/>
      <c r="AE404" s="87">
        <v>0</v>
      </c>
      <c r="AF404" s="87"/>
      <c r="AG404" s="87"/>
      <c r="AH404" s="87"/>
      <c r="AI404" s="87"/>
      <c r="AJ404" s="87">
        <f t="shared" si="37"/>
        <v>108097</v>
      </c>
      <c r="AK404" s="87"/>
      <c r="AL404" s="87"/>
      <c r="AM404" s="87"/>
      <c r="AN404" s="87"/>
      <c r="AO404" s="87">
        <v>53000</v>
      </c>
      <c r="AP404" s="87"/>
      <c r="AQ404" s="87"/>
      <c r="AR404" s="87"/>
      <c r="AS404" s="87"/>
      <c r="AT404" s="87">
        <f t="shared" si="38"/>
        <v>0</v>
      </c>
      <c r="AU404" s="87"/>
      <c r="AV404" s="87"/>
      <c r="AW404" s="87"/>
      <c r="AX404" s="87">
        <v>0</v>
      </c>
      <c r="AY404" s="87"/>
      <c r="AZ404" s="87"/>
      <c r="BA404" s="87"/>
      <c r="BB404" s="87"/>
      <c r="BC404" s="87">
        <v>0</v>
      </c>
      <c r="BD404" s="87"/>
      <c r="BE404" s="87"/>
      <c r="BF404" s="87"/>
      <c r="BG404" s="87"/>
      <c r="BH404" s="87">
        <f t="shared" si="39"/>
        <v>53000</v>
      </c>
      <c r="BI404" s="87"/>
      <c r="BJ404" s="87"/>
      <c r="BK404" s="87"/>
      <c r="BL404" s="87"/>
    </row>
    <row r="405" spans="1:64" s="8" customFormat="1" ht="13.2" customHeight="1" x14ac:dyDescent="0.25">
      <c r="A405" s="80">
        <v>2273</v>
      </c>
      <c r="B405" s="80"/>
      <c r="C405" s="80"/>
      <c r="D405" s="80"/>
      <c r="E405" s="80"/>
      <c r="F405" s="80"/>
      <c r="G405" s="92" t="s">
        <v>160</v>
      </c>
      <c r="H405" s="93"/>
      <c r="I405" s="93"/>
      <c r="J405" s="93"/>
      <c r="K405" s="93"/>
      <c r="L405" s="93"/>
      <c r="M405" s="93"/>
      <c r="N405" s="93"/>
      <c r="O405" s="93"/>
      <c r="P405" s="94"/>
      <c r="Q405" s="87">
        <v>453799</v>
      </c>
      <c r="R405" s="87"/>
      <c r="S405" s="87"/>
      <c r="T405" s="87"/>
      <c r="U405" s="87"/>
      <c r="V405" s="87">
        <v>0</v>
      </c>
      <c r="W405" s="87"/>
      <c r="X405" s="87"/>
      <c r="Y405" s="87"/>
      <c r="Z405" s="87">
        <v>0</v>
      </c>
      <c r="AA405" s="87"/>
      <c r="AB405" s="87"/>
      <c r="AC405" s="87"/>
      <c r="AD405" s="87"/>
      <c r="AE405" s="87">
        <v>0</v>
      </c>
      <c r="AF405" s="87"/>
      <c r="AG405" s="87"/>
      <c r="AH405" s="87"/>
      <c r="AI405" s="87"/>
      <c r="AJ405" s="87">
        <f t="shared" si="37"/>
        <v>453799</v>
      </c>
      <c r="AK405" s="87"/>
      <c r="AL405" s="87"/>
      <c r="AM405" s="87"/>
      <c r="AN405" s="87"/>
      <c r="AO405" s="87">
        <v>187300</v>
      </c>
      <c r="AP405" s="87"/>
      <c r="AQ405" s="87"/>
      <c r="AR405" s="87"/>
      <c r="AS405" s="87"/>
      <c r="AT405" s="87">
        <f t="shared" si="38"/>
        <v>0</v>
      </c>
      <c r="AU405" s="87"/>
      <c r="AV405" s="87"/>
      <c r="AW405" s="87"/>
      <c r="AX405" s="87">
        <v>0</v>
      </c>
      <c r="AY405" s="87"/>
      <c r="AZ405" s="87"/>
      <c r="BA405" s="87"/>
      <c r="BB405" s="87"/>
      <c r="BC405" s="87">
        <v>0</v>
      </c>
      <c r="BD405" s="87"/>
      <c r="BE405" s="87"/>
      <c r="BF405" s="87"/>
      <c r="BG405" s="87"/>
      <c r="BH405" s="87">
        <f t="shared" si="39"/>
        <v>187300</v>
      </c>
      <c r="BI405" s="87"/>
      <c r="BJ405" s="87"/>
      <c r="BK405" s="87"/>
      <c r="BL405" s="87"/>
    </row>
    <row r="406" spans="1:64" s="8" customFormat="1" ht="13.2" customHeight="1" x14ac:dyDescent="0.25">
      <c r="A406" s="80">
        <v>2274</v>
      </c>
      <c r="B406" s="80"/>
      <c r="C406" s="80"/>
      <c r="D406" s="80"/>
      <c r="E406" s="80"/>
      <c r="F406" s="80"/>
      <c r="G406" s="92" t="s">
        <v>225</v>
      </c>
      <c r="H406" s="93"/>
      <c r="I406" s="93"/>
      <c r="J406" s="93"/>
      <c r="K406" s="93"/>
      <c r="L406" s="93"/>
      <c r="M406" s="93"/>
      <c r="N406" s="93"/>
      <c r="O406" s="93"/>
      <c r="P406" s="94"/>
      <c r="Q406" s="87">
        <v>186571</v>
      </c>
      <c r="R406" s="87"/>
      <c r="S406" s="87"/>
      <c r="T406" s="87"/>
      <c r="U406" s="87"/>
      <c r="V406" s="87">
        <v>0</v>
      </c>
      <c r="W406" s="87"/>
      <c r="X406" s="87"/>
      <c r="Y406" s="87"/>
      <c r="Z406" s="87">
        <v>0</v>
      </c>
      <c r="AA406" s="87"/>
      <c r="AB406" s="87"/>
      <c r="AC406" s="87"/>
      <c r="AD406" s="87"/>
      <c r="AE406" s="87">
        <v>0</v>
      </c>
      <c r="AF406" s="87"/>
      <c r="AG406" s="87"/>
      <c r="AH406" s="87"/>
      <c r="AI406" s="87"/>
      <c r="AJ406" s="87">
        <f t="shared" si="37"/>
        <v>186571</v>
      </c>
      <c r="AK406" s="87"/>
      <c r="AL406" s="87"/>
      <c r="AM406" s="87"/>
      <c r="AN406" s="87"/>
      <c r="AO406" s="87">
        <v>156200</v>
      </c>
      <c r="AP406" s="87"/>
      <c r="AQ406" s="87"/>
      <c r="AR406" s="87"/>
      <c r="AS406" s="87"/>
      <c r="AT406" s="87">
        <f t="shared" si="38"/>
        <v>0</v>
      </c>
      <c r="AU406" s="87"/>
      <c r="AV406" s="87"/>
      <c r="AW406" s="87"/>
      <c r="AX406" s="87">
        <v>0</v>
      </c>
      <c r="AY406" s="87"/>
      <c r="AZ406" s="87"/>
      <c r="BA406" s="87"/>
      <c r="BB406" s="87"/>
      <c r="BC406" s="87">
        <v>0</v>
      </c>
      <c r="BD406" s="87"/>
      <c r="BE406" s="87"/>
      <c r="BF406" s="87"/>
      <c r="BG406" s="87"/>
      <c r="BH406" s="87">
        <f t="shared" si="39"/>
        <v>156200</v>
      </c>
      <c r="BI406" s="87"/>
      <c r="BJ406" s="87"/>
      <c r="BK406" s="87"/>
      <c r="BL406" s="87"/>
    </row>
    <row r="407" spans="1:64" s="8" customFormat="1" ht="43.95" customHeight="1" x14ac:dyDescent="0.25">
      <c r="A407" s="80">
        <v>2282</v>
      </c>
      <c r="B407" s="80"/>
      <c r="C407" s="80"/>
      <c r="D407" s="80"/>
      <c r="E407" s="80"/>
      <c r="F407" s="80"/>
      <c r="G407" s="92" t="s">
        <v>227</v>
      </c>
      <c r="H407" s="93"/>
      <c r="I407" s="93"/>
      <c r="J407" s="93"/>
      <c r="K407" s="93"/>
      <c r="L407" s="93"/>
      <c r="M407" s="93"/>
      <c r="N407" s="93"/>
      <c r="O407" s="93"/>
      <c r="P407" s="94"/>
      <c r="Q407" s="87">
        <v>0</v>
      </c>
      <c r="R407" s="87"/>
      <c r="S407" s="87"/>
      <c r="T407" s="87"/>
      <c r="U407" s="87"/>
      <c r="V407" s="87">
        <v>0</v>
      </c>
      <c r="W407" s="87"/>
      <c r="X407" s="87"/>
      <c r="Y407" s="87"/>
      <c r="Z407" s="87">
        <v>0</v>
      </c>
      <c r="AA407" s="87"/>
      <c r="AB407" s="87"/>
      <c r="AC407" s="87"/>
      <c r="AD407" s="87"/>
      <c r="AE407" s="87">
        <v>0</v>
      </c>
      <c r="AF407" s="87"/>
      <c r="AG407" s="87"/>
      <c r="AH407" s="87"/>
      <c r="AI407" s="87"/>
      <c r="AJ407" s="87">
        <f t="shared" si="37"/>
        <v>0</v>
      </c>
      <c r="AK407" s="87"/>
      <c r="AL407" s="87"/>
      <c r="AM407" s="87"/>
      <c r="AN407" s="87"/>
      <c r="AO407" s="87">
        <v>0</v>
      </c>
      <c r="AP407" s="87"/>
      <c r="AQ407" s="87"/>
      <c r="AR407" s="87"/>
      <c r="AS407" s="87"/>
      <c r="AT407" s="87">
        <f t="shared" si="38"/>
        <v>0</v>
      </c>
      <c r="AU407" s="87"/>
      <c r="AV407" s="87"/>
      <c r="AW407" s="87"/>
      <c r="AX407" s="87">
        <v>0</v>
      </c>
      <c r="AY407" s="87"/>
      <c r="AZ407" s="87"/>
      <c r="BA407" s="87"/>
      <c r="BB407" s="87"/>
      <c r="BC407" s="87">
        <v>0</v>
      </c>
      <c r="BD407" s="87"/>
      <c r="BE407" s="87"/>
      <c r="BF407" s="87"/>
      <c r="BG407" s="87"/>
      <c r="BH407" s="87">
        <f t="shared" si="39"/>
        <v>0</v>
      </c>
      <c r="BI407" s="87"/>
      <c r="BJ407" s="87"/>
      <c r="BK407" s="87"/>
      <c r="BL407" s="87"/>
    </row>
    <row r="408" spans="1:64" s="8" customFormat="1" ht="13.2" customHeight="1" x14ac:dyDescent="0.25">
      <c r="A408" s="80">
        <v>2710</v>
      </c>
      <c r="B408" s="80"/>
      <c r="C408" s="80"/>
      <c r="D408" s="80"/>
      <c r="E408" s="80"/>
      <c r="F408" s="80"/>
      <c r="G408" s="92" t="s">
        <v>228</v>
      </c>
      <c r="H408" s="93"/>
      <c r="I408" s="93"/>
      <c r="J408" s="93"/>
      <c r="K408" s="93"/>
      <c r="L408" s="93"/>
      <c r="M408" s="93"/>
      <c r="N408" s="93"/>
      <c r="O408" s="93"/>
      <c r="P408" s="94"/>
      <c r="Q408" s="87">
        <v>0</v>
      </c>
      <c r="R408" s="87"/>
      <c r="S408" s="87"/>
      <c r="T408" s="87"/>
      <c r="U408" s="87"/>
      <c r="V408" s="87">
        <v>0</v>
      </c>
      <c r="W408" s="87"/>
      <c r="X408" s="87"/>
      <c r="Y408" s="87"/>
      <c r="Z408" s="87">
        <v>0</v>
      </c>
      <c r="AA408" s="87"/>
      <c r="AB408" s="87"/>
      <c r="AC408" s="87"/>
      <c r="AD408" s="87"/>
      <c r="AE408" s="87">
        <v>0</v>
      </c>
      <c r="AF408" s="87"/>
      <c r="AG408" s="87"/>
      <c r="AH408" s="87"/>
      <c r="AI408" s="87"/>
      <c r="AJ408" s="87">
        <f t="shared" si="37"/>
        <v>0</v>
      </c>
      <c r="AK408" s="87"/>
      <c r="AL408" s="87"/>
      <c r="AM408" s="87"/>
      <c r="AN408" s="87"/>
      <c r="AO408" s="87">
        <v>0</v>
      </c>
      <c r="AP408" s="87"/>
      <c r="AQ408" s="87"/>
      <c r="AR408" s="87"/>
      <c r="AS408" s="87"/>
      <c r="AT408" s="87">
        <f t="shared" si="38"/>
        <v>0</v>
      </c>
      <c r="AU408" s="87"/>
      <c r="AV408" s="87"/>
      <c r="AW408" s="87"/>
      <c r="AX408" s="87">
        <v>0</v>
      </c>
      <c r="AY408" s="87"/>
      <c r="AZ408" s="87"/>
      <c r="BA408" s="87"/>
      <c r="BB408" s="87"/>
      <c r="BC408" s="87">
        <v>0</v>
      </c>
      <c r="BD408" s="87"/>
      <c r="BE408" s="87"/>
      <c r="BF408" s="87"/>
      <c r="BG408" s="87"/>
      <c r="BH408" s="87">
        <f t="shared" si="39"/>
        <v>0</v>
      </c>
      <c r="BI408" s="87"/>
      <c r="BJ408" s="87"/>
      <c r="BK408" s="87"/>
      <c r="BL408" s="87"/>
    </row>
    <row r="409" spans="1:64" s="8" customFormat="1" ht="13.2" customHeight="1" x14ac:dyDescent="0.25">
      <c r="A409" s="80">
        <v>2730</v>
      </c>
      <c r="B409" s="80"/>
      <c r="C409" s="80"/>
      <c r="D409" s="80"/>
      <c r="E409" s="80"/>
      <c r="F409" s="80"/>
      <c r="G409" s="92" t="s">
        <v>229</v>
      </c>
      <c r="H409" s="93"/>
      <c r="I409" s="93"/>
      <c r="J409" s="93"/>
      <c r="K409" s="93"/>
      <c r="L409" s="93"/>
      <c r="M409" s="93"/>
      <c r="N409" s="93"/>
      <c r="O409" s="93"/>
      <c r="P409" s="94"/>
      <c r="Q409" s="87">
        <v>755695</v>
      </c>
      <c r="R409" s="87"/>
      <c r="S409" s="87"/>
      <c r="T409" s="87"/>
      <c r="U409" s="87"/>
      <c r="V409" s="87">
        <v>0</v>
      </c>
      <c r="W409" s="87"/>
      <c r="X409" s="87"/>
      <c r="Y409" s="87"/>
      <c r="Z409" s="87">
        <v>0</v>
      </c>
      <c r="AA409" s="87"/>
      <c r="AB409" s="87"/>
      <c r="AC409" s="87"/>
      <c r="AD409" s="87"/>
      <c r="AE409" s="87">
        <v>0</v>
      </c>
      <c r="AF409" s="87"/>
      <c r="AG409" s="87"/>
      <c r="AH409" s="87"/>
      <c r="AI409" s="87"/>
      <c r="AJ409" s="87">
        <f t="shared" si="37"/>
        <v>755695</v>
      </c>
      <c r="AK409" s="87"/>
      <c r="AL409" s="87"/>
      <c r="AM409" s="87"/>
      <c r="AN409" s="87"/>
      <c r="AO409" s="87">
        <v>0</v>
      </c>
      <c r="AP409" s="87"/>
      <c r="AQ409" s="87"/>
      <c r="AR409" s="87"/>
      <c r="AS409" s="87"/>
      <c r="AT409" s="87">
        <f t="shared" si="38"/>
        <v>0</v>
      </c>
      <c r="AU409" s="87"/>
      <c r="AV409" s="87"/>
      <c r="AW409" s="87"/>
      <c r="AX409" s="87">
        <v>0</v>
      </c>
      <c r="AY409" s="87"/>
      <c r="AZ409" s="87"/>
      <c r="BA409" s="87"/>
      <c r="BB409" s="87"/>
      <c r="BC409" s="87">
        <v>0</v>
      </c>
      <c r="BD409" s="87"/>
      <c r="BE409" s="87"/>
      <c r="BF409" s="87"/>
      <c r="BG409" s="87"/>
      <c r="BH409" s="87">
        <f t="shared" si="39"/>
        <v>0</v>
      </c>
      <c r="BI409" s="87"/>
      <c r="BJ409" s="87"/>
      <c r="BK409" s="87"/>
      <c r="BL409" s="87"/>
    </row>
    <row r="410" spans="1:64" s="9" customFormat="1" ht="12.75" customHeight="1" x14ac:dyDescent="0.25">
      <c r="A410" s="139"/>
      <c r="B410" s="139"/>
      <c r="C410" s="139"/>
      <c r="D410" s="139"/>
      <c r="E410" s="139"/>
      <c r="F410" s="139"/>
      <c r="G410" s="159" t="s">
        <v>145</v>
      </c>
      <c r="H410" s="156"/>
      <c r="I410" s="156"/>
      <c r="J410" s="156"/>
      <c r="K410" s="156"/>
      <c r="L410" s="156"/>
      <c r="M410" s="156"/>
      <c r="N410" s="156"/>
      <c r="O410" s="156"/>
      <c r="P410" s="157"/>
      <c r="Q410" s="120">
        <v>2725313</v>
      </c>
      <c r="R410" s="120"/>
      <c r="S410" s="120"/>
      <c r="T410" s="120"/>
      <c r="U410" s="120"/>
      <c r="V410" s="120">
        <v>0</v>
      </c>
      <c r="W410" s="120"/>
      <c r="X410" s="120"/>
      <c r="Y410" s="120"/>
      <c r="Z410" s="120">
        <v>0</v>
      </c>
      <c r="AA410" s="120"/>
      <c r="AB410" s="120"/>
      <c r="AC410" s="120"/>
      <c r="AD410" s="120"/>
      <c r="AE410" s="120">
        <v>0</v>
      </c>
      <c r="AF410" s="120"/>
      <c r="AG410" s="120"/>
      <c r="AH410" s="120"/>
      <c r="AI410" s="120"/>
      <c r="AJ410" s="120">
        <f t="shared" si="37"/>
        <v>2725313</v>
      </c>
      <c r="AK410" s="120"/>
      <c r="AL410" s="120"/>
      <c r="AM410" s="120"/>
      <c r="AN410" s="120"/>
      <c r="AO410" s="120">
        <v>1222100</v>
      </c>
      <c r="AP410" s="120"/>
      <c r="AQ410" s="120"/>
      <c r="AR410" s="120"/>
      <c r="AS410" s="120"/>
      <c r="AT410" s="120">
        <f t="shared" si="38"/>
        <v>0</v>
      </c>
      <c r="AU410" s="120"/>
      <c r="AV410" s="120"/>
      <c r="AW410" s="120"/>
      <c r="AX410" s="120">
        <v>0</v>
      </c>
      <c r="AY410" s="120"/>
      <c r="AZ410" s="120"/>
      <c r="BA410" s="120"/>
      <c r="BB410" s="120"/>
      <c r="BC410" s="120">
        <v>0</v>
      </c>
      <c r="BD410" s="120"/>
      <c r="BE410" s="120"/>
      <c r="BF410" s="120"/>
      <c r="BG410" s="120"/>
      <c r="BH410" s="120">
        <f t="shared" si="39"/>
        <v>1222100</v>
      </c>
      <c r="BI410" s="120"/>
      <c r="BJ410" s="120"/>
      <c r="BK410" s="120"/>
      <c r="BL410" s="120"/>
    </row>
    <row r="412" spans="1:64" ht="14.25" customHeight="1" x14ac:dyDescent="0.25">
      <c r="A412" s="51" t="s">
        <v>424</v>
      </c>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row>
    <row r="413" spans="1:64" ht="15" customHeight="1" x14ac:dyDescent="0.25">
      <c r="A413" s="59" t="s">
        <v>192</v>
      </c>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row>
    <row r="415" spans="1:64" ht="42.9" customHeight="1" x14ac:dyDescent="0.25">
      <c r="A415" s="80" t="s">
        <v>132</v>
      </c>
      <c r="B415" s="80"/>
      <c r="C415" s="80"/>
      <c r="D415" s="80"/>
      <c r="E415" s="80"/>
      <c r="F415" s="80"/>
      <c r="G415" s="61" t="s">
        <v>19</v>
      </c>
      <c r="H415" s="61"/>
      <c r="I415" s="61"/>
      <c r="J415" s="61"/>
      <c r="K415" s="61"/>
      <c r="L415" s="61"/>
      <c r="M415" s="61"/>
      <c r="N415" s="61"/>
      <c r="O415" s="61"/>
      <c r="P415" s="61"/>
      <c r="Q415" s="61"/>
      <c r="R415" s="61"/>
      <c r="S415" s="61"/>
      <c r="T415" s="61" t="s">
        <v>15</v>
      </c>
      <c r="U415" s="61"/>
      <c r="V415" s="61"/>
      <c r="W415" s="61"/>
      <c r="X415" s="61"/>
      <c r="Y415" s="61"/>
      <c r="Z415" s="61" t="s">
        <v>14</v>
      </c>
      <c r="AA415" s="61"/>
      <c r="AB415" s="61"/>
      <c r="AC415" s="61"/>
      <c r="AD415" s="61"/>
      <c r="AE415" s="61" t="s">
        <v>194</v>
      </c>
      <c r="AF415" s="61"/>
      <c r="AG415" s="61"/>
      <c r="AH415" s="61"/>
      <c r="AI415" s="61"/>
      <c r="AJ415" s="61"/>
      <c r="AK415" s="61" t="s">
        <v>198</v>
      </c>
      <c r="AL415" s="61"/>
      <c r="AM415" s="61"/>
      <c r="AN415" s="61"/>
      <c r="AO415" s="61"/>
      <c r="AP415" s="61"/>
      <c r="AQ415" s="61" t="s">
        <v>203</v>
      </c>
      <c r="AR415" s="61"/>
      <c r="AS415" s="61"/>
      <c r="AT415" s="61"/>
      <c r="AU415" s="61"/>
      <c r="AV415" s="61"/>
      <c r="AW415" s="61" t="s">
        <v>18</v>
      </c>
      <c r="AX415" s="61"/>
      <c r="AY415" s="61"/>
      <c r="AZ415" s="61"/>
      <c r="BA415" s="61"/>
      <c r="BB415" s="61"/>
      <c r="BC415" s="61"/>
      <c r="BD415" s="61"/>
      <c r="BE415" s="61" t="s">
        <v>151</v>
      </c>
      <c r="BF415" s="61"/>
      <c r="BG415" s="61"/>
      <c r="BH415" s="61"/>
      <c r="BI415" s="61"/>
      <c r="BJ415" s="61"/>
      <c r="BK415" s="61"/>
      <c r="BL415" s="61"/>
    </row>
    <row r="416" spans="1:64" ht="21.75" customHeight="1" x14ac:dyDescent="0.25">
      <c r="A416" s="80"/>
      <c r="B416" s="80"/>
      <c r="C416" s="80"/>
      <c r="D416" s="80"/>
      <c r="E416" s="80"/>
      <c r="F416" s="80"/>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row>
    <row r="417" spans="1:79" ht="15" customHeight="1" x14ac:dyDescent="0.25">
      <c r="A417" s="61">
        <v>1</v>
      </c>
      <c r="B417" s="61"/>
      <c r="C417" s="61"/>
      <c r="D417" s="61"/>
      <c r="E417" s="61"/>
      <c r="F417" s="61"/>
      <c r="G417" s="61">
        <v>2</v>
      </c>
      <c r="H417" s="61"/>
      <c r="I417" s="61"/>
      <c r="J417" s="61"/>
      <c r="K417" s="61"/>
      <c r="L417" s="61"/>
      <c r="M417" s="61"/>
      <c r="N417" s="61"/>
      <c r="O417" s="61"/>
      <c r="P417" s="61"/>
      <c r="Q417" s="61"/>
      <c r="R417" s="61"/>
      <c r="S417" s="61"/>
      <c r="T417" s="61">
        <v>3</v>
      </c>
      <c r="U417" s="61"/>
      <c r="V417" s="61"/>
      <c r="W417" s="61"/>
      <c r="X417" s="61"/>
      <c r="Y417" s="61"/>
      <c r="Z417" s="61">
        <v>4</v>
      </c>
      <c r="AA417" s="61"/>
      <c r="AB417" s="61"/>
      <c r="AC417" s="61"/>
      <c r="AD417" s="61"/>
      <c r="AE417" s="61">
        <v>5</v>
      </c>
      <c r="AF417" s="61"/>
      <c r="AG417" s="61"/>
      <c r="AH417" s="61"/>
      <c r="AI417" s="61"/>
      <c r="AJ417" s="61"/>
      <c r="AK417" s="61">
        <v>6</v>
      </c>
      <c r="AL417" s="61"/>
      <c r="AM417" s="61"/>
      <c r="AN417" s="61"/>
      <c r="AO417" s="61"/>
      <c r="AP417" s="61"/>
      <c r="AQ417" s="61">
        <v>7</v>
      </c>
      <c r="AR417" s="61"/>
      <c r="AS417" s="61"/>
      <c r="AT417" s="61"/>
      <c r="AU417" s="61"/>
      <c r="AV417" s="61"/>
      <c r="AW417" s="80">
        <v>8</v>
      </c>
      <c r="AX417" s="80"/>
      <c r="AY417" s="80"/>
      <c r="AZ417" s="80"/>
      <c r="BA417" s="80"/>
      <c r="BB417" s="80"/>
      <c r="BC417" s="80"/>
      <c r="BD417" s="80"/>
      <c r="BE417" s="80">
        <v>9</v>
      </c>
      <c r="BF417" s="80"/>
      <c r="BG417" s="80"/>
      <c r="BH417" s="80"/>
      <c r="BI417" s="80"/>
      <c r="BJ417" s="80"/>
      <c r="BK417" s="80"/>
      <c r="BL417" s="80"/>
    </row>
    <row r="418" spans="1:79" ht="18.75" hidden="1" customHeight="1" x14ac:dyDescent="0.25">
      <c r="A418" s="80" t="s">
        <v>64</v>
      </c>
      <c r="B418" s="80"/>
      <c r="C418" s="80"/>
      <c r="D418" s="80"/>
      <c r="E418" s="80"/>
      <c r="F418" s="80"/>
      <c r="G418" s="142" t="s">
        <v>57</v>
      </c>
      <c r="H418" s="142"/>
      <c r="I418" s="142"/>
      <c r="J418" s="142"/>
      <c r="K418" s="142"/>
      <c r="L418" s="142"/>
      <c r="M418" s="142"/>
      <c r="N418" s="142"/>
      <c r="O418" s="142"/>
      <c r="P418" s="142"/>
      <c r="Q418" s="142"/>
      <c r="R418" s="142"/>
      <c r="S418" s="142"/>
      <c r="T418" s="122" t="s">
        <v>80</v>
      </c>
      <c r="U418" s="122"/>
      <c r="V418" s="122"/>
      <c r="W418" s="122"/>
      <c r="X418" s="122"/>
      <c r="Y418" s="122"/>
      <c r="Z418" s="122" t="s">
        <v>81</v>
      </c>
      <c r="AA418" s="122"/>
      <c r="AB418" s="122"/>
      <c r="AC418" s="122"/>
      <c r="AD418" s="122"/>
      <c r="AE418" s="122" t="s">
        <v>82</v>
      </c>
      <c r="AF418" s="122"/>
      <c r="AG418" s="122"/>
      <c r="AH418" s="122"/>
      <c r="AI418" s="122"/>
      <c r="AJ418" s="122"/>
      <c r="AK418" s="122" t="s">
        <v>83</v>
      </c>
      <c r="AL418" s="122"/>
      <c r="AM418" s="122"/>
      <c r="AN418" s="122"/>
      <c r="AO418" s="122"/>
      <c r="AP418" s="122"/>
      <c r="AQ418" s="122" t="s">
        <v>84</v>
      </c>
      <c r="AR418" s="122"/>
      <c r="AS418" s="122"/>
      <c r="AT418" s="122"/>
      <c r="AU418" s="122"/>
      <c r="AV418" s="122"/>
      <c r="AW418" s="142" t="s">
        <v>87</v>
      </c>
      <c r="AX418" s="142"/>
      <c r="AY418" s="142"/>
      <c r="AZ418" s="142"/>
      <c r="BA418" s="142"/>
      <c r="BB418" s="142"/>
      <c r="BC418" s="142"/>
      <c r="BD418" s="142"/>
      <c r="BE418" s="142" t="s">
        <v>88</v>
      </c>
      <c r="BF418" s="142"/>
      <c r="BG418" s="142"/>
      <c r="BH418" s="142"/>
      <c r="BI418" s="142"/>
      <c r="BJ418" s="142"/>
      <c r="BK418" s="142"/>
      <c r="BL418" s="142"/>
      <c r="CA418" s="1" t="s">
        <v>54</v>
      </c>
    </row>
    <row r="419" spans="1:79" s="8" customFormat="1" ht="13.2" customHeight="1" x14ac:dyDescent="0.25">
      <c r="A419" s="80">
        <v>2111</v>
      </c>
      <c r="B419" s="80"/>
      <c r="C419" s="80"/>
      <c r="D419" s="80"/>
      <c r="E419" s="80"/>
      <c r="F419" s="80"/>
      <c r="G419" s="92" t="s">
        <v>154</v>
      </c>
      <c r="H419" s="93"/>
      <c r="I419" s="93"/>
      <c r="J419" s="93"/>
      <c r="K419" s="93"/>
      <c r="L419" s="93"/>
      <c r="M419" s="93"/>
      <c r="N419" s="93"/>
      <c r="O419" s="93"/>
      <c r="P419" s="93"/>
      <c r="Q419" s="93"/>
      <c r="R419" s="93"/>
      <c r="S419" s="94"/>
      <c r="T419" s="87">
        <v>43014669</v>
      </c>
      <c r="U419" s="87"/>
      <c r="V419" s="87"/>
      <c r="W419" s="87"/>
      <c r="X419" s="87"/>
      <c r="Y419" s="87"/>
      <c r="Z419" s="87">
        <v>43014669</v>
      </c>
      <c r="AA419" s="87"/>
      <c r="AB419" s="87"/>
      <c r="AC419" s="87"/>
      <c r="AD419" s="87"/>
      <c r="AE419" s="87">
        <v>0</v>
      </c>
      <c r="AF419" s="87"/>
      <c r="AG419" s="87"/>
      <c r="AH419" s="87"/>
      <c r="AI419" s="87"/>
      <c r="AJ419" s="87"/>
      <c r="AK419" s="87">
        <v>0</v>
      </c>
      <c r="AL419" s="87"/>
      <c r="AM419" s="87"/>
      <c r="AN419" s="87"/>
      <c r="AO419" s="87"/>
      <c r="AP419" s="87"/>
      <c r="AQ419" s="87">
        <v>0</v>
      </c>
      <c r="AR419" s="87"/>
      <c r="AS419" s="87"/>
      <c r="AT419" s="87"/>
      <c r="AU419" s="87"/>
      <c r="AV419" s="87"/>
      <c r="AW419" s="80"/>
      <c r="AX419" s="80"/>
      <c r="AY419" s="80"/>
      <c r="AZ419" s="80"/>
      <c r="BA419" s="80"/>
      <c r="BB419" s="80"/>
      <c r="BC419" s="80"/>
      <c r="BD419" s="80"/>
      <c r="BE419" s="80"/>
      <c r="BF419" s="80"/>
      <c r="BG419" s="80"/>
      <c r="BH419" s="80"/>
      <c r="BI419" s="80"/>
      <c r="BJ419" s="80"/>
      <c r="BK419" s="80"/>
      <c r="BL419" s="80"/>
      <c r="CA419" s="8" t="s">
        <v>55</v>
      </c>
    </row>
    <row r="420" spans="1:79" s="8" customFormat="1" ht="13.2" customHeight="1" x14ac:dyDescent="0.25">
      <c r="A420" s="80">
        <v>2120</v>
      </c>
      <c r="B420" s="80"/>
      <c r="C420" s="80"/>
      <c r="D420" s="80"/>
      <c r="E420" s="80"/>
      <c r="F420" s="80"/>
      <c r="G420" s="92" t="s">
        <v>155</v>
      </c>
      <c r="H420" s="93"/>
      <c r="I420" s="93"/>
      <c r="J420" s="93"/>
      <c r="K420" s="93"/>
      <c r="L420" s="93"/>
      <c r="M420" s="93"/>
      <c r="N420" s="93"/>
      <c r="O420" s="93"/>
      <c r="P420" s="93"/>
      <c r="Q420" s="93"/>
      <c r="R420" s="93"/>
      <c r="S420" s="94"/>
      <c r="T420" s="87">
        <v>9263481</v>
      </c>
      <c r="U420" s="87"/>
      <c r="V420" s="87"/>
      <c r="W420" s="87"/>
      <c r="X420" s="87"/>
      <c r="Y420" s="87"/>
      <c r="Z420" s="87">
        <v>9263481</v>
      </c>
      <c r="AA420" s="87"/>
      <c r="AB420" s="87"/>
      <c r="AC420" s="87"/>
      <c r="AD420" s="87"/>
      <c r="AE420" s="87">
        <v>0</v>
      </c>
      <c r="AF420" s="87"/>
      <c r="AG420" s="87"/>
      <c r="AH420" s="87"/>
      <c r="AI420" s="87"/>
      <c r="AJ420" s="87"/>
      <c r="AK420" s="87">
        <v>0</v>
      </c>
      <c r="AL420" s="87"/>
      <c r="AM420" s="87"/>
      <c r="AN420" s="87"/>
      <c r="AO420" s="87"/>
      <c r="AP420" s="87"/>
      <c r="AQ420" s="87">
        <v>0</v>
      </c>
      <c r="AR420" s="87"/>
      <c r="AS420" s="87"/>
      <c r="AT420" s="87"/>
      <c r="AU420" s="87"/>
      <c r="AV420" s="87"/>
      <c r="AW420" s="80"/>
      <c r="AX420" s="80"/>
      <c r="AY420" s="80"/>
      <c r="AZ420" s="80"/>
      <c r="BA420" s="80"/>
      <c r="BB420" s="80"/>
      <c r="BC420" s="80"/>
      <c r="BD420" s="80"/>
      <c r="BE420" s="80"/>
      <c r="BF420" s="80"/>
      <c r="BG420" s="80"/>
      <c r="BH420" s="80"/>
      <c r="BI420" s="80"/>
      <c r="BJ420" s="80"/>
      <c r="BK420" s="80"/>
      <c r="BL420" s="80"/>
    </row>
    <row r="421" spans="1:79" s="8" customFormat="1" ht="13.95" customHeight="1" x14ac:dyDescent="0.25">
      <c r="A421" s="80">
        <v>2210</v>
      </c>
      <c r="B421" s="80"/>
      <c r="C421" s="80"/>
      <c r="D421" s="80"/>
      <c r="E421" s="80"/>
      <c r="F421" s="80"/>
      <c r="G421" s="92" t="s">
        <v>156</v>
      </c>
      <c r="H421" s="93"/>
      <c r="I421" s="93"/>
      <c r="J421" s="93"/>
      <c r="K421" s="93"/>
      <c r="L421" s="93"/>
      <c r="M421" s="93"/>
      <c r="N421" s="93"/>
      <c r="O421" s="93"/>
      <c r="P421" s="93"/>
      <c r="Q421" s="93"/>
      <c r="R421" s="93"/>
      <c r="S421" s="94"/>
      <c r="T421" s="87">
        <v>1115717</v>
      </c>
      <c r="U421" s="87"/>
      <c r="V421" s="87"/>
      <c r="W421" s="87"/>
      <c r="X421" s="87"/>
      <c r="Y421" s="87"/>
      <c r="Z421" s="87">
        <v>1115717</v>
      </c>
      <c r="AA421" s="87"/>
      <c r="AB421" s="87"/>
      <c r="AC421" s="87"/>
      <c r="AD421" s="87"/>
      <c r="AE421" s="87">
        <v>0</v>
      </c>
      <c r="AF421" s="87"/>
      <c r="AG421" s="87"/>
      <c r="AH421" s="87"/>
      <c r="AI421" s="87"/>
      <c r="AJ421" s="87"/>
      <c r="AK421" s="87">
        <v>0</v>
      </c>
      <c r="AL421" s="87"/>
      <c r="AM421" s="87"/>
      <c r="AN421" s="87"/>
      <c r="AO421" s="87"/>
      <c r="AP421" s="87"/>
      <c r="AQ421" s="87">
        <v>0</v>
      </c>
      <c r="AR421" s="87"/>
      <c r="AS421" s="87"/>
      <c r="AT421" s="87"/>
      <c r="AU421" s="87"/>
      <c r="AV421" s="87"/>
      <c r="AW421" s="80"/>
      <c r="AX421" s="80"/>
      <c r="AY421" s="80"/>
      <c r="AZ421" s="80"/>
      <c r="BA421" s="80"/>
      <c r="BB421" s="80"/>
      <c r="BC421" s="80"/>
      <c r="BD421" s="80"/>
      <c r="BE421" s="80"/>
      <c r="BF421" s="80"/>
      <c r="BG421" s="80"/>
      <c r="BH421" s="80"/>
      <c r="BI421" s="80"/>
      <c r="BJ421" s="80"/>
      <c r="BK421" s="80"/>
      <c r="BL421" s="80"/>
    </row>
    <row r="422" spans="1:79" s="8" customFormat="1" ht="14.4" customHeight="1" x14ac:dyDescent="0.25">
      <c r="A422" s="80">
        <v>2220</v>
      </c>
      <c r="B422" s="80"/>
      <c r="C422" s="80"/>
      <c r="D422" s="80"/>
      <c r="E422" s="80"/>
      <c r="F422" s="80"/>
      <c r="G422" s="92" t="s">
        <v>222</v>
      </c>
      <c r="H422" s="93"/>
      <c r="I422" s="93"/>
      <c r="J422" s="93"/>
      <c r="K422" s="93"/>
      <c r="L422" s="93"/>
      <c r="M422" s="93"/>
      <c r="N422" s="93"/>
      <c r="O422" s="93"/>
      <c r="P422" s="93"/>
      <c r="Q422" s="93"/>
      <c r="R422" s="93"/>
      <c r="S422" s="94"/>
      <c r="T422" s="87">
        <v>2781800</v>
      </c>
      <c r="U422" s="87"/>
      <c r="V422" s="87"/>
      <c r="W422" s="87"/>
      <c r="X422" s="87"/>
      <c r="Y422" s="87"/>
      <c r="Z422" s="87">
        <v>2781800</v>
      </c>
      <c r="AA422" s="87"/>
      <c r="AB422" s="87"/>
      <c r="AC422" s="87"/>
      <c r="AD422" s="87"/>
      <c r="AE422" s="87">
        <v>0</v>
      </c>
      <c r="AF422" s="87"/>
      <c r="AG422" s="87"/>
      <c r="AH422" s="87"/>
      <c r="AI422" s="87"/>
      <c r="AJ422" s="87"/>
      <c r="AK422" s="87">
        <v>0</v>
      </c>
      <c r="AL422" s="87"/>
      <c r="AM422" s="87"/>
      <c r="AN422" s="87"/>
      <c r="AO422" s="87"/>
      <c r="AP422" s="87"/>
      <c r="AQ422" s="87">
        <v>0</v>
      </c>
      <c r="AR422" s="87"/>
      <c r="AS422" s="87"/>
      <c r="AT422" s="87"/>
      <c r="AU422" s="87"/>
      <c r="AV422" s="87"/>
      <c r="AW422" s="80"/>
      <c r="AX422" s="80"/>
      <c r="AY422" s="80"/>
      <c r="AZ422" s="80"/>
      <c r="BA422" s="80"/>
      <c r="BB422" s="80"/>
      <c r="BC422" s="80"/>
      <c r="BD422" s="80"/>
      <c r="BE422" s="80"/>
      <c r="BF422" s="80"/>
      <c r="BG422" s="80"/>
      <c r="BH422" s="80"/>
      <c r="BI422" s="80"/>
      <c r="BJ422" s="80"/>
      <c r="BK422" s="80"/>
      <c r="BL422" s="80"/>
    </row>
    <row r="423" spans="1:79" s="8" customFormat="1" ht="13.2" customHeight="1" x14ac:dyDescent="0.25">
      <c r="A423" s="80">
        <v>2240</v>
      </c>
      <c r="B423" s="80"/>
      <c r="C423" s="80"/>
      <c r="D423" s="80"/>
      <c r="E423" s="80"/>
      <c r="F423" s="80"/>
      <c r="G423" s="92" t="s">
        <v>157</v>
      </c>
      <c r="H423" s="93"/>
      <c r="I423" s="93"/>
      <c r="J423" s="93"/>
      <c r="K423" s="93"/>
      <c r="L423" s="93"/>
      <c r="M423" s="93"/>
      <c r="N423" s="93"/>
      <c r="O423" s="93"/>
      <c r="P423" s="93"/>
      <c r="Q423" s="93"/>
      <c r="R423" s="93"/>
      <c r="S423" s="94"/>
      <c r="T423" s="87">
        <v>1873665</v>
      </c>
      <c r="U423" s="87"/>
      <c r="V423" s="87"/>
      <c r="W423" s="87"/>
      <c r="X423" s="87"/>
      <c r="Y423" s="87"/>
      <c r="Z423" s="87">
        <v>1873524</v>
      </c>
      <c r="AA423" s="87"/>
      <c r="AB423" s="87"/>
      <c r="AC423" s="87"/>
      <c r="AD423" s="87"/>
      <c r="AE423" s="87">
        <v>0</v>
      </c>
      <c r="AF423" s="87"/>
      <c r="AG423" s="87"/>
      <c r="AH423" s="87"/>
      <c r="AI423" s="87"/>
      <c r="AJ423" s="87"/>
      <c r="AK423" s="87">
        <v>0</v>
      </c>
      <c r="AL423" s="87"/>
      <c r="AM423" s="87"/>
      <c r="AN423" s="87"/>
      <c r="AO423" s="87"/>
      <c r="AP423" s="87"/>
      <c r="AQ423" s="87">
        <v>0</v>
      </c>
      <c r="AR423" s="87"/>
      <c r="AS423" s="87"/>
      <c r="AT423" s="87"/>
      <c r="AU423" s="87"/>
      <c r="AV423" s="87"/>
      <c r="AW423" s="80"/>
      <c r="AX423" s="80"/>
      <c r="AY423" s="80"/>
      <c r="AZ423" s="80"/>
      <c r="BA423" s="80"/>
      <c r="BB423" s="80"/>
      <c r="BC423" s="80"/>
      <c r="BD423" s="80"/>
      <c r="BE423" s="80"/>
      <c r="BF423" s="80"/>
      <c r="BG423" s="80"/>
      <c r="BH423" s="80"/>
      <c r="BI423" s="80"/>
      <c r="BJ423" s="80"/>
      <c r="BK423" s="80"/>
      <c r="BL423" s="80"/>
    </row>
    <row r="424" spans="1:79" s="8" customFormat="1" ht="13.2" customHeight="1" x14ac:dyDescent="0.25">
      <c r="A424" s="80">
        <v>2250</v>
      </c>
      <c r="B424" s="80"/>
      <c r="C424" s="80"/>
      <c r="D424" s="80"/>
      <c r="E424" s="80"/>
      <c r="F424" s="80"/>
      <c r="G424" s="92" t="s">
        <v>224</v>
      </c>
      <c r="H424" s="93"/>
      <c r="I424" s="93"/>
      <c r="J424" s="93"/>
      <c r="K424" s="93"/>
      <c r="L424" s="93"/>
      <c r="M424" s="93"/>
      <c r="N424" s="93"/>
      <c r="O424" s="93"/>
      <c r="P424" s="93"/>
      <c r="Q424" s="93"/>
      <c r="R424" s="93"/>
      <c r="S424" s="94"/>
      <c r="T424" s="87">
        <v>5320</v>
      </c>
      <c r="U424" s="87"/>
      <c r="V424" s="87"/>
      <c r="W424" s="87"/>
      <c r="X424" s="87"/>
      <c r="Y424" s="87"/>
      <c r="Z424" s="87">
        <v>5320</v>
      </c>
      <c r="AA424" s="87"/>
      <c r="AB424" s="87"/>
      <c r="AC424" s="87"/>
      <c r="AD424" s="87"/>
      <c r="AE424" s="87">
        <v>0</v>
      </c>
      <c r="AF424" s="87"/>
      <c r="AG424" s="87"/>
      <c r="AH424" s="87"/>
      <c r="AI424" s="87"/>
      <c r="AJ424" s="87"/>
      <c r="AK424" s="87">
        <v>0</v>
      </c>
      <c r="AL424" s="87"/>
      <c r="AM424" s="87"/>
      <c r="AN424" s="87"/>
      <c r="AO424" s="87"/>
      <c r="AP424" s="87"/>
      <c r="AQ424" s="87">
        <v>0</v>
      </c>
      <c r="AR424" s="87"/>
      <c r="AS424" s="87"/>
      <c r="AT424" s="87"/>
      <c r="AU424" s="87"/>
      <c r="AV424" s="87"/>
      <c r="AW424" s="80"/>
      <c r="AX424" s="80"/>
      <c r="AY424" s="80"/>
      <c r="AZ424" s="80"/>
      <c r="BA424" s="80"/>
      <c r="BB424" s="80"/>
      <c r="BC424" s="80"/>
      <c r="BD424" s="80"/>
      <c r="BE424" s="80"/>
      <c r="BF424" s="80"/>
      <c r="BG424" s="80"/>
      <c r="BH424" s="80"/>
      <c r="BI424" s="80"/>
      <c r="BJ424" s="80"/>
      <c r="BK424" s="80"/>
      <c r="BL424" s="80"/>
    </row>
    <row r="425" spans="1:79" s="8" customFormat="1" ht="13.2" customHeight="1" x14ac:dyDescent="0.25">
      <c r="A425" s="80">
        <v>2271</v>
      </c>
      <c r="B425" s="80"/>
      <c r="C425" s="80"/>
      <c r="D425" s="80"/>
      <c r="E425" s="80"/>
      <c r="F425" s="80"/>
      <c r="G425" s="92" t="s">
        <v>158</v>
      </c>
      <c r="H425" s="93"/>
      <c r="I425" s="93"/>
      <c r="J425" s="93"/>
      <c r="K425" s="93"/>
      <c r="L425" s="93"/>
      <c r="M425" s="93"/>
      <c r="N425" s="93"/>
      <c r="O425" s="93"/>
      <c r="P425" s="93"/>
      <c r="Q425" s="93"/>
      <c r="R425" s="93"/>
      <c r="S425" s="94"/>
      <c r="T425" s="87">
        <v>1637707</v>
      </c>
      <c r="U425" s="87"/>
      <c r="V425" s="87"/>
      <c r="W425" s="87"/>
      <c r="X425" s="87"/>
      <c r="Y425" s="87"/>
      <c r="Z425" s="87">
        <v>1637707</v>
      </c>
      <c r="AA425" s="87"/>
      <c r="AB425" s="87"/>
      <c r="AC425" s="87"/>
      <c r="AD425" s="87"/>
      <c r="AE425" s="87">
        <v>0</v>
      </c>
      <c r="AF425" s="87"/>
      <c r="AG425" s="87"/>
      <c r="AH425" s="87"/>
      <c r="AI425" s="87"/>
      <c r="AJ425" s="87"/>
      <c r="AK425" s="87">
        <v>0</v>
      </c>
      <c r="AL425" s="87"/>
      <c r="AM425" s="87"/>
      <c r="AN425" s="87"/>
      <c r="AO425" s="87"/>
      <c r="AP425" s="87"/>
      <c r="AQ425" s="87">
        <v>0</v>
      </c>
      <c r="AR425" s="87"/>
      <c r="AS425" s="87"/>
      <c r="AT425" s="87"/>
      <c r="AU425" s="87"/>
      <c r="AV425" s="87"/>
      <c r="AW425" s="80"/>
      <c r="AX425" s="80"/>
      <c r="AY425" s="80"/>
      <c r="AZ425" s="80"/>
      <c r="BA425" s="80"/>
      <c r="BB425" s="80"/>
      <c r="BC425" s="80"/>
      <c r="BD425" s="80"/>
      <c r="BE425" s="80"/>
      <c r="BF425" s="80"/>
      <c r="BG425" s="80"/>
      <c r="BH425" s="80"/>
      <c r="BI425" s="80"/>
      <c r="BJ425" s="80"/>
      <c r="BK425" s="80"/>
      <c r="BL425" s="80"/>
    </row>
    <row r="426" spans="1:79" s="8" customFormat="1" ht="13.2" customHeight="1" x14ac:dyDescent="0.25">
      <c r="A426" s="80">
        <v>2272</v>
      </c>
      <c r="B426" s="80"/>
      <c r="C426" s="80"/>
      <c r="D426" s="80"/>
      <c r="E426" s="80"/>
      <c r="F426" s="80"/>
      <c r="G426" s="92" t="s">
        <v>159</v>
      </c>
      <c r="H426" s="93"/>
      <c r="I426" s="93"/>
      <c r="J426" s="93"/>
      <c r="K426" s="93"/>
      <c r="L426" s="93"/>
      <c r="M426" s="93"/>
      <c r="N426" s="93"/>
      <c r="O426" s="93"/>
      <c r="P426" s="93"/>
      <c r="Q426" s="93"/>
      <c r="R426" s="93"/>
      <c r="S426" s="94"/>
      <c r="T426" s="87">
        <v>159368</v>
      </c>
      <c r="U426" s="87"/>
      <c r="V426" s="87"/>
      <c r="W426" s="87"/>
      <c r="X426" s="87"/>
      <c r="Y426" s="87"/>
      <c r="Z426" s="87">
        <v>159368</v>
      </c>
      <c r="AA426" s="87"/>
      <c r="AB426" s="87"/>
      <c r="AC426" s="87"/>
      <c r="AD426" s="87"/>
      <c r="AE426" s="87">
        <v>0</v>
      </c>
      <c r="AF426" s="87"/>
      <c r="AG426" s="87"/>
      <c r="AH426" s="87"/>
      <c r="AI426" s="87"/>
      <c r="AJ426" s="87"/>
      <c r="AK426" s="87">
        <v>0</v>
      </c>
      <c r="AL426" s="87"/>
      <c r="AM426" s="87"/>
      <c r="AN426" s="87"/>
      <c r="AO426" s="87"/>
      <c r="AP426" s="87"/>
      <c r="AQ426" s="87">
        <v>0</v>
      </c>
      <c r="AR426" s="87"/>
      <c r="AS426" s="87"/>
      <c r="AT426" s="87"/>
      <c r="AU426" s="87"/>
      <c r="AV426" s="87"/>
      <c r="AW426" s="80"/>
      <c r="AX426" s="80"/>
      <c r="AY426" s="80"/>
      <c r="AZ426" s="80"/>
      <c r="BA426" s="80"/>
      <c r="BB426" s="80"/>
      <c r="BC426" s="80"/>
      <c r="BD426" s="80"/>
      <c r="BE426" s="80"/>
      <c r="BF426" s="80"/>
      <c r="BG426" s="80"/>
      <c r="BH426" s="80"/>
      <c r="BI426" s="80"/>
      <c r="BJ426" s="80"/>
      <c r="BK426" s="80"/>
      <c r="BL426" s="80"/>
    </row>
    <row r="427" spans="1:79" s="8" customFormat="1" ht="13.2" customHeight="1" x14ac:dyDescent="0.25">
      <c r="A427" s="80">
        <v>2273</v>
      </c>
      <c r="B427" s="80"/>
      <c r="C427" s="80"/>
      <c r="D427" s="80"/>
      <c r="E427" s="80"/>
      <c r="F427" s="80"/>
      <c r="G427" s="92" t="s">
        <v>160</v>
      </c>
      <c r="H427" s="93"/>
      <c r="I427" s="93"/>
      <c r="J427" s="93"/>
      <c r="K427" s="93"/>
      <c r="L427" s="93"/>
      <c r="M427" s="93"/>
      <c r="N427" s="93"/>
      <c r="O427" s="93"/>
      <c r="P427" s="93"/>
      <c r="Q427" s="93"/>
      <c r="R427" s="93"/>
      <c r="S427" s="94"/>
      <c r="T427" s="87">
        <v>613488</v>
      </c>
      <c r="U427" s="87"/>
      <c r="V427" s="87"/>
      <c r="W427" s="87"/>
      <c r="X427" s="87"/>
      <c r="Y427" s="87"/>
      <c r="Z427" s="87">
        <v>613488</v>
      </c>
      <c r="AA427" s="87"/>
      <c r="AB427" s="87"/>
      <c r="AC427" s="87"/>
      <c r="AD427" s="87"/>
      <c r="AE427" s="87">
        <v>0</v>
      </c>
      <c r="AF427" s="87"/>
      <c r="AG427" s="87"/>
      <c r="AH427" s="87"/>
      <c r="AI427" s="87"/>
      <c r="AJ427" s="87"/>
      <c r="AK427" s="87">
        <v>0</v>
      </c>
      <c r="AL427" s="87"/>
      <c r="AM427" s="87"/>
      <c r="AN427" s="87"/>
      <c r="AO427" s="87"/>
      <c r="AP427" s="87"/>
      <c r="AQ427" s="87">
        <v>0</v>
      </c>
      <c r="AR427" s="87"/>
      <c r="AS427" s="87"/>
      <c r="AT427" s="87"/>
      <c r="AU427" s="87"/>
      <c r="AV427" s="87"/>
      <c r="AW427" s="80"/>
      <c r="AX427" s="80"/>
      <c r="AY427" s="80"/>
      <c r="AZ427" s="80"/>
      <c r="BA427" s="80"/>
      <c r="BB427" s="80"/>
      <c r="BC427" s="80"/>
      <c r="BD427" s="80"/>
      <c r="BE427" s="80"/>
      <c r="BF427" s="80"/>
      <c r="BG427" s="80"/>
      <c r="BH427" s="80"/>
      <c r="BI427" s="80"/>
      <c r="BJ427" s="80"/>
      <c r="BK427" s="80"/>
      <c r="BL427" s="80"/>
    </row>
    <row r="428" spans="1:79" s="8" customFormat="1" ht="13.2" customHeight="1" x14ac:dyDescent="0.25">
      <c r="A428" s="80">
        <v>2274</v>
      </c>
      <c r="B428" s="80"/>
      <c r="C428" s="80"/>
      <c r="D428" s="80"/>
      <c r="E428" s="80"/>
      <c r="F428" s="80"/>
      <c r="G428" s="92" t="s">
        <v>225</v>
      </c>
      <c r="H428" s="93"/>
      <c r="I428" s="93"/>
      <c r="J428" s="93"/>
      <c r="K428" s="93"/>
      <c r="L428" s="93"/>
      <c r="M428" s="93"/>
      <c r="N428" s="93"/>
      <c r="O428" s="93"/>
      <c r="P428" s="93"/>
      <c r="Q428" s="93"/>
      <c r="R428" s="93"/>
      <c r="S428" s="94"/>
      <c r="T428" s="87">
        <v>379714</v>
      </c>
      <c r="U428" s="87"/>
      <c r="V428" s="87"/>
      <c r="W428" s="87"/>
      <c r="X428" s="87"/>
      <c r="Y428" s="87"/>
      <c r="Z428" s="87">
        <v>378259</v>
      </c>
      <c r="AA428" s="87"/>
      <c r="AB428" s="87"/>
      <c r="AC428" s="87"/>
      <c r="AD428" s="87"/>
      <c r="AE428" s="87">
        <v>0</v>
      </c>
      <c r="AF428" s="87"/>
      <c r="AG428" s="87"/>
      <c r="AH428" s="87"/>
      <c r="AI428" s="87"/>
      <c r="AJ428" s="87"/>
      <c r="AK428" s="87">
        <v>0</v>
      </c>
      <c r="AL428" s="87"/>
      <c r="AM428" s="87"/>
      <c r="AN428" s="87"/>
      <c r="AO428" s="87"/>
      <c r="AP428" s="87"/>
      <c r="AQ428" s="87">
        <v>0</v>
      </c>
      <c r="AR428" s="87"/>
      <c r="AS428" s="87"/>
      <c r="AT428" s="87"/>
      <c r="AU428" s="87"/>
      <c r="AV428" s="87"/>
      <c r="AW428" s="80"/>
      <c r="AX428" s="80"/>
      <c r="AY428" s="80"/>
      <c r="AZ428" s="80"/>
      <c r="BA428" s="80"/>
      <c r="BB428" s="80"/>
      <c r="BC428" s="80"/>
      <c r="BD428" s="80"/>
      <c r="BE428" s="80"/>
      <c r="BF428" s="80"/>
      <c r="BG428" s="80"/>
      <c r="BH428" s="80"/>
      <c r="BI428" s="80"/>
      <c r="BJ428" s="80"/>
      <c r="BK428" s="80"/>
      <c r="BL428" s="80"/>
    </row>
    <row r="429" spans="1:79" s="8" customFormat="1" ht="39.6" customHeight="1" x14ac:dyDescent="0.25">
      <c r="A429" s="80">
        <v>2282</v>
      </c>
      <c r="B429" s="80"/>
      <c r="C429" s="80"/>
      <c r="D429" s="80"/>
      <c r="E429" s="80"/>
      <c r="F429" s="80"/>
      <c r="G429" s="92" t="s">
        <v>227</v>
      </c>
      <c r="H429" s="93"/>
      <c r="I429" s="93"/>
      <c r="J429" s="93"/>
      <c r="K429" s="93"/>
      <c r="L429" s="93"/>
      <c r="M429" s="93"/>
      <c r="N429" s="93"/>
      <c r="O429" s="93"/>
      <c r="P429" s="93"/>
      <c r="Q429" s="93"/>
      <c r="R429" s="93"/>
      <c r="S429" s="94"/>
      <c r="T429" s="87">
        <v>4933</v>
      </c>
      <c r="U429" s="87"/>
      <c r="V429" s="87"/>
      <c r="W429" s="87"/>
      <c r="X429" s="87"/>
      <c r="Y429" s="87"/>
      <c r="Z429" s="87">
        <v>4933</v>
      </c>
      <c r="AA429" s="87"/>
      <c r="AB429" s="87"/>
      <c r="AC429" s="87"/>
      <c r="AD429" s="87"/>
      <c r="AE429" s="87">
        <v>0</v>
      </c>
      <c r="AF429" s="87"/>
      <c r="AG429" s="87"/>
      <c r="AH429" s="87"/>
      <c r="AI429" s="87"/>
      <c r="AJ429" s="87"/>
      <c r="AK429" s="87">
        <v>0</v>
      </c>
      <c r="AL429" s="87"/>
      <c r="AM429" s="87"/>
      <c r="AN429" s="87"/>
      <c r="AO429" s="87"/>
      <c r="AP429" s="87"/>
      <c r="AQ429" s="87">
        <v>0</v>
      </c>
      <c r="AR429" s="87"/>
      <c r="AS429" s="87"/>
      <c r="AT429" s="87"/>
      <c r="AU429" s="87"/>
      <c r="AV429" s="87"/>
      <c r="AW429" s="80"/>
      <c r="AX429" s="80"/>
      <c r="AY429" s="80"/>
      <c r="AZ429" s="80"/>
      <c r="BA429" s="80"/>
      <c r="BB429" s="80"/>
      <c r="BC429" s="80"/>
      <c r="BD429" s="80"/>
      <c r="BE429" s="80"/>
      <c r="BF429" s="80"/>
      <c r="BG429" s="80"/>
      <c r="BH429" s="80"/>
      <c r="BI429" s="80"/>
      <c r="BJ429" s="80"/>
      <c r="BK429" s="80"/>
      <c r="BL429" s="80"/>
    </row>
    <row r="430" spans="1:79" s="8" customFormat="1" ht="13.2" customHeight="1" x14ac:dyDescent="0.25">
      <c r="A430" s="80">
        <v>2710</v>
      </c>
      <c r="B430" s="80"/>
      <c r="C430" s="80"/>
      <c r="D430" s="80"/>
      <c r="E430" s="80"/>
      <c r="F430" s="80"/>
      <c r="G430" s="92" t="s">
        <v>228</v>
      </c>
      <c r="H430" s="93"/>
      <c r="I430" s="93"/>
      <c r="J430" s="93"/>
      <c r="K430" s="93"/>
      <c r="L430" s="93"/>
      <c r="M430" s="93"/>
      <c r="N430" s="93"/>
      <c r="O430" s="93"/>
      <c r="P430" s="93"/>
      <c r="Q430" s="93"/>
      <c r="R430" s="93"/>
      <c r="S430" s="94"/>
      <c r="T430" s="87">
        <v>31474</v>
      </c>
      <c r="U430" s="87"/>
      <c r="V430" s="87"/>
      <c r="W430" s="87"/>
      <c r="X430" s="87"/>
      <c r="Y430" s="87"/>
      <c r="Z430" s="87">
        <v>31474</v>
      </c>
      <c r="AA430" s="87"/>
      <c r="AB430" s="87"/>
      <c r="AC430" s="87"/>
      <c r="AD430" s="87"/>
      <c r="AE430" s="87">
        <v>0</v>
      </c>
      <c r="AF430" s="87"/>
      <c r="AG430" s="87"/>
      <c r="AH430" s="87"/>
      <c r="AI430" s="87"/>
      <c r="AJ430" s="87"/>
      <c r="AK430" s="87">
        <v>0</v>
      </c>
      <c r="AL430" s="87"/>
      <c r="AM430" s="87"/>
      <c r="AN430" s="87"/>
      <c r="AO430" s="87"/>
      <c r="AP430" s="87"/>
      <c r="AQ430" s="87">
        <v>0</v>
      </c>
      <c r="AR430" s="87"/>
      <c r="AS430" s="87"/>
      <c r="AT430" s="87"/>
      <c r="AU430" s="87"/>
      <c r="AV430" s="87"/>
      <c r="AW430" s="80"/>
      <c r="AX430" s="80"/>
      <c r="AY430" s="80"/>
      <c r="AZ430" s="80"/>
      <c r="BA430" s="80"/>
      <c r="BB430" s="80"/>
      <c r="BC430" s="80"/>
      <c r="BD430" s="80"/>
      <c r="BE430" s="80"/>
      <c r="BF430" s="80"/>
      <c r="BG430" s="80"/>
      <c r="BH430" s="80"/>
      <c r="BI430" s="80"/>
      <c r="BJ430" s="80"/>
      <c r="BK430" s="80"/>
      <c r="BL430" s="80"/>
    </row>
    <row r="431" spans="1:79" s="8" customFormat="1" ht="13.2" customHeight="1" x14ac:dyDescent="0.25">
      <c r="A431" s="80">
        <v>2730</v>
      </c>
      <c r="B431" s="80"/>
      <c r="C431" s="80"/>
      <c r="D431" s="80"/>
      <c r="E431" s="80"/>
      <c r="F431" s="80"/>
      <c r="G431" s="92" t="s">
        <v>229</v>
      </c>
      <c r="H431" s="93"/>
      <c r="I431" s="93"/>
      <c r="J431" s="93"/>
      <c r="K431" s="93"/>
      <c r="L431" s="93"/>
      <c r="M431" s="93"/>
      <c r="N431" s="93"/>
      <c r="O431" s="93"/>
      <c r="P431" s="93"/>
      <c r="Q431" s="93"/>
      <c r="R431" s="93"/>
      <c r="S431" s="94"/>
      <c r="T431" s="87">
        <v>2280511</v>
      </c>
      <c r="U431" s="87"/>
      <c r="V431" s="87"/>
      <c r="W431" s="87"/>
      <c r="X431" s="87"/>
      <c r="Y431" s="87"/>
      <c r="Z431" s="87">
        <v>2250914</v>
      </c>
      <c r="AA431" s="87"/>
      <c r="AB431" s="87"/>
      <c r="AC431" s="87"/>
      <c r="AD431" s="87"/>
      <c r="AE431" s="87">
        <v>0</v>
      </c>
      <c r="AF431" s="87"/>
      <c r="AG431" s="87"/>
      <c r="AH431" s="87"/>
      <c r="AI431" s="87"/>
      <c r="AJ431" s="87"/>
      <c r="AK431" s="87">
        <v>0</v>
      </c>
      <c r="AL431" s="87"/>
      <c r="AM431" s="87"/>
      <c r="AN431" s="87"/>
      <c r="AO431" s="87"/>
      <c r="AP431" s="87"/>
      <c r="AQ431" s="87">
        <v>0</v>
      </c>
      <c r="AR431" s="87"/>
      <c r="AS431" s="87"/>
      <c r="AT431" s="87"/>
      <c r="AU431" s="87"/>
      <c r="AV431" s="87"/>
      <c r="AW431" s="80"/>
      <c r="AX431" s="80"/>
      <c r="AY431" s="80"/>
      <c r="AZ431" s="80"/>
      <c r="BA431" s="80"/>
      <c r="BB431" s="80"/>
      <c r="BC431" s="80"/>
      <c r="BD431" s="80"/>
      <c r="BE431" s="80"/>
      <c r="BF431" s="80"/>
      <c r="BG431" s="80"/>
      <c r="BH431" s="80"/>
      <c r="BI431" s="80"/>
      <c r="BJ431" s="80"/>
      <c r="BK431" s="80"/>
      <c r="BL431" s="80"/>
    </row>
    <row r="432" spans="1:79" s="9" customFormat="1" ht="12.75" customHeight="1" x14ac:dyDescent="0.25">
      <c r="A432" s="139"/>
      <c r="B432" s="139"/>
      <c r="C432" s="139"/>
      <c r="D432" s="139"/>
      <c r="E432" s="139"/>
      <c r="F432" s="139"/>
      <c r="G432" s="101" t="s">
        <v>145</v>
      </c>
      <c r="H432" s="102"/>
      <c r="I432" s="102"/>
      <c r="J432" s="102"/>
      <c r="K432" s="102"/>
      <c r="L432" s="102"/>
      <c r="M432" s="102"/>
      <c r="N432" s="102"/>
      <c r="O432" s="102"/>
      <c r="P432" s="102"/>
      <c r="Q432" s="102"/>
      <c r="R432" s="102"/>
      <c r="S432" s="103"/>
      <c r="T432" s="120">
        <v>63161847</v>
      </c>
      <c r="U432" s="120"/>
      <c r="V432" s="120"/>
      <c r="W432" s="120"/>
      <c r="X432" s="120"/>
      <c r="Y432" s="120"/>
      <c r="Z432" s="120">
        <v>63130654</v>
      </c>
      <c r="AA432" s="120"/>
      <c r="AB432" s="120"/>
      <c r="AC432" s="120"/>
      <c r="AD432" s="120"/>
      <c r="AE432" s="120">
        <v>0</v>
      </c>
      <c r="AF432" s="120"/>
      <c r="AG432" s="120"/>
      <c r="AH432" s="120"/>
      <c r="AI432" s="120"/>
      <c r="AJ432" s="120"/>
      <c r="AK432" s="120">
        <v>0</v>
      </c>
      <c r="AL432" s="120"/>
      <c r="AM432" s="120"/>
      <c r="AN432" s="120"/>
      <c r="AO432" s="120"/>
      <c r="AP432" s="120"/>
      <c r="AQ432" s="120">
        <v>0</v>
      </c>
      <c r="AR432" s="120"/>
      <c r="AS432" s="120"/>
      <c r="AT432" s="120"/>
      <c r="AU432" s="120"/>
      <c r="AV432" s="120"/>
      <c r="AW432" s="139"/>
      <c r="AX432" s="139"/>
      <c r="AY432" s="139"/>
      <c r="AZ432" s="139"/>
      <c r="BA432" s="139"/>
      <c r="BB432" s="139"/>
      <c r="BC432" s="139"/>
      <c r="BD432" s="139"/>
      <c r="BE432" s="139"/>
      <c r="BF432" s="139"/>
      <c r="BG432" s="139"/>
      <c r="BH432" s="139"/>
      <c r="BI432" s="139"/>
      <c r="BJ432" s="139"/>
      <c r="BK432" s="139"/>
      <c r="BL432" s="139"/>
    </row>
    <row r="434" spans="1:69" ht="14.25" customHeight="1" x14ac:dyDescent="0.25">
      <c r="A434" s="51" t="s">
        <v>558</v>
      </c>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row>
    <row r="436" spans="1:69" ht="54" customHeight="1" x14ac:dyDescent="0.25">
      <c r="A436" s="80" t="s">
        <v>6</v>
      </c>
      <c r="B436" s="80"/>
      <c r="C436" s="80"/>
      <c r="D436" s="80"/>
      <c r="E436" s="80"/>
      <c r="F436" s="80"/>
      <c r="G436" s="80"/>
      <c r="H436" s="80"/>
      <c r="I436" s="80" t="s">
        <v>19</v>
      </c>
      <c r="J436" s="80"/>
      <c r="K436" s="80"/>
      <c r="L436" s="80"/>
      <c r="M436" s="80"/>
      <c r="N436" s="80"/>
      <c r="O436" s="80"/>
      <c r="P436" s="80"/>
      <c r="Q436" s="80"/>
      <c r="R436" s="80"/>
      <c r="S436" s="80"/>
      <c r="T436" s="80"/>
      <c r="U436" s="80"/>
      <c r="V436" s="80" t="s">
        <v>559</v>
      </c>
      <c r="W436" s="80"/>
      <c r="X436" s="80"/>
      <c r="Y436" s="80"/>
      <c r="Z436" s="80"/>
      <c r="AA436" s="80"/>
      <c r="AB436" s="80"/>
      <c r="AC436" s="80" t="s">
        <v>621</v>
      </c>
      <c r="AD436" s="80"/>
      <c r="AE436" s="80"/>
      <c r="AF436" s="80"/>
      <c r="AG436" s="80"/>
      <c r="AH436" s="80"/>
      <c r="AI436" s="80"/>
      <c r="AJ436" s="80"/>
      <c r="AK436" s="80"/>
      <c r="AL436" s="80" t="s">
        <v>622</v>
      </c>
      <c r="AM436" s="80"/>
      <c r="AN436" s="80"/>
      <c r="AO436" s="80"/>
      <c r="AP436" s="80"/>
      <c r="AQ436" s="80"/>
      <c r="AR436" s="80"/>
      <c r="AS436" s="80"/>
      <c r="AT436" s="80"/>
      <c r="AU436" s="80" t="s">
        <v>623</v>
      </c>
      <c r="AV436" s="80"/>
      <c r="AW436" s="80"/>
      <c r="AX436" s="80"/>
      <c r="AY436" s="80"/>
      <c r="AZ436" s="80"/>
      <c r="BA436" s="80"/>
      <c r="BB436" s="80"/>
      <c r="BC436" s="80"/>
      <c r="BD436" s="80" t="s">
        <v>560</v>
      </c>
      <c r="BE436" s="80"/>
      <c r="BF436" s="80"/>
      <c r="BG436" s="80"/>
      <c r="BH436" s="80"/>
      <c r="BI436" s="80"/>
      <c r="BJ436" s="80"/>
      <c r="BK436" s="80"/>
      <c r="BL436" s="80"/>
      <c r="BM436" s="80"/>
      <c r="BN436" s="80"/>
      <c r="BO436" s="80"/>
      <c r="BP436" s="80"/>
      <c r="BQ436" s="80"/>
    </row>
    <row r="437" spans="1:69" x14ac:dyDescent="0.25">
      <c r="A437" s="170">
        <v>1</v>
      </c>
      <c r="B437" s="171"/>
      <c r="C437" s="171"/>
      <c r="D437" s="171"/>
      <c r="E437" s="171"/>
      <c r="F437" s="171"/>
      <c r="G437" s="171"/>
      <c r="H437" s="172"/>
      <c r="I437" s="173">
        <v>2</v>
      </c>
      <c r="J437" s="174"/>
      <c r="K437" s="174"/>
      <c r="L437" s="174"/>
      <c r="M437" s="174"/>
      <c r="N437" s="174"/>
      <c r="O437" s="174"/>
      <c r="P437" s="174"/>
      <c r="Q437" s="174"/>
      <c r="R437" s="174"/>
      <c r="S437" s="174"/>
      <c r="T437" s="174"/>
      <c r="U437" s="175"/>
      <c r="V437" s="173">
        <v>3</v>
      </c>
      <c r="W437" s="174"/>
      <c r="X437" s="174"/>
      <c r="Y437" s="174"/>
      <c r="Z437" s="174"/>
      <c r="AA437" s="174"/>
      <c r="AB437" s="175"/>
      <c r="AC437" s="173">
        <v>4</v>
      </c>
      <c r="AD437" s="174"/>
      <c r="AE437" s="174"/>
      <c r="AF437" s="174"/>
      <c r="AG437" s="174"/>
      <c r="AH437" s="174"/>
      <c r="AI437" s="174"/>
      <c r="AJ437" s="174"/>
      <c r="AK437" s="175"/>
      <c r="AL437" s="173">
        <v>5</v>
      </c>
      <c r="AM437" s="174"/>
      <c r="AN437" s="174"/>
      <c r="AO437" s="174"/>
      <c r="AP437" s="174"/>
      <c r="AQ437" s="174"/>
      <c r="AR437" s="174"/>
      <c r="AS437" s="174"/>
      <c r="AT437" s="175"/>
      <c r="AU437" s="173">
        <v>6</v>
      </c>
      <c r="AV437" s="174"/>
      <c r="AW437" s="174"/>
      <c r="AX437" s="174"/>
      <c r="AY437" s="174"/>
      <c r="AZ437" s="174"/>
      <c r="BA437" s="174"/>
      <c r="BB437" s="174"/>
      <c r="BC437" s="175"/>
      <c r="BD437" s="173">
        <v>7</v>
      </c>
      <c r="BE437" s="174"/>
      <c r="BF437" s="174"/>
      <c r="BG437" s="174"/>
      <c r="BH437" s="174"/>
      <c r="BI437" s="174"/>
      <c r="BJ437" s="174"/>
      <c r="BK437" s="174"/>
      <c r="BL437" s="174"/>
      <c r="BM437" s="174"/>
      <c r="BN437" s="174"/>
      <c r="BO437" s="174"/>
      <c r="BP437" s="174"/>
      <c r="BQ437" s="175"/>
    </row>
    <row r="438" spans="1:69" ht="29.4" customHeight="1" x14ac:dyDescent="0.25">
      <c r="A438" s="173">
        <v>1</v>
      </c>
      <c r="B438" s="174"/>
      <c r="C438" s="174"/>
      <c r="D438" s="174"/>
      <c r="E438" s="174"/>
      <c r="F438" s="174"/>
      <c r="G438" s="174"/>
      <c r="H438" s="175"/>
      <c r="I438" s="176" t="s">
        <v>607</v>
      </c>
      <c r="J438" s="177"/>
      <c r="K438" s="177"/>
      <c r="L438" s="177"/>
      <c r="M438" s="177"/>
      <c r="N438" s="177"/>
      <c r="O438" s="177"/>
      <c r="P438" s="177"/>
      <c r="Q438" s="177"/>
      <c r="R438" s="177"/>
      <c r="S438" s="177"/>
      <c r="T438" s="177"/>
      <c r="U438" s="178"/>
      <c r="V438" s="62" t="s">
        <v>564</v>
      </c>
      <c r="W438" s="63"/>
      <c r="X438" s="63"/>
      <c r="Y438" s="63"/>
      <c r="Z438" s="63"/>
      <c r="AA438" s="63"/>
      <c r="AB438" s="64"/>
      <c r="AC438" s="179">
        <f>AC439+AC440+AC441+AC442+AC443+AC444</f>
        <v>12283310</v>
      </c>
      <c r="AD438" s="180"/>
      <c r="AE438" s="180"/>
      <c r="AF438" s="180"/>
      <c r="AG438" s="180"/>
      <c r="AH438" s="180"/>
      <c r="AI438" s="180"/>
      <c r="AJ438" s="180"/>
      <c r="AK438" s="181"/>
      <c r="AL438" s="179">
        <f t="shared" ref="AL438" si="40">AL439+AL440+AL441+AL442+AL443+AL444</f>
        <v>1222100</v>
      </c>
      <c r="AM438" s="180"/>
      <c r="AN438" s="180"/>
      <c r="AO438" s="180"/>
      <c r="AP438" s="180"/>
      <c r="AQ438" s="180"/>
      <c r="AR438" s="180"/>
      <c r="AS438" s="180"/>
      <c r="AT438" s="181"/>
      <c r="AU438" s="179">
        <f t="shared" ref="AU438" si="41">AU439+AU440+AU441+AU442+AU443+AU444</f>
        <v>11061210</v>
      </c>
      <c r="AV438" s="180"/>
      <c r="AW438" s="180"/>
      <c r="AX438" s="180"/>
      <c r="AY438" s="180"/>
      <c r="AZ438" s="180"/>
      <c r="BA438" s="180"/>
      <c r="BB438" s="180"/>
      <c r="BC438" s="181"/>
      <c r="BD438" s="173" t="s">
        <v>564</v>
      </c>
      <c r="BE438" s="174"/>
      <c r="BF438" s="174"/>
      <c r="BG438" s="174"/>
      <c r="BH438" s="174"/>
      <c r="BI438" s="174"/>
      <c r="BJ438" s="174"/>
      <c r="BK438" s="174"/>
      <c r="BL438" s="174"/>
      <c r="BM438" s="174"/>
      <c r="BN438" s="174"/>
      <c r="BO438" s="174"/>
      <c r="BP438" s="174"/>
      <c r="BQ438" s="175"/>
    </row>
    <row r="439" spans="1:69" ht="21.6" customHeight="1" x14ac:dyDescent="0.25">
      <c r="A439" s="173"/>
      <c r="B439" s="174"/>
      <c r="C439" s="174"/>
      <c r="D439" s="174"/>
      <c r="E439" s="174"/>
      <c r="F439" s="174"/>
      <c r="G439" s="174"/>
      <c r="H439" s="175"/>
      <c r="I439" s="176" t="s">
        <v>608</v>
      </c>
      <c r="J439" s="177"/>
      <c r="K439" s="177"/>
      <c r="L439" s="177"/>
      <c r="M439" s="177"/>
      <c r="N439" s="177"/>
      <c r="O439" s="177"/>
      <c r="P439" s="177"/>
      <c r="Q439" s="177"/>
      <c r="R439" s="177"/>
      <c r="S439" s="177"/>
      <c r="T439" s="177"/>
      <c r="U439" s="178"/>
      <c r="V439" s="62" t="s">
        <v>564</v>
      </c>
      <c r="W439" s="63"/>
      <c r="X439" s="63"/>
      <c r="Y439" s="63"/>
      <c r="Z439" s="63"/>
      <c r="AA439" s="63"/>
      <c r="AB439" s="64"/>
      <c r="AC439" s="179">
        <f t="shared" ref="AC439:AC446" si="42">AL439+AU439</f>
        <v>1962710</v>
      </c>
      <c r="AD439" s="180"/>
      <c r="AE439" s="180"/>
      <c r="AF439" s="180"/>
      <c r="AG439" s="180"/>
      <c r="AH439" s="180"/>
      <c r="AI439" s="180"/>
      <c r="AJ439" s="180"/>
      <c r="AK439" s="181"/>
      <c r="AL439" s="179">
        <v>0</v>
      </c>
      <c r="AM439" s="180"/>
      <c r="AN439" s="180"/>
      <c r="AO439" s="180"/>
      <c r="AP439" s="180"/>
      <c r="AQ439" s="180"/>
      <c r="AR439" s="180"/>
      <c r="AS439" s="180"/>
      <c r="AT439" s="181"/>
      <c r="AU439" s="179">
        <f>2458504-495794</f>
        <v>1962710</v>
      </c>
      <c r="AV439" s="180"/>
      <c r="AW439" s="180"/>
      <c r="AX439" s="180"/>
      <c r="AY439" s="180"/>
      <c r="AZ439" s="180"/>
      <c r="BA439" s="180"/>
      <c r="BB439" s="180"/>
      <c r="BC439" s="181"/>
      <c r="BD439" s="173" t="s">
        <v>564</v>
      </c>
      <c r="BE439" s="174"/>
      <c r="BF439" s="174"/>
      <c r="BG439" s="174"/>
      <c r="BH439" s="174"/>
      <c r="BI439" s="174"/>
      <c r="BJ439" s="174"/>
      <c r="BK439" s="174"/>
      <c r="BL439" s="174"/>
      <c r="BM439" s="174"/>
      <c r="BN439" s="174"/>
      <c r="BO439" s="174"/>
      <c r="BP439" s="174"/>
      <c r="BQ439" s="175"/>
    </row>
    <row r="440" spans="1:69" ht="20.399999999999999" customHeight="1" x14ac:dyDescent="0.25">
      <c r="A440" s="173"/>
      <c r="B440" s="174"/>
      <c r="C440" s="174"/>
      <c r="D440" s="174"/>
      <c r="E440" s="174"/>
      <c r="F440" s="174"/>
      <c r="G440" s="174"/>
      <c r="H440" s="175"/>
      <c r="I440" s="176" t="s">
        <v>615</v>
      </c>
      <c r="J440" s="177"/>
      <c r="K440" s="177"/>
      <c r="L440" s="177"/>
      <c r="M440" s="177"/>
      <c r="N440" s="177"/>
      <c r="O440" s="177"/>
      <c r="P440" s="177"/>
      <c r="Q440" s="177"/>
      <c r="R440" s="177"/>
      <c r="S440" s="177"/>
      <c r="T440" s="177"/>
      <c r="U440" s="178"/>
      <c r="V440" s="62" t="s">
        <v>564</v>
      </c>
      <c r="W440" s="63"/>
      <c r="X440" s="63"/>
      <c r="Y440" s="63"/>
      <c r="Z440" s="63"/>
      <c r="AA440" s="63"/>
      <c r="AB440" s="64"/>
      <c r="AC440" s="179">
        <f t="shared" si="42"/>
        <v>2189200</v>
      </c>
      <c r="AD440" s="180"/>
      <c r="AE440" s="180"/>
      <c r="AF440" s="180"/>
      <c r="AG440" s="180"/>
      <c r="AH440" s="180"/>
      <c r="AI440" s="180"/>
      <c r="AJ440" s="180"/>
      <c r="AK440" s="181"/>
      <c r="AL440" s="179">
        <v>825600</v>
      </c>
      <c r="AM440" s="180"/>
      <c r="AN440" s="180"/>
      <c r="AO440" s="180"/>
      <c r="AP440" s="180"/>
      <c r="AQ440" s="180"/>
      <c r="AR440" s="180"/>
      <c r="AS440" s="180"/>
      <c r="AT440" s="181"/>
      <c r="AU440" s="179">
        <v>1363600</v>
      </c>
      <c r="AV440" s="180"/>
      <c r="AW440" s="180"/>
      <c r="AX440" s="180"/>
      <c r="AY440" s="180"/>
      <c r="AZ440" s="180"/>
      <c r="BA440" s="180"/>
      <c r="BB440" s="180"/>
      <c r="BC440" s="181"/>
      <c r="BD440" s="173" t="s">
        <v>564</v>
      </c>
      <c r="BE440" s="174"/>
      <c r="BF440" s="174"/>
      <c r="BG440" s="174"/>
      <c r="BH440" s="174"/>
      <c r="BI440" s="174"/>
      <c r="BJ440" s="174"/>
      <c r="BK440" s="174"/>
      <c r="BL440" s="174"/>
      <c r="BM440" s="174"/>
      <c r="BN440" s="174"/>
      <c r="BO440" s="174"/>
      <c r="BP440" s="174"/>
      <c r="BQ440" s="175"/>
    </row>
    <row r="441" spans="1:69" ht="18.600000000000001" customHeight="1" x14ac:dyDescent="0.25">
      <c r="A441" s="173"/>
      <c r="B441" s="174"/>
      <c r="C441" s="174"/>
      <c r="D441" s="174"/>
      <c r="E441" s="174"/>
      <c r="F441" s="174"/>
      <c r="G441" s="174"/>
      <c r="H441" s="175"/>
      <c r="I441" s="176" t="s">
        <v>616</v>
      </c>
      <c r="J441" s="177"/>
      <c r="K441" s="177"/>
      <c r="L441" s="177"/>
      <c r="M441" s="177"/>
      <c r="N441" s="177"/>
      <c r="O441" s="177"/>
      <c r="P441" s="177"/>
      <c r="Q441" s="177"/>
      <c r="R441" s="177"/>
      <c r="S441" s="177"/>
      <c r="T441" s="177"/>
      <c r="U441" s="178"/>
      <c r="V441" s="62" t="s">
        <v>564</v>
      </c>
      <c r="W441" s="63"/>
      <c r="X441" s="63"/>
      <c r="Y441" s="63"/>
      <c r="Z441" s="63"/>
      <c r="AA441" s="63"/>
      <c r="AB441" s="64"/>
      <c r="AC441" s="179">
        <f t="shared" si="42"/>
        <v>212100</v>
      </c>
      <c r="AD441" s="180"/>
      <c r="AE441" s="180"/>
      <c r="AF441" s="180"/>
      <c r="AG441" s="180"/>
      <c r="AH441" s="180"/>
      <c r="AI441" s="180"/>
      <c r="AJ441" s="180"/>
      <c r="AK441" s="181"/>
      <c r="AL441" s="179">
        <v>53000</v>
      </c>
      <c r="AM441" s="180"/>
      <c r="AN441" s="180"/>
      <c r="AO441" s="180"/>
      <c r="AP441" s="180"/>
      <c r="AQ441" s="180"/>
      <c r="AR441" s="180"/>
      <c r="AS441" s="180"/>
      <c r="AT441" s="181"/>
      <c r="AU441" s="179">
        <v>159100</v>
      </c>
      <c r="AV441" s="180"/>
      <c r="AW441" s="180"/>
      <c r="AX441" s="180"/>
      <c r="AY441" s="180"/>
      <c r="AZ441" s="180"/>
      <c r="BA441" s="180"/>
      <c r="BB441" s="180"/>
      <c r="BC441" s="181"/>
      <c r="BD441" s="173" t="s">
        <v>564</v>
      </c>
      <c r="BE441" s="174"/>
      <c r="BF441" s="174"/>
      <c r="BG441" s="174"/>
      <c r="BH441" s="174"/>
      <c r="BI441" s="174"/>
      <c r="BJ441" s="174"/>
      <c r="BK441" s="174"/>
      <c r="BL441" s="174"/>
      <c r="BM441" s="174"/>
      <c r="BN441" s="174"/>
      <c r="BO441" s="174"/>
      <c r="BP441" s="174"/>
      <c r="BQ441" s="175"/>
    </row>
    <row r="442" spans="1:69" ht="17.399999999999999" customHeight="1" x14ac:dyDescent="0.25">
      <c r="A442" s="173"/>
      <c r="B442" s="174"/>
      <c r="C442" s="174"/>
      <c r="D442" s="174"/>
      <c r="E442" s="174"/>
      <c r="F442" s="174"/>
      <c r="G442" s="174"/>
      <c r="H442" s="175"/>
      <c r="I442" s="176" t="s">
        <v>617</v>
      </c>
      <c r="J442" s="177"/>
      <c r="K442" s="177"/>
      <c r="L442" s="177"/>
      <c r="M442" s="177"/>
      <c r="N442" s="177"/>
      <c r="O442" s="177"/>
      <c r="P442" s="177"/>
      <c r="Q442" s="177"/>
      <c r="R442" s="177"/>
      <c r="S442" s="177"/>
      <c r="T442" s="177"/>
      <c r="U442" s="178"/>
      <c r="V442" s="62" t="s">
        <v>564</v>
      </c>
      <c r="W442" s="63"/>
      <c r="X442" s="63"/>
      <c r="Y442" s="63"/>
      <c r="Z442" s="63"/>
      <c r="AA442" s="63"/>
      <c r="AB442" s="64"/>
      <c r="AC442" s="179">
        <f t="shared" si="42"/>
        <v>749000</v>
      </c>
      <c r="AD442" s="180"/>
      <c r="AE442" s="180"/>
      <c r="AF442" s="180"/>
      <c r="AG442" s="180"/>
      <c r="AH442" s="180"/>
      <c r="AI442" s="180"/>
      <c r="AJ442" s="180"/>
      <c r="AK442" s="181"/>
      <c r="AL442" s="179">
        <v>187300</v>
      </c>
      <c r="AM442" s="180"/>
      <c r="AN442" s="180"/>
      <c r="AO442" s="180"/>
      <c r="AP442" s="180"/>
      <c r="AQ442" s="180"/>
      <c r="AR442" s="180"/>
      <c r="AS442" s="180"/>
      <c r="AT442" s="181"/>
      <c r="AU442" s="179">
        <v>561700</v>
      </c>
      <c r="AV442" s="180"/>
      <c r="AW442" s="180"/>
      <c r="AX442" s="180"/>
      <c r="AY442" s="180"/>
      <c r="AZ442" s="180"/>
      <c r="BA442" s="180"/>
      <c r="BB442" s="180"/>
      <c r="BC442" s="181"/>
      <c r="BD442" s="173" t="s">
        <v>564</v>
      </c>
      <c r="BE442" s="174"/>
      <c r="BF442" s="174"/>
      <c r="BG442" s="174"/>
      <c r="BH442" s="174"/>
      <c r="BI442" s="174"/>
      <c r="BJ442" s="174"/>
      <c r="BK442" s="174"/>
      <c r="BL442" s="174"/>
      <c r="BM442" s="174"/>
      <c r="BN442" s="174"/>
      <c r="BO442" s="174"/>
      <c r="BP442" s="174"/>
      <c r="BQ442" s="175"/>
    </row>
    <row r="443" spans="1:69" ht="16.2" customHeight="1" x14ac:dyDescent="0.25">
      <c r="A443" s="173"/>
      <c r="B443" s="174"/>
      <c r="C443" s="174"/>
      <c r="D443" s="174"/>
      <c r="E443" s="174"/>
      <c r="F443" s="174"/>
      <c r="G443" s="174"/>
      <c r="H443" s="175"/>
      <c r="I443" s="176" t="s">
        <v>618</v>
      </c>
      <c r="J443" s="177"/>
      <c r="K443" s="177"/>
      <c r="L443" s="177"/>
      <c r="M443" s="177"/>
      <c r="N443" s="177"/>
      <c r="O443" s="177"/>
      <c r="P443" s="177"/>
      <c r="Q443" s="177"/>
      <c r="R443" s="177"/>
      <c r="S443" s="177"/>
      <c r="T443" s="177"/>
      <c r="U443" s="178"/>
      <c r="V443" s="62" t="s">
        <v>564</v>
      </c>
      <c r="W443" s="63"/>
      <c r="X443" s="63"/>
      <c r="Y443" s="63"/>
      <c r="Z443" s="63"/>
      <c r="AA443" s="63"/>
      <c r="AB443" s="64"/>
      <c r="AC443" s="179">
        <f t="shared" si="42"/>
        <v>312300</v>
      </c>
      <c r="AD443" s="180"/>
      <c r="AE443" s="180"/>
      <c r="AF443" s="180"/>
      <c r="AG443" s="180"/>
      <c r="AH443" s="180"/>
      <c r="AI443" s="180"/>
      <c r="AJ443" s="180"/>
      <c r="AK443" s="181"/>
      <c r="AL443" s="179">
        <v>156200</v>
      </c>
      <c r="AM443" s="180"/>
      <c r="AN443" s="180"/>
      <c r="AO443" s="180"/>
      <c r="AP443" s="180"/>
      <c r="AQ443" s="180"/>
      <c r="AR443" s="180"/>
      <c r="AS443" s="180"/>
      <c r="AT443" s="181"/>
      <c r="AU443" s="179">
        <v>156100</v>
      </c>
      <c r="AV443" s="180"/>
      <c r="AW443" s="180"/>
      <c r="AX443" s="180"/>
      <c r="AY443" s="180"/>
      <c r="AZ443" s="180"/>
      <c r="BA443" s="180"/>
      <c r="BB443" s="180"/>
      <c r="BC443" s="181"/>
      <c r="BD443" s="173" t="s">
        <v>564</v>
      </c>
      <c r="BE443" s="174"/>
      <c r="BF443" s="174"/>
      <c r="BG443" s="174"/>
      <c r="BH443" s="174"/>
      <c r="BI443" s="174"/>
      <c r="BJ443" s="174"/>
      <c r="BK443" s="174"/>
      <c r="BL443" s="174"/>
      <c r="BM443" s="174"/>
      <c r="BN443" s="174"/>
      <c r="BO443" s="174"/>
      <c r="BP443" s="174"/>
      <c r="BQ443" s="175"/>
    </row>
    <row r="444" spans="1:69" ht="18" customHeight="1" x14ac:dyDescent="0.25">
      <c r="A444" s="173"/>
      <c r="B444" s="174"/>
      <c r="C444" s="174"/>
      <c r="D444" s="174"/>
      <c r="E444" s="174"/>
      <c r="F444" s="174"/>
      <c r="G444" s="174"/>
      <c r="H444" s="175"/>
      <c r="I444" s="176" t="s">
        <v>629</v>
      </c>
      <c r="J444" s="177"/>
      <c r="K444" s="177"/>
      <c r="L444" s="177"/>
      <c r="M444" s="177"/>
      <c r="N444" s="177"/>
      <c r="O444" s="177"/>
      <c r="P444" s="177"/>
      <c r="Q444" s="177"/>
      <c r="R444" s="177"/>
      <c r="S444" s="177"/>
      <c r="T444" s="177"/>
      <c r="U444" s="178"/>
      <c r="V444" s="62" t="s">
        <v>564</v>
      </c>
      <c r="W444" s="63"/>
      <c r="X444" s="63"/>
      <c r="Y444" s="63"/>
      <c r="Z444" s="63"/>
      <c r="AA444" s="63"/>
      <c r="AB444" s="64"/>
      <c r="AC444" s="179">
        <f t="shared" ref="AC444" si="43">AL444+AU444</f>
        <v>6858000</v>
      </c>
      <c r="AD444" s="180"/>
      <c r="AE444" s="180"/>
      <c r="AF444" s="180"/>
      <c r="AG444" s="180"/>
      <c r="AH444" s="180"/>
      <c r="AI444" s="180"/>
      <c r="AJ444" s="180"/>
      <c r="AK444" s="181"/>
      <c r="AL444" s="179">
        <v>0</v>
      </c>
      <c r="AM444" s="180"/>
      <c r="AN444" s="180"/>
      <c r="AO444" s="180"/>
      <c r="AP444" s="180"/>
      <c r="AQ444" s="180"/>
      <c r="AR444" s="180"/>
      <c r="AS444" s="180"/>
      <c r="AT444" s="181"/>
      <c r="AU444" s="179">
        <v>6858000</v>
      </c>
      <c r="AV444" s="180"/>
      <c r="AW444" s="180"/>
      <c r="AX444" s="180"/>
      <c r="AY444" s="180"/>
      <c r="AZ444" s="180"/>
      <c r="BA444" s="180"/>
      <c r="BB444" s="180"/>
      <c r="BC444" s="181"/>
      <c r="BD444" s="173" t="s">
        <v>564</v>
      </c>
      <c r="BE444" s="174"/>
      <c r="BF444" s="174"/>
      <c r="BG444" s="174"/>
      <c r="BH444" s="174"/>
      <c r="BI444" s="174"/>
      <c r="BJ444" s="174"/>
      <c r="BK444" s="174"/>
      <c r="BL444" s="174"/>
      <c r="BM444" s="174"/>
      <c r="BN444" s="174"/>
      <c r="BO444" s="174"/>
      <c r="BP444" s="174"/>
      <c r="BQ444" s="175"/>
    </row>
    <row r="445" spans="1:69" ht="29.4" customHeight="1" x14ac:dyDescent="0.25">
      <c r="A445" s="173">
        <v>2</v>
      </c>
      <c r="B445" s="174"/>
      <c r="C445" s="174"/>
      <c r="D445" s="174"/>
      <c r="E445" s="174"/>
      <c r="F445" s="174"/>
      <c r="G445" s="174"/>
      <c r="H445" s="175"/>
      <c r="I445" s="176" t="s">
        <v>609</v>
      </c>
      <c r="J445" s="177"/>
      <c r="K445" s="177"/>
      <c r="L445" s="177"/>
      <c r="M445" s="177"/>
      <c r="N445" s="177"/>
      <c r="O445" s="177"/>
      <c r="P445" s="177"/>
      <c r="Q445" s="177"/>
      <c r="R445" s="177"/>
      <c r="S445" s="177"/>
      <c r="T445" s="177"/>
      <c r="U445" s="178"/>
      <c r="V445" s="62" t="s">
        <v>564</v>
      </c>
      <c r="W445" s="63"/>
      <c r="X445" s="63"/>
      <c r="Y445" s="63"/>
      <c r="Z445" s="63"/>
      <c r="AA445" s="63"/>
      <c r="AB445" s="64"/>
      <c r="AC445" s="179">
        <f t="shared" si="42"/>
        <v>495794</v>
      </c>
      <c r="AD445" s="180"/>
      <c r="AE445" s="180"/>
      <c r="AF445" s="180"/>
      <c r="AG445" s="180"/>
      <c r="AH445" s="180"/>
      <c r="AI445" s="180"/>
      <c r="AJ445" s="180"/>
      <c r="AK445" s="181"/>
      <c r="AL445" s="179">
        <v>0</v>
      </c>
      <c r="AM445" s="180"/>
      <c r="AN445" s="180"/>
      <c r="AO445" s="180"/>
      <c r="AP445" s="180"/>
      <c r="AQ445" s="180"/>
      <c r="AR445" s="180"/>
      <c r="AS445" s="180"/>
      <c r="AT445" s="181"/>
      <c r="AU445" s="179">
        <v>495794</v>
      </c>
      <c r="AV445" s="180"/>
      <c r="AW445" s="180"/>
      <c r="AX445" s="180"/>
      <c r="AY445" s="180"/>
      <c r="AZ445" s="180"/>
      <c r="BA445" s="180"/>
      <c r="BB445" s="180"/>
      <c r="BC445" s="181"/>
      <c r="BD445" s="173" t="s">
        <v>564</v>
      </c>
      <c r="BE445" s="174"/>
      <c r="BF445" s="174"/>
      <c r="BG445" s="174"/>
      <c r="BH445" s="174"/>
      <c r="BI445" s="174"/>
      <c r="BJ445" s="174"/>
      <c r="BK445" s="174"/>
      <c r="BL445" s="174"/>
      <c r="BM445" s="174"/>
      <c r="BN445" s="174"/>
      <c r="BO445" s="174"/>
      <c r="BP445" s="174"/>
      <c r="BQ445" s="175"/>
    </row>
    <row r="446" spans="1:69" ht="29.4" customHeight="1" x14ac:dyDescent="0.25">
      <c r="A446" s="173">
        <v>3</v>
      </c>
      <c r="B446" s="174"/>
      <c r="C446" s="174"/>
      <c r="D446" s="174"/>
      <c r="E446" s="174"/>
      <c r="F446" s="174"/>
      <c r="G446" s="174"/>
      <c r="H446" s="175"/>
      <c r="I446" s="176" t="s">
        <v>611</v>
      </c>
      <c r="J446" s="177"/>
      <c r="K446" s="177"/>
      <c r="L446" s="177"/>
      <c r="M446" s="177"/>
      <c r="N446" s="177"/>
      <c r="O446" s="177"/>
      <c r="P446" s="177"/>
      <c r="Q446" s="177"/>
      <c r="R446" s="177"/>
      <c r="S446" s="177"/>
      <c r="T446" s="177"/>
      <c r="U446" s="178"/>
      <c r="V446" s="62" t="s">
        <v>564</v>
      </c>
      <c r="W446" s="63"/>
      <c r="X446" s="63"/>
      <c r="Y446" s="63"/>
      <c r="Z446" s="63"/>
      <c r="AA446" s="63"/>
      <c r="AB446" s="64"/>
      <c r="AC446" s="179">
        <f t="shared" si="42"/>
        <v>35593075</v>
      </c>
      <c r="AD446" s="180"/>
      <c r="AE446" s="180"/>
      <c r="AF446" s="180"/>
      <c r="AG446" s="180"/>
      <c r="AH446" s="180"/>
      <c r="AI446" s="180"/>
      <c r="AJ446" s="180"/>
      <c r="AK446" s="181"/>
      <c r="AL446" s="179">
        <v>0</v>
      </c>
      <c r="AM446" s="180"/>
      <c r="AN446" s="180"/>
      <c r="AO446" s="180"/>
      <c r="AP446" s="180"/>
      <c r="AQ446" s="180"/>
      <c r="AR446" s="180"/>
      <c r="AS446" s="180"/>
      <c r="AT446" s="181"/>
      <c r="AU446" s="179">
        <v>35593075</v>
      </c>
      <c r="AV446" s="180"/>
      <c r="AW446" s="180"/>
      <c r="AX446" s="180"/>
      <c r="AY446" s="180"/>
      <c r="AZ446" s="180"/>
      <c r="BA446" s="180"/>
      <c r="BB446" s="180"/>
      <c r="BC446" s="181"/>
      <c r="BD446" s="173" t="s">
        <v>564</v>
      </c>
      <c r="BE446" s="174"/>
      <c r="BF446" s="174"/>
      <c r="BG446" s="174"/>
      <c r="BH446" s="174"/>
      <c r="BI446" s="174"/>
      <c r="BJ446" s="174"/>
      <c r="BK446" s="174"/>
      <c r="BL446" s="174"/>
      <c r="BM446" s="174"/>
      <c r="BN446" s="174"/>
      <c r="BO446" s="174"/>
      <c r="BP446" s="174"/>
      <c r="BQ446" s="175"/>
    </row>
    <row r="447" spans="1:69" x14ac:dyDescent="0.25">
      <c r="A447" s="186" t="s">
        <v>145</v>
      </c>
      <c r="B447" s="187"/>
      <c r="C447" s="187"/>
      <c r="D447" s="187"/>
      <c r="E447" s="187"/>
      <c r="F447" s="187"/>
      <c r="G447" s="187"/>
      <c r="H447" s="188"/>
      <c r="I447" s="173"/>
      <c r="J447" s="174"/>
      <c r="K447" s="174"/>
      <c r="L447" s="174"/>
      <c r="M447" s="174"/>
      <c r="N447" s="174"/>
      <c r="O447" s="174"/>
      <c r="P447" s="174"/>
      <c r="Q447" s="174"/>
      <c r="R447" s="174"/>
      <c r="S447" s="174"/>
      <c r="T447" s="174"/>
      <c r="U447" s="175"/>
      <c r="V447" s="173"/>
      <c r="W447" s="174"/>
      <c r="X447" s="174"/>
      <c r="Y447" s="174"/>
      <c r="Z447" s="174"/>
      <c r="AA447" s="174"/>
      <c r="AB447" s="175"/>
      <c r="AC447" s="189">
        <f>AC438+AC445+AC446</f>
        <v>48372179</v>
      </c>
      <c r="AD447" s="174"/>
      <c r="AE447" s="174"/>
      <c r="AF447" s="174"/>
      <c r="AG447" s="174"/>
      <c r="AH447" s="174"/>
      <c r="AI447" s="174"/>
      <c r="AJ447" s="174"/>
      <c r="AK447" s="175"/>
      <c r="AL447" s="189">
        <f t="shared" ref="AL447" si="44">AL438+AL445+AL446</f>
        <v>1222100</v>
      </c>
      <c r="AM447" s="174"/>
      <c r="AN447" s="174"/>
      <c r="AO447" s="174"/>
      <c r="AP447" s="174"/>
      <c r="AQ447" s="174"/>
      <c r="AR447" s="174"/>
      <c r="AS447" s="174"/>
      <c r="AT447" s="175"/>
      <c r="AU447" s="189">
        <f t="shared" ref="AU447" si="45">AU438+AU445+AU446</f>
        <v>47150079</v>
      </c>
      <c r="AV447" s="174"/>
      <c r="AW447" s="174"/>
      <c r="AX447" s="174"/>
      <c r="AY447" s="174"/>
      <c r="AZ447" s="174"/>
      <c r="BA447" s="174"/>
      <c r="BB447" s="174"/>
      <c r="BC447" s="175"/>
      <c r="BD447" s="173"/>
      <c r="BE447" s="174"/>
      <c r="BF447" s="174"/>
      <c r="BG447" s="174"/>
      <c r="BH447" s="174"/>
      <c r="BI447" s="174"/>
      <c r="BJ447" s="174"/>
      <c r="BK447" s="174"/>
      <c r="BL447" s="174"/>
      <c r="BM447" s="174"/>
      <c r="BN447" s="174"/>
      <c r="BO447" s="174"/>
      <c r="BP447" s="174"/>
      <c r="BQ447" s="175"/>
    </row>
    <row r="450" spans="1:64" ht="14.25" customHeight="1" x14ac:dyDescent="0.25">
      <c r="A450" s="51" t="s">
        <v>425</v>
      </c>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row>
    <row r="451" spans="1:64" ht="15" customHeight="1" x14ac:dyDescent="0.25">
      <c r="A451" s="65" t="s">
        <v>287</v>
      </c>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row>
    <row r="452" spans="1:64" ht="28.5" customHeight="1" x14ac:dyDescent="0.25"/>
    <row r="453" spans="1:64" ht="15" customHeight="1" x14ac:dyDescent="0.2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c r="AC453" s="153"/>
      <c r="AD453" s="153"/>
      <c r="AE453" s="153"/>
      <c r="AF453" s="153"/>
      <c r="AG453" s="153"/>
      <c r="AH453" s="153"/>
      <c r="AI453" s="153"/>
      <c r="AJ453" s="153"/>
      <c r="AK453" s="153"/>
      <c r="AL453" s="153"/>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c r="BH453" s="153"/>
      <c r="BI453" s="153"/>
      <c r="BJ453" s="153"/>
      <c r="BK453" s="153"/>
      <c r="BL453" s="153"/>
    </row>
    <row r="454" spans="1:64" ht="13.8" x14ac:dyDescent="0.25">
      <c r="A454" s="51" t="s">
        <v>212</v>
      </c>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row>
    <row r="455" spans="1:64" ht="13.8" x14ac:dyDescent="0.25">
      <c r="A455" s="51" t="s">
        <v>199</v>
      </c>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row>
    <row r="456" spans="1:64" ht="15" customHeight="1" x14ac:dyDescent="0.2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3"/>
      <c r="AG456" s="153"/>
      <c r="AH456" s="153"/>
      <c r="AI456" s="153"/>
      <c r="AJ456" s="153"/>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c r="BI456" s="153"/>
      <c r="BJ456" s="153"/>
      <c r="BK456" s="153"/>
      <c r="BL456" s="153"/>
    </row>
    <row r="457" spans="1:64" ht="1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row>
    <row r="460" spans="1:64" ht="18.899999999999999" customHeight="1" x14ac:dyDescent="0.25">
      <c r="A460" s="149" t="s">
        <v>566</v>
      </c>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154" t="s">
        <v>0</v>
      </c>
      <c r="AC460" s="154"/>
      <c r="AD460" s="154"/>
      <c r="AE460" s="154"/>
      <c r="AF460" s="154"/>
      <c r="AG460" s="154"/>
      <c r="AH460" s="154"/>
      <c r="AI460" s="154"/>
      <c r="AJ460" s="154"/>
      <c r="AK460" s="154"/>
      <c r="AL460" s="154"/>
      <c r="AM460" s="154"/>
      <c r="AN460" s="154"/>
      <c r="AO460" s="154"/>
      <c r="AP460" s="154"/>
      <c r="AQ460" s="154"/>
      <c r="AR460" s="154"/>
      <c r="AS460" s="154"/>
      <c r="AT460" s="154"/>
      <c r="AU460" s="151" t="s">
        <v>567</v>
      </c>
      <c r="AV460" s="152"/>
      <c r="AW460" s="152"/>
      <c r="AX460" s="152"/>
      <c r="AY460" s="152"/>
      <c r="AZ460" s="152"/>
      <c r="BA460" s="152"/>
      <c r="BB460" s="152"/>
      <c r="BC460" s="152"/>
      <c r="BD460" s="152"/>
      <c r="BE460" s="152"/>
      <c r="BF460" s="152"/>
    </row>
    <row r="461" spans="1:64" ht="20.100000000000001" customHeight="1" x14ac:dyDescent="0.25">
      <c r="AB461" s="150" t="s">
        <v>1</v>
      </c>
      <c r="AC461" s="150"/>
      <c r="AD461" s="150"/>
      <c r="AE461" s="150"/>
      <c r="AF461" s="150"/>
      <c r="AG461" s="150"/>
      <c r="AH461" s="150"/>
      <c r="AI461" s="150"/>
      <c r="AJ461" s="150"/>
      <c r="AK461" s="150"/>
      <c r="AL461" s="150"/>
      <c r="AM461" s="150"/>
      <c r="AN461" s="150"/>
      <c r="AO461" s="150"/>
      <c r="AP461" s="150"/>
      <c r="AQ461" s="150"/>
      <c r="AR461" s="150"/>
      <c r="AS461" s="150"/>
      <c r="AT461" s="150"/>
      <c r="AU461" s="150" t="s">
        <v>144</v>
      </c>
      <c r="AV461" s="150"/>
      <c r="AW461" s="150"/>
      <c r="AX461" s="150"/>
      <c r="AY461" s="150"/>
      <c r="AZ461" s="150"/>
      <c r="BA461" s="150"/>
      <c r="BB461" s="150"/>
      <c r="BC461" s="150"/>
      <c r="BD461" s="150"/>
      <c r="BE461" s="150"/>
      <c r="BF461" s="150"/>
    </row>
    <row r="462" spans="1:64" ht="18" customHeight="1" x14ac:dyDescent="0.25">
      <c r="A462" s="149" t="s">
        <v>433</v>
      </c>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150" t="s">
        <v>0</v>
      </c>
      <c r="AC462" s="150"/>
      <c r="AD462" s="150"/>
      <c r="AE462" s="150"/>
      <c r="AF462" s="150"/>
      <c r="AG462" s="150"/>
      <c r="AH462" s="150"/>
      <c r="AI462" s="150"/>
      <c r="AJ462" s="150"/>
      <c r="AK462" s="150"/>
      <c r="AL462" s="150"/>
      <c r="AM462" s="150"/>
      <c r="AN462" s="150"/>
      <c r="AO462" s="150"/>
      <c r="AP462" s="150"/>
      <c r="AQ462" s="150"/>
      <c r="AR462" s="150"/>
      <c r="AS462" s="150"/>
      <c r="AT462" s="150"/>
      <c r="AU462" s="151" t="s">
        <v>434</v>
      </c>
      <c r="AV462" s="152"/>
      <c r="AW462" s="152"/>
      <c r="AX462" s="152"/>
      <c r="AY462" s="152"/>
      <c r="AZ462" s="152"/>
      <c r="BA462" s="152"/>
      <c r="BB462" s="152"/>
      <c r="BC462" s="152"/>
      <c r="BD462" s="152"/>
      <c r="BE462" s="152"/>
      <c r="BF462" s="152"/>
    </row>
    <row r="463" spans="1:64" ht="20.100000000000001" customHeight="1" x14ac:dyDescent="0.25">
      <c r="AB463" s="150" t="s">
        <v>1</v>
      </c>
      <c r="AC463" s="150"/>
      <c r="AD463" s="150"/>
      <c r="AE463" s="150"/>
      <c r="AF463" s="150"/>
      <c r="AG463" s="150"/>
      <c r="AH463" s="150"/>
      <c r="AI463" s="150"/>
      <c r="AJ463" s="150"/>
      <c r="AK463" s="150"/>
      <c r="AL463" s="150"/>
      <c r="AM463" s="150"/>
      <c r="AN463" s="150"/>
      <c r="AO463" s="150"/>
      <c r="AP463" s="150"/>
      <c r="AQ463" s="150"/>
      <c r="AR463" s="150"/>
      <c r="AS463" s="150"/>
      <c r="AT463" s="150"/>
      <c r="AU463" s="150" t="s">
        <v>144</v>
      </c>
      <c r="AV463" s="150"/>
      <c r="AW463" s="150"/>
      <c r="AX463" s="150"/>
      <c r="AY463" s="150"/>
      <c r="AZ463" s="150"/>
      <c r="BA463" s="150"/>
      <c r="BB463" s="150"/>
      <c r="BC463" s="150"/>
      <c r="BD463" s="150"/>
      <c r="BE463" s="150"/>
      <c r="BF463" s="150"/>
    </row>
  </sheetData>
  <mergeCells count="2978">
    <mergeCell ref="A444:H444"/>
    <mergeCell ref="I444:U444"/>
    <mergeCell ref="V444:AB444"/>
    <mergeCell ref="AC444:AK444"/>
    <mergeCell ref="AL444:AT444"/>
    <mergeCell ref="AU444:BC444"/>
    <mergeCell ref="BD444:BQ444"/>
    <mergeCell ref="A383:F383"/>
    <mergeCell ref="G383:S383"/>
    <mergeCell ref="T383:Y383"/>
    <mergeCell ref="Z383:AD383"/>
    <mergeCell ref="AE383:AJ383"/>
    <mergeCell ref="AK383:AP383"/>
    <mergeCell ref="AQ383:AV383"/>
    <mergeCell ref="AW383:BA383"/>
    <mergeCell ref="BB383:BF383"/>
    <mergeCell ref="BG383:BL383"/>
    <mergeCell ref="A442:H442"/>
    <mergeCell ref="I442:U442"/>
    <mergeCell ref="V442:AB442"/>
    <mergeCell ref="AC442:AK442"/>
    <mergeCell ref="AL442:AT442"/>
    <mergeCell ref="AU442:BC442"/>
    <mergeCell ref="BD442:BQ442"/>
    <mergeCell ref="A443:H443"/>
    <mergeCell ref="I443:U443"/>
    <mergeCell ref="V443:AB443"/>
    <mergeCell ref="AC443:AK443"/>
    <mergeCell ref="AL443:AT443"/>
    <mergeCell ref="AU443:BC443"/>
    <mergeCell ref="BD443:BQ443"/>
    <mergeCell ref="A441:H441"/>
    <mergeCell ref="AC440:AK440"/>
    <mergeCell ref="AL440:AT440"/>
    <mergeCell ref="AU440:BC440"/>
    <mergeCell ref="BD440:BQ440"/>
    <mergeCell ref="Z430:AD430"/>
    <mergeCell ref="AE430:AJ430"/>
    <mergeCell ref="AK430:AP430"/>
    <mergeCell ref="AQ430:AV430"/>
    <mergeCell ref="A429:F429"/>
    <mergeCell ref="G429:S429"/>
    <mergeCell ref="T429:Y429"/>
    <mergeCell ref="Z429:AD429"/>
    <mergeCell ref="AE429:AJ429"/>
    <mergeCell ref="AK429:AP429"/>
    <mergeCell ref="A436:H436"/>
    <mergeCell ref="I436:U436"/>
    <mergeCell ref="V436:AB436"/>
    <mergeCell ref="AC436:AK436"/>
    <mergeCell ref="AL436:AT436"/>
    <mergeCell ref="AU436:BC436"/>
    <mergeCell ref="BD436:BQ436"/>
    <mergeCell ref="A437:H437"/>
    <mergeCell ref="I437:U437"/>
    <mergeCell ref="V437:AB437"/>
    <mergeCell ref="AC437:AK437"/>
    <mergeCell ref="AL437:AT437"/>
    <mergeCell ref="BE431:BL431"/>
    <mergeCell ref="A432:F432"/>
    <mergeCell ref="G432:S432"/>
    <mergeCell ref="T432:Y432"/>
    <mergeCell ref="Z432:AD432"/>
    <mergeCell ref="AE432:AJ432"/>
    <mergeCell ref="A188:BL188"/>
    <mergeCell ref="A199:BL199"/>
    <mergeCell ref="A12:G12"/>
    <mergeCell ref="I12:O12"/>
    <mergeCell ref="Q12:W12"/>
    <mergeCell ref="A13:G13"/>
    <mergeCell ref="I13:O13"/>
    <mergeCell ref="Q13:W13"/>
    <mergeCell ref="BE186:BI186"/>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AQ12:AV12"/>
    <mergeCell ref="AQ13:AV13"/>
    <mergeCell ref="BE183:BI183"/>
    <mergeCell ref="A184:C184"/>
    <mergeCell ref="D184:P184"/>
    <mergeCell ref="AU184:AY184"/>
    <mergeCell ref="AZ184:BD184"/>
    <mergeCell ref="BE182:BI182"/>
    <mergeCell ref="A183:C183"/>
    <mergeCell ref="D183:P183"/>
    <mergeCell ref="Q183:U183"/>
    <mergeCell ref="AK432:AP432"/>
    <mergeCell ref="AQ432:AV432"/>
    <mergeCell ref="AW432:BD432"/>
    <mergeCell ref="BE432:BL432"/>
    <mergeCell ref="AW430:BD430"/>
    <mergeCell ref="BE430:BL430"/>
    <mergeCell ref="A431:F431"/>
    <mergeCell ref="G431:S431"/>
    <mergeCell ref="T431:Y431"/>
    <mergeCell ref="Z431:AD431"/>
    <mergeCell ref="AE431:AJ431"/>
    <mergeCell ref="AK431:AP431"/>
    <mergeCell ref="AQ431:AV431"/>
    <mergeCell ref="AW431:BD431"/>
    <mergeCell ref="AQ429:AV429"/>
    <mergeCell ref="AW429:BD429"/>
    <mergeCell ref="BE429:BL429"/>
    <mergeCell ref="A430:F430"/>
    <mergeCell ref="G430:S430"/>
    <mergeCell ref="T430:Y430"/>
    <mergeCell ref="BE427:BL427"/>
    <mergeCell ref="A428:F428"/>
    <mergeCell ref="G428:S428"/>
    <mergeCell ref="T428:Y428"/>
    <mergeCell ref="Z428:AD428"/>
    <mergeCell ref="AE428:AJ428"/>
    <mergeCell ref="AK428:AP428"/>
    <mergeCell ref="AQ428:AV428"/>
    <mergeCell ref="AW428:BD428"/>
    <mergeCell ref="BE428:BL428"/>
    <mergeCell ref="AW426:BD426"/>
    <mergeCell ref="BE426:BL426"/>
    <mergeCell ref="A427:F427"/>
    <mergeCell ref="G427:S427"/>
    <mergeCell ref="T427:Y427"/>
    <mergeCell ref="Z427:AD427"/>
    <mergeCell ref="AE427:AJ427"/>
    <mergeCell ref="AK427:AP427"/>
    <mergeCell ref="AQ427:AV427"/>
    <mergeCell ref="AW427:BD427"/>
    <mergeCell ref="A426:F426"/>
    <mergeCell ref="G426:S426"/>
    <mergeCell ref="T426:Y426"/>
    <mergeCell ref="Z426:AD426"/>
    <mergeCell ref="AE426:AJ426"/>
    <mergeCell ref="AK426:AP426"/>
    <mergeCell ref="AQ426:AV426"/>
    <mergeCell ref="A425:F425"/>
    <mergeCell ref="G425:S425"/>
    <mergeCell ref="T425:Y425"/>
    <mergeCell ref="Z425:AD425"/>
    <mergeCell ref="AE425:AJ425"/>
    <mergeCell ref="AK425:AP425"/>
    <mergeCell ref="BE423:BL423"/>
    <mergeCell ref="A424:F424"/>
    <mergeCell ref="G424:S424"/>
    <mergeCell ref="T424:Y424"/>
    <mergeCell ref="Z424:AD424"/>
    <mergeCell ref="AE424:AJ424"/>
    <mergeCell ref="AK424:AP424"/>
    <mergeCell ref="AQ424:AV424"/>
    <mergeCell ref="AW424:BD424"/>
    <mergeCell ref="BE424:BL424"/>
    <mergeCell ref="AQ425:AV425"/>
    <mergeCell ref="AW425:BD425"/>
    <mergeCell ref="BE425:BL425"/>
    <mergeCell ref="AW422:BD422"/>
    <mergeCell ref="BE422:BL422"/>
    <mergeCell ref="A423:F423"/>
    <mergeCell ref="G423:S423"/>
    <mergeCell ref="T423:Y423"/>
    <mergeCell ref="Z423:AD423"/>
    <mergeCell ref="AE423:AJ423"/>
    <mergeCell ref="AK423:AP423"/>
    <mergeCell ref="AQ423:AV423"/>
    <mergeCell ref="AW423:BD423"/>
    <mergeCell ref="AQ421:AV421"/>
    <mergeCell ref="AW421:BD421"/>
    <mergeCell ref="BE421:BL421"/>
    <mergeCell ref="A422:F422"/>
    <mergeCell ref="G422:S422"/>
    <mergeCell ref="T422:Y422"/>
    <mergeCell ref="Z422:AD422"/>
    <mergeCell ref="AE422:AJ422"/>
    <mergeCell ref="AK422:AP422"/>
    <mergeCell ref="AQ422:AV422"/>
    <mergeCell ref="A421:F421"/>
    <mergeCell ref="G421:S421"/>
    <mergeCell ref="T421:Y421"/>
    <mergeCell ref="Z421:AD421"/>
    <mergeCell ref="AE421:AJ421"/>
    <mergeCell ref="AK421:AP421"/>
    <mergeCell ref="A420:F420"/>
    <mergeCell ref="G420:S420"/>
    <mergeCell ref="T420:Y420"/>
    <mergeCell ref="Z420:AD420"/>
    <mergeCell ref="AE420:AJ420"/>
    <mergeCell ref="AX410:BB410"/>
    <mergeCell ref="BC410:BG410"/>
    <mergeCell ref="BH410:BL410"/>
    <mergeCell ref="BH409:BL409"/>
    <mergeCell ref="A410:F410"/>
    <mergeCell ref="G410:P410"/>
    <mergeCell ref="Q410:U410"/>
    <mergeCell ref="V410:Y410"/>
    <mergeCell ref="Z410:AD410"/>
    <mergeCell ref="AE410:AI410"/>
    <mergeCell ref="AJ410:AN410"/>
    <mergeCell ref="AO410:AS410"/>
    <mergeCell ref="AT410:AW410"/>
    <mergeCell ref="AE409:AI409"/>
    <mergeCell ref="AJ409:AN409"/>
    <mergeCell ref="AO409:AS409"/>
    <mergeCell ref="AT409:AW409"/>
    <mergeCell ref="AX409:BB409"/>
    <mergeCell ref="BC409:BG409"/>
    <mergeCell ref="BE417:BL417"/>
    <mergeCell ref="A412:BL412"/>
    <mergeCell ref="A413:BL413"/>
    <mergeCell ref="A415:F416"/>
    <mergeCell ref="G415:S416"/>
    <mergeCell ref="T415:Y416"/>
    <mergeCell ref="Z415:AD416"/>
    <mergeCell ref="AE415:AJ416"/>
    <mergeCell ref="AO408:AS408"/>
    <mergeCell ref="AT408:AW408"/>
    <mergeCell ref="AX408:BB408"/>
    <mergeCell ref="BC408:BG408"/>
    <mergeCell ref="BH408:BL408"/>
    <mergeCell ref="A409:F409"/>
    <mergeCell ref="G409:P409"/>
    <mergeCell ref="Q409:U409"/>
    <mergeCell ref="V409:Y409"/>
    <mergeCell ref="Z409:AD409"/>
    <mergeCell ref="AX407:BB407"/>
    <mergeCell ref="BC407:BG407"/>
    <mergeCell ref="BH407:BL407"/>
    <mergeCell ref="A408:F408"/>
    <mergeCell ref="G408:P408"/>
    <mergeCell ref="Q408:U408"/>
    <mergeCell ref="V408:Y408"/>
    <mergeCell ref="Z408:AD408"/>
    <mergeCell ref="AE408:AI408"/>
    <mergeCell ref="AJ408:AN408"/>
    <mergeCell ref="BH406:BL406"/>
    <mergeCell ref="A407:F407"/>
    <mergeCell ref="G407:P407"/>
    <mergeCell ref="Q407:U407"/>
    <mergeCell ref="V407:Y407"/>
    <mergeCell ref="Z407:AD407"/>
    <mergeCell ref="AE407:AI407"/>
    <mergeCell ref="AJ407:AN407"/>
    <mergeCell ref="AO407:AS407"/>
    <mergeCell ref="AT407:AW407"/>
    <mergeCell ref="AE406:AI406"/>
    <mergeCell ref="AJ406:AN406"/>
    <mergeCell ref="AO406:AS406"/>
    <mergeCell ref="AT406:AW406"/>
    <mergeCell ref="AX406:BB406"/>
    <mergeCell ref="BC406:BG406"/>
    <mergeCell ref="AO405:AS405"/>
    <mergeCell ref="AT405:AW405"/>
    <mergeCell ref="AX405:BB405"/>
    <mergeCell ref="BC405:BG405"/>
    <mergeCell ref="BH405:BL405"/>
    <mergeCell ref="A406:F406"/>
    <mergeCell ref="G406:P406"/>
    <mergeCell ref="Q406:U406"/>
    <mergeCell ref="V406:Y406"/>
    <mergeCell ref="Z406:AD406"/>
    <mergeCell ref="AX404:BB404"/>
    <mergeCell ref="BC404:BG404"/>
    <mergeCell ref="BH404:BL404"/>
    <mergeCell ref="A405:F405"/>
    <mergeCell ref="G405:P405"/>
    <mergeCell ref="Q405:U405"/>
    <mergeCell ref="V405:Y405"/>
    <mergeCell ref="Z405:AD405"/>
    <mergeCell ref="AE405:AI405"/>
    <mergeCell ref="AJ405:AN405"/>
    <mergeCell ref="BH403:BL403"/>
    <mergeCell ref="A404:F404"/>
    <mergeCell ref="G404:P404"/>
    <mergeCell ref="Q404:U404"/>
    <mergeCell ref="V404:Y404"/>
    <mergeCell ref="Z404:AD404"/>
    <mergeCell ref="AE404:AI404"/>
    <mergeCell ref="AJ404:AN404"/>
    <mergeCell ref="AO404:AS404"/>
    <mergeCell ref="AT404:AW404"/>
    <mergeCell ref="AE403:AI403"/>
    <mergeCell ref="AJ403:AN403"/>
    <mergeCell ref="AO403:AS403"/>
    <mergeCell ref="AT403:AW403"/>
    <mergeCell ref="AX403:BB403"/>
    <mergeCell ref="BC403:BG403"/>
    <mergeCell ref="BH399:BL399"/>
    <mergeCell ref="A400:F400"/>
    <mergeCell ref="G400:P400"/>
    <mergeCell ref="Q400:U400"/>
    <mergeCell ref="V400:Y400"/>
    <mergeCell ref="Z400:AD400"/>
    <mergeCell ref="AX402:BB402"/>
    <mergeCell ref="BC402:BG402"/>
    <mergeCell ref="BH402:BL402"/>
    <mergeCell ref="A403:F403"/>
    <mergeCell ref="G403:P403"/>
    <mergeCell ref="Q403:U403"/>
    <mergeCell ref="V403:Y403"/>
    <mergeCell ref="Z403:AD403"/>
    <mergeCell ref="AX401:BB401"/>
    <mergeCell ref="BC401:BG401"/>
    <mergeCell ref="BH401:BL401"/>
    <mergeCell ref="A402:F402"/>
    <mergeCell ref="G402:P402"/>
    <mergeCell ref="Q402:U402"/>
    <mergeCell ref="V402:Y402"/>
    <mergeCell ref="Z402:AD402"/>
    <mergeCell ref="AE402:AI402"/>
    <mergeCell ref="AJ402:AN402"/>
    <mergeCell ref="Q399:U399"/>
    <mergeCell ref="V399:Y399"/>
    <mergeCell ref="Z399:AD399"/>
    <mergeCell ref="AE399:AI399"/>
    <mergeCell ref="AO402:AS402"/>
    <mergeCell ref="AT402:AW402"/>
    <mergeCell ref="G401:P401"/>
    <mergeCell ref="Q401:U401"/>
    <mergeCell ref="V401:Y401"/>
    <mergeCell ref="Z401:AD401"/>
    <mergeCell ref="AE401:AI401"/>
    <mergeCell ref="AJ401:AN401"/>
    <mergeCell ref="AO401:AS401"/>
    <mergeCell ref="AT401:AW401"/>
    <mergeCell ref="AE400:AI400"/>
    <mergeCell ref="AJ400:AN400"/>
    <mergeCell ref="AO400:AS400"/>
    <mergeCell ref="AT400:AW400"/>
    <mergeCell ref="AX400:BB400"/>
    <mergeCell ref="BC400:BG400"/>
    <mergeCell ref="AO399:AS399"/>
    <mergeCell ref="AT399:AW399"/>
    <mergeCell ref="AX399:BB399"/>
    <mergeCell ref="BC399:BG399"/>
    <mergeCell ref="BG387:BL387"/>
    <mergeCell ref="AJ396:AN396"/>
    <mergeCell ref="AO396:AS396"/>
    <mergeCell ref="AT396:AW396"/>
    <mergeCell ref="AX396:BB396"/>
    <mergeCell ref="BC396:BG396"/>
    <mergeCell ref="BH396:BL396"/>
    <mergeCell ref="AT393:AW394"/>
    <mergeCell ref="AX393:BG393"/>
    <mergeCell ref="BH393:BL394"/>
    <mergeCell ref="Z394:AD394"/>
    <mergeCell ref="AE394:AI394"/>
    <mergeCell ref="AX394:BB394"/>
    <mergeCell ref="BC394:BG394"/>
    <mergeCell ref="A390:BL390"/>
    <mergeCell ref="A392:F394"/>
    <mergeCell ref="BG386:BL386"/>
    <mergeCell ref="A387:F387"/>
    <mergeCell ref="G387:S387"/>
    <mergeCell ref="T387:Y387"/>
    <mergeCell ref="Z387:AD387"/>
    <mergeCell ref="AE387:AJ387"/>
    <mergeCell ref="AK387:AP387"/>
    <mergeCell ref="AQ387:AV387"/>
    <mergeCell ref="AW387:BA387"/>
    <mergeCell ref="BB387:BF387"/>
    <mergeCell ref="BG385:BL385"/>
    <mergeCell ref="A386:F386"/>
    <mergeCell ref="G386:S386"/>
    <mergeCell ref="T386:Y386"/>
    <mergeCell ref="Z386:AD386"/>
    <mergeCell ref="AE386:AJ386"/>
    <mergeCell ref="AK386:AP386"/>
    <mergeCell ref="AQ386:AV386"/>
    <mergeCell ref="AW386:BA386"/>
    <mergeCell ref="BB386:BF386"/>
    <mergeCell ref="BG384:BL384"/>
    <mergeCell ref="A385:F385"/>
    <mergeCell ref="G385:S385"/>
    <mergeCell ref="T385:Y385"/>
    <mergeCell ref="Z385:AD385"/>
    <mergeCell ref="AE385:AJ385"/>
    <mergeCell ref="AK385:AP385"/>
    <mergeCell ref="AQ385:AV385"/>
    <mergeCell ref="AW385:BA385"/>
    <mergeCell ref="BB385:BF385"/>
    <mergeCell ref="BG382:BL382"/>
    <mergeCell ref="A384:F384"/>
    <mergeCell ref="G384:S384"/>
    <mergeCell ref="T384:Y384"/>
    <mergeCell ref="Z384:AD384"/>
    <mergeCell ref="AE384:AJ384"/>
    <mergeCell ref="AK384:AP384"/>
    <mergeCell ref="AQ384:AV384"/>
    <mergeCell ref="AW384:BA384"/>
    <mergeCell ref="BB384:BF384"/>
    <mergeCell ref="BG381:BL381"/>
    <mergeCell ref="A382:F382"/>
    <mergeCell ref="G382:S382"/>
    <mergeCell ref="T382:Y382"/>
    <mergeCell ref="Z382:AD382"/>
    <mergeCell ref="AE382:AJ382"/>
    <mergeCell ref="AK382:AP382"/>
    <mergeCell ref="AQ382:AV382"/>
    <mergeCell ref="AW382:BA382"/>
    <mergeCell ref="BB382:BF382"/>
    <mergeCell ref="BG380:BL380"/>
    <mergeCell ref="A381:F381"/>
    <mergeCell ref="G381:S381"/>
    <mergeCell ref="T381:Y381"/>
    <mergeCell ref="Z381:AD381"/>
    <mergeCell ref="AE381:AJ381"/>
    <mergeCell ref="AK381:AP381"/>
    <mergeCell ref="AQ381:AV381"/>
    <mergeCell ref="AW381:BA381"/>
    <mergeCell ref="BB381:BF381"/>
    <mergeCell ref="BG379:BL379"/>
    <mergeCell ref="A380:F380"/>
    <mergeCell ref="G380:S380"/>
    <mergeCell ref="T380:Y380"/>
    <mergeCell ref="Z380:AD380"/>
    <mergeCell ref="AE380:AJ380"/>
    <mergeCell ref="AK380:AP380"/>
    <mergeCell ref="AQ380:AV380"/>
    <mergeCell ref="AW380:BA380"/>
    <mergeCell ref="BB380:BF380"/>
    <mergeCell ref="BG378:BL378"/>
    <mergeCell ref="A379:F379"/>
    <mergeCell ref="G379:S379"/>
    <mergeCell ref="T379:Y379"/>
    <mergeCell ref="Z379:AD379"/>
    <mergeCell ref="AE379:AJ379"/>
    <mergeCell ref="AK379:AP379"/>
    <mergeCell ref="AQ379:AV379"/>
    <mergeCell ref="AW379:BA379"/>
    <mergeCell ref="BB379:BF379"/>
    <mergeCell ref="A378:F378"/>
    <mergeCell ref="G378:S378"/>
    <mergeCell ref="T378:Y378"/>
    <mergeCell ref="Z378:AD378"/>
    <mergeCell ref="AE378:AJ378"/>
    <mergeCell ref="AK378:AP378"/>
    <mergeCell ref="AQ378:AV378"/>
    <mergeCell ref="AW378:BA378"/>
    <mergeCell ref="BB378:BF378"/>
    <mergeCell ref="A377:F377"/>
    <mergeCell ref="G377:S377"/>
    <mergeCell ref="T377:Y377"/>
    <mergeCell ref="Z377:AD377"/>
    <mergeCell ref="AE377:AJ377"/>
    <mergeCell ref="AK377:AP377"/>
    <mergeCell ref="AQ377:AV377"/>
    <mergeCell ref="AW377:BA377"/>
    <mergeCell ref="BB377:BF377"/>
    <mergeCell ref="AL359:AO359"/>
    <mergeCell ref="AP359:AS359"/>
    <mergeCell ref="AT359:AW359"/>
    <mergeCell ref="AU348:AY348"/>
    <mergeCell ref="AZ348:BD348"/>
    <mergeCell ref="AP347:AT347"/>
    <mergeCell ref="AU347:AY347"/>
    <mergeCell ref="AZ347:BD347"/>
    <mergeCell ref="A348:F348"/>
    <mergeCell ref="G348:S348"/>
    <mergeCell ref="T348:Z348"/>
    <mergeCell ref="AA348:AE348"/>
    <mergeCell ref="AF348:AJ348"/>
    <mergeCell ref="AK348:AO348"/>
    <mergeCell ref="AP348:AT348"/>
    <mergeCell ref="A347:F347"/>
    <mergeCell ref="G347:S347"/>
    <mergeCell ref="T347:Z347"/>
    <mergeCell ref="AA347:AE347"/>
    <mergeCell ref="AF347:AJ347"/>
    <mergeCell ref="AK347:AO347"/>
    <mergeCell ref="A350:BL350"/>
    <mergeCell ref="A352:BL352"/>
    <mergeCell ref="BJ358:BM358"/>
    <mergeCell ref="BJ356:BM356"/>
    <mergeCell ref="N357:U357"/>
    <mergeCell ref="V357:Y357"/>
    <mergeCell ref="Z357:AC357"/>
    <mergeCell ref="AD357:AG357"/>
    <mergeCell ref="A346:F346"/>
    <mergeCell ref="G346:S346"/>
    <mergeCell ref="T346:Z346"/>
    <mergeCell ref="AA346:AE346"/>
    <mergeCell ref="AF346:AJ346"/>
    <mergeCell ref="AK346:AO346"/>
    <mergeCell ref="AP346:AT346"/>
    <mergeCell ref="AU346:AY346"/>
    <mergeCell ref="AZ346:BD346"/>
    <mergeCell ref="AH357:AK357"/>
    <mergeCell ref="AL357:AO357"/>
    <mergeCell ref="AP357:AS357"/>
    <mergeCell ref="AT357:AW357"/>
    <mergeCell ref="AL356:AO356"/>
    <mergeCell ref="AP356:AS356"/>
    <mergeCell ref="AT356:AW356"/>
    <mergeCell ref="AX356:BA356"/>
    <mergeCell ref="BB356:BE356"/>
    <mergeCell ref="BF356:BI356"/>
    <mergeCell ref="AX355:BA355"/>
    <mergeCell ref="BB355:BE355"/>
    <mergeCell ref="BF355:BI355"/>
    <mergeCell ref="BJ355:BM355"/>
    <mergeCell ref="A356:M356"/>
    <mergeCell ref="N356:U356"/>
    <mergeCell ref="V356:Y356"/>
    <mergeCell ref="AU335:AY335"/>
    <mergeCell ref="AZ335:BD335"/>
    <mergeCell ref="BE335:BI335"/>
    <mergeCell ref="BJ335:BN335"/>
    <mergeCell ref="BO335:BS335"/>
    <mergeCell ref="BE333:BI333"/>
    <mergeCell ref="BJ333:BN333"/>
    <mergeCell ref="BO333:BS333"/>
    <mergeCell ref="A335:F335"/>
    <mergeCell ref="G335:S335"/>
    <mergeCell ref="T335:Z335"/>
    <mergeCell ref="AA335:AE335"/>
    <mergeCell ref="AF335:AJ335"/>
    <mergeCell ref="AK335:AO335"/>
    <mergeCell ref="AP335:AT335"/>
    <mergeCell ref="AP342:AT342"/>
    <mergeCell ref="AU342:AY342"/>
    <mergeCell ref="AZ342:BD342"/>
    <mergeCell ref="A337:BL337"/>
    <mergeCell ref="A339:BB339"/>
    <mergeCell ref="A341:F342"/>
    <mergeCell ref="G341:S342"/>
    <mergeCell ref="T341:Z342"/>
    <mergeCell ref="AA341:AO341"/>
    <mergeCell ref="AP341:BD341"/>
    <mergeCell ref="AA342:AE342"/>
    <mergeCell ref="AF342:AJ342"/>
    <mergeCell ref="AK342:AO342"/>
    <mergeCell ref="A334:F334"/>
    <mergeCell ref="G334:S334"/>
    <mergeCell ref="T334:Z334"/>
    <mergeCell ref="AA334:AE334"/>
    <mergeCell ref="BJ317:BL317"/>
    <mergeCell ref="A318:C318"/>
    <mergeCell ref="D318:V318"/>
    <mergeCell ref="W318:Y318"/>
    <mergeCell ref="Z318:AB318"/>
    <mergeCell ref="AC318:AE318"/>
    <mergeCell ref="AF318:AH318"/>
    <mergeCell ref="AI317:AK317"/>
    <mergeCell ref="BO332:BS332"/>
    <mergeCell ref="A333:F333"/>
    <mergeCell ref="G333:S333"/>
    <mergeCell ref="T333:Z333"/>
    <mergeCell ref="AA333:AE333"/>
    <mergeCell ref="AF333:AJ333"/>
    <mergeCell ref="AK333:AO333"/>
    <mergeCell ref="AP333:AT333"/>
    <mergeCell ref="AU333:AY333"/>
    <mergeCell ref="AZ333:BD333"/>
    <mergeCell ref="AK332:AO332"/>
    <mergeCell ref="AP332:AT332"/>
    <mergeCell ref="AU332:AY332"/>
    <mergeCell ref="AZ332:BD332"/>
    <mergeCell ref="BE332:BI332"/>
    <mergeCell ref="BJ332:BN332"/>
    <mergeCell ref="A332:F332"/>
    <mergeCell ref="G332:S332"/>
    <mergeCell ref="T332:Z332"/>
    <mergeCell ref="AA332:AE332"/>
    <mergeCell ref="AF332:AJ332"/>
    <mergeCell ref="D319:V319"/>
    <mergeCell ref="W319:Y319"/>
    <mergeCell ref="Z319:AB319"/>
    <mergeCell ref="AC319:AE319"/>
    <mergeCell ref="AF319:AH319"/>
    <mergeCell ref="AI319:AK319"/>
    <mergeCell ref="A197:T197"/>
    <mergeCell ref="U197:Y197"/>
    <mergeCell ref="Z197:AD197"/>
    <mergeCell ref="AE197:AI197"/>
    <mergeCell ref="AJ197:AN197"/>
    <mergeCell ref="AO197:AS197"/>
    <mergeCell ref="AT197:AX197"/>
    <mergeCell ref="AY197:BC197"/>
    <mergeCell ref="BD197:BH197"/>
    <mergeCell ref="BA317:BC317"/>
    <mergeCell ref="BD317:BF317"/>
    <mergeCell ref="BG317:BI317"/>
    <mergeCell ref="D185:P185"/>
    <mergeCell ref="Q185:U185"/>
    <mergeCell ref="V185:AE185"/>
    <mergeCell ref="AF185:AJ185"/>
    <mergeCell ref="AK185:AO185"/>
    <mergeCell ref="AP185:AT185"/>
    <mergeCell ref="AU185:AY185"/>
    <mergeCell ref="AZ185:BD185"/>
    <mergeCell ref="AU318:AW318"/>
    <mergeCell ref="AX318:AZ318"/>
    <mergeCell ref="AX319:AZ319"/>
    <mergeCell ref="BA319:BC319"/>
    <mergeCell ref="BD319:BF319"/>
    <mergeCell ref="BG319:BI319"/>
    <mergeCell ref="AO318:AQ318"/>
    <mergeCell ref="AR318:AT318"/>
    <mergeCell ref="AI314:AN314"/>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V181:AE181"/>
    <mergeCell ref="AF181:AJ181"/>
    <mergeCell ref="AK181:AO181"/>
    <mergeCell ref="AP181:AT181"/>
    <mergeCell ref="AU181:AY181"/>
    <mergeCell ref="AZ181:BD181"/>
    <mergeCell ref="Q184:U184"/>
    <mergeCell ref="V184:AE184"/>
    <mergeCell ref="AF184:AJ184"/>
    <mergeCell ref="AK184:AO184"/>
    <mergeCell ref="AP184:AT184"/>
    <mergeCell ref="AF166:AJ166"/>
    <mergeCell ref="AP180:AT180"/>
    <mergeCell ref="AU180:AY180"/>
    <mergeCell ref="AZ180:BD180"/>
    <mergeCell ref="BE171:BI171"/>
    <mergeCell ref="BJ171:BN171"/>
    <mergeCell ref="BO171:BS171"/>
    <mergeCell ref="BT171:BX171"/>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AP178:AT178"/>
    <mergeCell ref="AU178:AY178"/>
    <mergeCell ref="AZ178:BD178"/>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A160:C161"/>
    <mergeCell ref="D160:P161"/>
    <mergeCell ref="Q160:U161"/>
    <mergeCell ref="AK166:AO166"/>
    <mergeCell ref="A165:C165"/>
    <mergeCell ref="D165:P165"/>
    <mergeCell ref="Q165:U165"/>
    <mergeCell ref="V165:AE165"/>
    <mergeCell ref="AF165:AJ165"/>
    <mergeCell ref="AK165:AO165"/>
    <mergeCell ref="AP165:AT165"/>
    <mergeCell ref="AU165:AY165"/>
    <mergeCell ref="AZ165:BD165"/>
    <mergeCell ref="BE167:BI167"/>
    <mergeCell ref="BJ167:BN167"/>
    <mergeCell ref="BO167:BS167"/>
    <mergeCell ref="BT167:BX167"/>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AD153:AF153"/>
    <mergeCell ref="AG153:AK153"/>
    <mergeCell ref="AL153:AP153"/>
    <mergeCell ref="AQ153:AU153"/>
    <mergeCell ref="AV153:AX153"/>
    <mergeCell ref="BE165:BI165"/>
    <mergeCell ref="BJ165:BN165"/>
    <mergeCell ref="BE163:BI163"/>
    <mergeCell ref="BJ163:BN163"/>
    <mergeCell ref="BJ160:BX160"/>
    <mergeCell ref="AF161:AJ161"/>
    <mergeCell ref="AK161:AO161"/>
    <mergeCell ref="AP161:AT161"/>
    <mergeCell ref="AU161:AY161"/>
    <mergeCell ref="AZ161:BD161"/>
    <mergeCell ref="BE161:BI161"/>
    <mergeCell ref="BJ161:BN161"/>
    <mergeCell ref="BO161:BS161"/>
    <mergeCell ref="BT161:BX161"/>
    <mergeCell ref="BO163:BS163"/>
    <mergeCell ref="BT163:BX163"/>
    <mergeCell ref="V160:AE161"/>
    <mergeCell ref="AF160:AT160"/>
    <mergeCell ref="AU160:BI160"/>
    <mergeCell ref="A140:C140"/>
    <mergeCell ref="D140:S140"/>
    <mergeCell ref="T140:X140"/>
    <mergeCell ref="Y140:AC140"/>
    <mergeCell ref="AD140:AF140"/>
    <mergeCell ref="AY151:BC151"/>
    <mergeCell ref="A152:C152"/>
    <mergeCell ref="D152:S152"/>
    <mergeCell ref="T152:X152"/>
    <mergeCell ref="Y152:AC152"/>
    <mergeCell ref="AD152:AF152"/>
    <mergeCell ref="AG152:AK152"/>
    <mergeCell ref="AL152:AP152"/>
    <mergeCell ref="AQ152:AU152"/>
    <mergeCell ref="AV152:AX152"/>
    <mergeCell ref="Y151:AC151"/>
    <mergeCell ref="AD151:AF151"/>
    <mergeCell ref="AG151:AK151"/>
    <mergeCell ref="AL151:AP151"/>
    <mergeCell ref="AQ151:AU151"/>
    <mergeCell ref="AV151:AX151"/>
    <mergeCell ref="A150:C150"/>
    <mergeCell ref="D150:S150"/>
    <mergeCell ref="T150:X150"/>
    <mergeCell ref="Y150:AC150"/>
    <mergeCell ref="AD150:AF150"/>
    <mergeCell ref="AG150:AK150"/>
    <mergeCell ref="AL150:AP150"/>
    <mergeCell ref="AQ150:AU150"/>
    <mergeCell ref="AV150:AX150"/>
    <mergeCell ref="AL148:AP148"/>
    <mergeCell ref="AQ148:AU148"/>
    <mergeCell ref="AD138:AF138"/>
    <mergeCell ref="AG138:AK138"/>
    <mergeCell ref="AL138:AP138"/>
    <mergeCell ref="AG137:AK137"/>
    <mergeCell ref="AL137:AP137"/>
    <mergeCell ref="AQ137:AU137"/>
    <mergeCell ref="AV137:AX137"/>
    <mergeCell ref="AY137:BC137"/>
    <mergeCell ref="BD137:BH137"/>
    <mergeCell ref="BI140:BM140"/>
    <mergeCell ref="BN140:BP140"/>
    <mergeCell ref="BQ140:BU140"/>
    <mergeCell ref="AG140:AK140"/>
    <mergeCell ref="AL140:AP140"/>
    <mergeCell ref="AQ140:AU140"/>
    <mergeCell ref="AV140:AX140"/>
    <mergeCell ref="AY140:BC140"/>
    <mergeCell ref="BD140:BH140"/>
    <mergeCell ref="AY139:BC139"/>
    <mergeCell ref="BD139:BH139"/>
    <mergeCell ref="BI139:BM139"/>
    <mergeCell ref="BN139:BP139"/>
    <mergeCell ref="BQ139:BU139"/>
    <mergeCell ref="A136:C136"/>
    <mergeCell ref="D136:S136"/>
    <mergeCell ref="T136:X136"/>
    <mergeCell ref="Y136:AC136"/>
    <mergeCell ref="AD136:AF136"/>
    <mergeCell ref="AG136:AK136"/>
    <mergeCell ref="AL136:AP136"/>
    <mergeCell ref="AQ136:AU136"/>
    <mergeCell ref="AV136:AX136"/>
    <mergeCell ref="BQ138:BU138"/>
    <mergeCell ref="A139:C139"/>
    <mergeCell ref="D139:S139"/>
    <mergeCell ref="T139:X139"/>
    <mergeCell ref="Y139:AC139"/>
    <mergeCell ref="AD139:AF139"/>
    <mergeCell ref="AG139:AK139"/>
    <mergeCell ref="AL139:AP139"/>
    <mergeCell ref="AQ139:AU139"/>
    <mergeCell ref="AV139:AX139"/>
    <mergeCell ref="AQ138:AU138"/>
    <mergeCell ref="AV138:AX138"/>
    <mergeCell ref="AY138:BC138"/>
    <mergeCell ref="BD138:BH138"/>
    <mergeCell ref="BI138:BM138"/>
    <mergeCell ref="BN138:BP138"/>
    <mergeCell ref="BI137:BM137"/>
    <mergeCell ref="BN137:BP137"/>
    <mergeCell ref="BQ137:BU137"/>
    <mergeCell ref="A138:C138"/>
    <mergeCell ref="D138:S138"/>
    <mergeCell ref="T138:X138"/>
    <mergeCell ref="Y138:AC138"/>
    <mergeCell ref="BC115:BG115"/>
    <mergeCell ref="BC114:BG114"/>
    <mergeCell ref="A115:D115"/>
    <mergeCell ref="E115:W115"/>
    <mergeCell ref="X115:AB115"/>
    <mergeCell ref="AC115:AG115"/>
    <mergeCell ref="AH115:AJ115"/>
    <mergeCell ref="AK115:AO115"/>
    <mergeCell ref="AP115:AT115"/>
    <mergeCell ref="AU115:AY115"/>
    <mergeCell ref="AZ115:BB115"/>
    <mergeCell ref="BC113:BG113"/>
    <mergeCell ref="A114:D114"/>
    <mergeCell ref="E114:W114"/>
    <mergeCell ref="X114:AB114"/>
    <mergeCell ref="AC114:AG114"/>
    <mergeCell ref="AH114:AJ114"/>
    <mergeCell ref="AK114:AO114"/>
    <mergeCell ref="AP114:AT114"/>
    <mergeCell ref="AU114:AY114"/>
    <mergeCell ref="AZ114:BB114"/>
    <mergeCell ref="BC112:BG112"/>
    <mergeCell ref="A113:D113"/>
    <mergeCell ref="E113:W113"/>
    <mergeCell ref="X113:AB113"/>
    <mergeCell ref="AC113:AG113"/>
    <mergeCell ref="AH113:AJ113"/>
    <mergeCell ref="AK113:AO113"/>
    <mergeCell ref="AP113:AT113"/>
    <mergeCell ref="AU113:AY113"/>
    <mergeCell ref="AZ113:BB113"/>
    <mergeCell ref="BC111:BG111"/>
    <mergeCell ref="A112:D112"/>
    <mergeCell ref="E112:W112"/>
    <mergeCell ref="X112:AB112"/>
    <mergeCell ref="AC112:AG112"/>
    <mergeCell ref="AH112:AJ112"/>
    <mergeCell ref="AK112:AO112"/>
    <mergeCell ref="AP112:AT112"/>
    <mergeCell ref="AU112:AY112"/>
    <mergeCell ref="AZ112:BB112"/>
    <mergeCell ref="BC110:BG110"/>
    <mergeCell ref="A111:D111"/>
    <mergeCell ref="E111:W111"/>
    <mergeCell ref="X111:AB111"/>
    <mergeCell ref="AC111:AG111"/>
    <mergeCell ref="AH111:AJ111"/>
    <mergeCell ref="AK111:AO111"/>
    <mergeCell ref="AP111:AT111"/>
    <mergeCell ref="AU111:AY111"/>
    <mergeCell ref="AZ111:BB111"/>
    <mergeCell ref="BC109:BG109"/>
    <mergeCell ref="A110:D110"/>
    <mergeCell ref="E110:W110"/>
    <mergeCell ref="X110:AB110"/>
    <mergeCell ref="AC110:AG110"/>
    <mergeCell ref="AH110:AJ110"/>
    <mergeCell ref="AK110:AO110"/>
    <mergeCell ref="AP110:AT110"/>
    <mergeCell ref="AU110:AY110"/>
    <mergeCell ref="AZ110:BB110"/>
    <mergeCell ref="BC108:BG108"/>
    <mergeCell ref="A109:D109"/>
    <mergeCell ref="E109:W109"/>
    <mergeCell ref="X109:AB109"/>
    <mergeCell ref="AC109:AG109"/>
    <mergeCell ref="AH109:AJ109"/>
    <mergeCell ref="AK109:AO109"/>
    <mergeCell ref="AP109:AT109"/>
    <mergeCell ref="AU109:AY109"/>
    <mergeCell ref="AZ109:BB109"/>
    <mergeCell ref="BC107:BG107"/>
    <mergeCell ref="A108:D108"/>
    <mergeCell ref="E108:W108"/>
    <mergeCell ref="X108:AB108"/>
    <mergeCell ref="AC108:AG108"/>
    <mergeCell ref="AH108:AJ108"/>
    <mergeCell ref="AK108:AO108"/>
    <mergeCell ref="AP108:AT108"/>
    <mergeCell ref="AU108:AY108"/>
    <mergeCell ref="AZ108:BB108"/>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AC101:AG101"/>
    <mergeCell ref="AH101:AJ101"/>
    <mergeCell ref="AK101:AO101"/>
    <mergeCell ref="AP101:AT101"/>
    <mergeCell ref="AU101:AY101"/>
    <mergeCell ref="AZ101:BB101"/>
    <mergeCell ref="BC81:BG81"/>
    <mergeCell ref="AZ99:BB99"/>
    <mergeCell ref="BC99:BG99"/>
    <mergeCell ref="AP97:AT97"/>
    <mergeCell ref="AU97:AY97"/>
    <mergeCell ref="AZ97:BB97"/>
    <mergeCell ref="BC97:BG97"/>
    <mergeCell ref="X98:AB98"/>
    <mergeCell ref="AC98:AG98"/>
    <mergeCell ref="AH98:AJ98"/>
    <mergeCell ref="AK98:AO98"/>
    <mergeCell ref="A97:D97"/>
    <mergeCell ref="E97:W97"/>
    <mergeCell ref="X97:AB97"/>
    <mergeCell ref="AC97:AG97"/>
    <mergeCell ref="AH97:AJ97"/>
    <mergeCell ref="BH81:BL81"/>
    <mergeCell ref="BM81:BQ81"/>
    <mergeCell ref="BR81:BT81"/>
    <mergeCell ref="BU81:BY81"/>
    <mergeCell ref="BU80:BY80"/>
    <mergeCell ref="A81:D81"/>
    <mergeCell ref="E81:W81"/>
    <mergeCell ref="X81:AB81"/>
    <mergeCell ref="AC81:AG81"/>
    <mergeCell ref="AH81:AJ81"/>
    <mergeCell ref="AK81:AO81"/>
    <mergeCell ref="AP81:AT81"/>
    <mergeCell ref="AU81:AY81"/>
    <mergeCell ref="AZ81:BB81"/>
    <mergeCell ref="AU80:AY80"/>
    <mergeCell ref="AZ80:BB80"/>
    <mergeCell ref="BC80:BG80"/>
    <mergeCell ref="BH80:BL80"/>
    <mergeCell ref="BM80:BQ80"/>
    <mergeCell ref="BR80:BT80"/>
    <mergeCell ref="BM79:BQ79"/>
    <mergeCell ref="BR79:BT79"/>
    <mergeCell ref="BU79:BY79"/>
    <mergeCell ref="A80:D80"/>
    <mergeCell ref="E80:W80"/>
    <mergeCell ref="X80:AB80"/>
    <mergeCell ref="AC80:AG80"/>
    <mergeCell ref="AH80:AJ80"/>
    <mergeCell ref="AK80:AO80"/>
    <mergeCell ref="AP80:AT80"/>
    <mergeCell ref="AK79:AO79"/>
    <mergeCell ref="AP79:AT79"/>
    <mergeCell ref="AU79:AY79"/>
    <mergeCell ref="AZ79:BB79"/>
    <mergeCell ref="BC79:BG79"/>
    <mergeCell ref="BH79:BL79"/>
    <mergeCell ref="BC78:BG78"/>
    <mergeCell ref="BH78:BL78"/>
    <mergeCell ref="BM78:BQ78"/>
    <mergeCell ref="BR78:BT78"/>
    <mergeCell ref="BU78:BY78"/>
    <mergeCell ref="A79:D79"/>
    <mergeCell ref="E79:W79"/>
    <mergeCell ref="X79:AB79"/>
    <mergeCell ref="AC79:AG79"/>
    <mergeCell ref="AH79:AJ79"/>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A57:BZ57"/>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A66:D66"/>
    <mergeCell ref="E66:W66"/>
    <mergeCell ref="X66:AB66"/>
    <mergeCell ref="AC66:AG66"/>
    <mergeCell ref="AH66:AJ66"/>
    <mergeCell ref="BC55:BG55"/>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AC49:AG49"/>
    <mergeCell ref="AH49:AJ49"/>
    <mergeCell ref="AK49:AO49"/>
    <mergeCell ref="AP49:AT49"/>
    <mergeCell ref="AU49:AY49"/>
    <mergeCell ref="AZ49:BB49"/>
    <mergeCell ref="BR38:BT38"/>
    <mergeCell ref="AK47:AO47"/>
    <mergeCell ref="AP47:AT47"/>
    <mergeCell ref="AU47:AY47"/>
    <mergeCell ref="AZ47:BB47"/>
    <mergeCell ref="BC47:BG47"/>
    <mergeCell ref="AK48:AO48"/>
    <mergeCell ref="AP48:AT48"/>
    <mergeCell ref="AU48:AY48"/>
    <mergeCell ref="AZ48:BB48"/>
    <mergeCell ref="AK46:AO46"/>
    <mergeCell ref="AP46:AT46"/>
    <mergeCell ref="AU46:AY46"/>
    <mergeCell ref="AZ46:BB46"/>
    <mergeCell ref="BC46:BG46"/>
    <mergeCell ref="A47:D47"/>
    <mergeCell ref="E47:W47"/>
    <mergeCell ref="X47:AB47"/>
    <mergeCell ref="AC47:AG47"/>
    <mergeCell ref="AH47:AJ47"/>
    <mergeCell ref="AK45:AO45"/>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8:BY38"/>
    <mergeCell ref="AU38:AY38"/>
    <mergeCell ref="AZ38:BB38"/>
    <mergeCell ref="BC38:BG38"/>
    <mergeCell ref="BH38:BL38"/>
    <mergeCell ref="BM38:BQ38"/>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C32:AG32"/>
    <mergeCell ref="AH32:AJ32"/>
    <mergeCell ref="AK32:AO32"/>
    <mergeCell ref="AP32:AT32"/>
    <mergeCell ref="A462:AA462"/>
    <mergeCell ref="AB462:AT462"/>
    <mergeCell ref="AU462:BF462"/>
    <mergeCell ref="AK419:AP419"/>
    <mergeCell ref="AQ419:AV419"/>
    <mergeCell ref="A418:F418"/>
    <mergeCell ref="G418:S418"/>
    <mergeCell ref="T418:Y418"/>
    <mergeCell ref="Z418:AD418"/>
    <mergeCell ref="AE418:AJ418"/>
    <mergeCell ref="AK418:AP418"/>
    <mergeCell ref="BE415:BL416"/>
    <mergeCell ref="A417:F417"/>
    <mergeCell ref="G417:S417"/>
    <mergeCell ref="T417:Y417"/>
    <mergeCell ref="Z417:AD417"/>
    <mergeCell ref="BC33:BG33"/>
    <mergeCell ref="BH33:BL33"/>
    <mergeCell ref="BC48:BG48"/>
    <mergeCell ref="A49:D49"/>
    <mergeCell ref="E49:W49"/>
    <mergeCell ref="X49:AB49"/>
    <mergeCell ref="AE417:AJ417"/>
    <mergeCell ref="AK417:AP417"/>
    <mergeCell ref="AQ417:AV417"/>
    <mergeCell ref="AW417:BD417"/>
    <mergeCell ref="A48:D48"/>
    <mergeCell ref="E48:W48"/>
    <mergeCell ref="X48:AB48"/>
    <mergeCell ref="AC48:AG48"/>
    <mergeCell ref="AH48:AJ48"/>
    <mergeCell ref="BC50:BG50"/>
    <mergeCell ref="AB463:AT463"/>
    <mergeCell ref="AU463:BF463"/>
    <mergeCell ref="A31:D31"/>
    <mergeCell ref="E31:W31"/>
    <mergeCell ref="X31:AB31"/>
    <mergeCell ref="AC31:AG31"/>
    <mergeCell ref="AH31:AJ31"/>
    <mergeCell ref="A455:BL455"/>
    <mergeCell ref="A456:BL456"/>
    <mergeCell ref="A460:AA460"/>
    <mergeCell ref="AB460:AT460"/>
    <mergeCell ref="AU460:BF460"/>
    <mergeCell ref="AB461:AT461"/>
    <mergeCell ref="AU461:BF461"/>
    <mergeCell ref="AW419:BD419"/>
    <mergeCell ref="BE419:BL419"/>
    <mergeCell ref="A450:BL450"/>
    <mergeCell ref="A451:BL451"/>
    <mergeCell ref="A453:BL453"/>
    <mergeCell ref="A454:BL454"/>
    <mergeCell ref="AK420:AP420"/>
    <mergeCell ref="AQ420:AV420"/>
    <mergeCell ref="AW420:BD420"/>
    <mergeCell ref="BE420:BL420"/>
    <mergeCell ref="AQ418:AV418"/>
    <mergeCell ref="AW418:BD418"/>
    <mergeCell ref="BE418:BL418"/>
    <mergeCell ref="A419:F419"/>
    <mergeCell ref="G419:S419"/>
    <mergeCell ref="T419:Y419"/>
    <mergeCell ref="Z419:AD419"/>
    <mergeCell ref="AE419:AJ419"/>
    <mergeCell ref="AK415:AP416"/>
    <mergeCell ref="AQ415:AV416"/>
    <mergeCell ref="AW415:BD416"/>
    <mergeCell ref="AJ397:AN397"/>
    <mergeCell ref="AO397:AS397"/>
    <mergeCell ref="AT397:AW397"/>
    <mergeCell ref="AX397:BB397"/>
    <mergeCell ref="BC397:BG397"/>
    <mergeCell ref="BH397:BL397"/>
    <mergeCell ref="A397:F397"/>
    <mergeCell ref="G397:P397"/>
    <mergeCell ref="Q397:U397"/>
    <mergeCell ref="V397:Y397"/>
    <mergeCell ref="Z397:AD397"/>
    <mergeCell ref="AE397:AI397"/>
    <mergeCell ref="AX398:BB398"/>
    <mergeCell ref="BC398:BG398"/>
    <mergeCell ref="BH398:BL398"/>
    <mergeCell ref="A399:F399"/>
    <mergeCell ref="G399:P399"/>
    <mergeCell ref="AJ399:AN399"/>
    <mergeCell ref="A398:F398"/>
    <mergeCell ref="G398:P398"/>
    <mergeCell ref="Q398:U398"/>
    <mergeCell ref="V398:Y398"/>
    <mergeCell ref="Z398:AD398"/>
    <mergeCell ref="AE398:AI398"/>
    <mergeCell ref="AJ398:AN398"/>
    <mergeCell ref="AO398:AS398"/>
    <mergeCell ref="AT398:AW398"/>
    <mergeCell ref="BH400:BL400"/>
    <mergeCell ref="A401:F401"/>
    <mergeCell ref="A396:F396"/>
    <mergeCell ref="G396:P396"/>
    <mergeCell ref="Q396:U396"/>
    <mergeCell ref="V396:Y396"/>
    <mergeCell ref="Z396:AD396"/>
    <mergeCell ref="AE396:AI396"/>
    <mergeCell ref="AJ395:AN395"/>
    <mergeCell ref="AO395:AS395"/>
    <mergeCell ref="AT395:AW395"/>
    <mergeCell ref="AX395:BB395"/>
    <mergeCell ref="BC395:BG395"/>
    <mergeCell ref="BH395:BL395"/>
    <mergeCell ref="A395:F395"/>
    <mergeCell ref="G395:P395"/>
    <mergeCell ref="Q395:U395"/>
    <mergeCell ref="V395:Y395"/>
    <mergeCell ref="Z395:AD395"/>
    <mergeCell ref="AE395:AI395"/>
    <mergeCell ref="G392:P394"/>
    <mergeCell ref="Q392:AN392"/>
    <mergeCell ref="AO392:BL392"/>
    <mergeCell ref="Q393:U394"/>
    <mergeCell ref="V393:Y394"/>
    <mergeCell ref="Z393:AI393"/>
    <mergeCell ref="AJ393:AN394"/>
    <mergeCell ref="AO393:AS394"/>
    <mergeCell ref="AK373:AP373"/>
    <mergeCell ref="AQ373:AV373"/>
    <mergeCell ref="AW373:BA373"/>
    <mergeCell ref="BB373:BF373"/>
    <mergeCell ref="BG373:BL373"/>
    <mergeCell ref="A389:BL389"/>
    <mergeCell ref="BG374:BL374"/>
    <mergeCell ref="A375:F375"/>
    <mergeCell ref="G375:S375"/>
    <mergeCell ref="T375:Y375"/>
    <mergeCell ref="AK375:AP375"/>
    <mergeCell ref="AQ375:AV375"/>
    <mergeCell ref="AW375:BA375"/>
    <mergeCell ref="BB375:BF375"/>
    <mergeCell ref="A374:F374"/>
    <mergeCell ref="G374:S374"/>
    <mergeCell ref="T374:Y374"/>
    <mergeCell ref="Z374:AD374"/>
    <mergeCell ref="AE374:AJ374"/>
    <mergeCell ref="AK374:AP374"/>
    <mergeCell ref="AQ374:AV374"/>
    <mergeCell ref="AW374:BA374"/>
    <mergeCell ref="BB374:BF374"/>
    <mergeCell ref="BG377:BL377"/>
    <mergeCell ref="A373:F373"/>
    <mergeCell ref="G373:S373"/>
    <mergeCell ref="T373:Y373"/>
    <mergeCell ref="Z373:AD373"/>
    <mergeCell ref="AE373:AJ373"/>
    <mergeCell ref="BG375:BL375"/>
    <mergeCell ref="A376:F376"/>
    <mergeCell ref="G376:S376"/>
    <mergeCell ref="T376:Y376"/>
    <mergeCell ref="Z376:AD376"/>
    <mergeCell ref="AE376:AJ376"/>
    <mergeCell ref="AK376:AP376"/>
    <mergeCell ref="AQ376:AV376"/>
    <mergeCell ref="AW376:BA376"/>
    <mergeCell ref="BB376:BF376"/>
    <mergeCell ref="Z375:AD375"/>
    <mergeCell ref="AE375:AJ375"/>
    <mergeCell ref="BG376:BL376"/>
    <mergeCell ref="AK371:AP371"/>
    <mergeCell ref="AQ371:AV371"/>
    <mergeCell ref="AW371:BA371"/>
    <mergeCell ref="BB371:BF371"/>
    <mergeCell ref="BG371:BL371"/>
    <mergeCell ref="A372:F372"/>
    <mergeCell ref="G372:S372"/>
    <mergeCell ref="T372:Y372"/>
    <mergeCell ref="Z372:AD372"/>
    <mergeCell ref="AE372:AJ372"/>
    <mergeCell ref="AQ369:AV370"/>
    <mergeCell ref="AW369:BF369"/>
    <mergeCell ref="BG369:BL370"/>
    <mergeCell ref="AW370:BA370"/>
    <mergeCell ref="BB370:BF370"/>
    <mergeCell ref="A371:F371"/>
    <mergeCell ref="G371:S371"/>
    <mergeCell ref="T371:Y371"/>
    <mergeCell ref="Z371:AD371"/>
    <mergeCell ref="AE371:AJ371"/>
    <mergeCell ref="A369:F370"/>
    <mergeCell ref="G369:S370"/>
    <mergeCell ref="T369:Y370"/>
    <mergeCell ref="Z369:AD370"/>
    <mergeCell ref="AE369:AJ370"/>
    <mergeCell ref="AK369:AP370"/>
    <mergeCell ref="AK372:AP372"/>
    <mergeCell ref="AQ372:AV372"/>
    <mergeCell ref="AW372:BA372"/>
    <mergeCell ref="BB372:BF372"/>
    <mergeCell ref="BG372:BL372"/>
    <mergeCell ref="A361:BL361"/>
    <mergeCell ref="A362:BL362"/>
    <mergeCell ref="A364:BL364"/>
    <mergeCell ref="A366:BL366"/>
    <mergeCell ref="A367:BL367"/>
    <mergeCell ref="AX359:BA359"/>
    <mergeCell ref="BB359:BE359"/>
    <mergeCell ref="BF359:BI359"/>
    <mergeCell ref="BJ359:BM359"/>
    <mergeCell ref="AL358:AO358"/>
    <mergeCell ref="AP358:AS358"/>
    <mergeCell ref="AT358:AW358"/>
    <mergeCell ref="AX358:BA358"/>
    <mergeCell ref="BB358:BE358"/>
    <mergeCell ref="BF358:BI358"/>
    <mergeCell ref="AX357:BA357"/>
    <mergeCell ref="BB357:BE357"/>
    <mergeCell ref="BF357:BI357"/>
    <mergeCell ref="BJ357:BM357"/>
    <mergeCell ref="A358:M358"/>
    <mergeCell ref="N358:U358"/>
    <mergeCell ref="V358:Y358"/>
    <mergeCell ref="Z358:AC358"/>
    <mergeCell ref="AD358:AG358"/>
    <mergeCell ref="AH358:AK358"/>
    <mergeCell ref="A359:M359"/>
    <mergeCell ref="N359:U359"/>
    <mergeCell ref="V359:Y359"/>
    <mergeCell ref="Z359:AC359"/>
    <mergeCell ref="AD359:AG359"/>
    <mergeCell ref="AH359:AK359"/>
    <mergeCell ref="A357:M357"/>
    <mergeCell ref="Z356:AC356"/>
    <mergeCell ref="AD356:AG356"/>
    <mergeCell ref="AH356:AK356"/>
    <mergeCell ref="Z355:AC355"/>
    <mergeCell ref="AD355:AG355"/>
    <mergeCell ref="AH355:AK355"/>
    <mergeCell ref="AL355:AO355"/>
    <mergeCell ref="AP355:AS355"/>
    <mergeCell ref="AT355:AW355"/>
    <mergeCell ref="Z354:AG354"/>
    <mergeCell ref="AH354:AO354"/>
    <mergeCell ref="AP354:AW354"/>
    <mergeCell ref="AX354:BE354"/>
    <mergeCell ref="BF354:BM354"/>
    <mergeCell ref="A354:M355"/>
    <mergeCell ref="N354:U355"/>
    <mergeCell ref="V354:Y355"/>
    <mergeCell ref="AZ344:BD344"/>
    <mergeCell ref="A345:F345"/>
    <mergeCell ref="G345:S345"/>
    <mergeCell ref="T345:Z345"/>
    <mergeCell ref="AA345:AE345"/>
    <mergeCell ref="AF345:AJ345"/>
    <mergeCell ref="AK345:AO345"/>
    <mergeCell ref="AP345:AT345"/>
    <mergeCell ref="AU345:AY345"/>
    <mergeCell ref="AZ345:BD345"/>
    <mergeCell ref="AU343:AY343"/>
    <mergeCell ref="AZ343:BD343"/>
    <mergeCell ref="A344:F344"/>
    <mergeCell ref="G344:S344"/>
    <mergeCell ref="T344:Z344"/>
    <mergeCell ref="AA344:AE344"/>
    <mergeCell ref="AF344:AJ344"/>
    <mergeCell ref="AK344:AO344"/>
    <mergeCell ref="AP344:AT344"/>
    <mergeCell ref="AU344:AY344"/>
    <mergeCell ref="A343:F343"/>
    <mergeCell ref="G343:S343"/>
    <mergeCell ref="T343:Z343"/>
    <mergeCell ref="AA343:AE343"/>
    <mergeCell ref="AF343:AJ343"/>
    <mergeCell ref="AK343:AO343"/>
    <mergeCell ref="AP343:AT343"/>
    <mergeCell ref="AP331:AT331"/>
    <mergeCell ref="AU331:AY331"/>
    <mergeCell ref="AZ331:BD331"/>
    <mergeCell ref="BE331:BI331"/>
    <mergeCell ref="BJ331:BN331"/>
    <mergeCell ref="BO331:BS331"/>
    <mergeCell ref="A331:F331"/>
    <mergeCell ref="G331:S331"/>
    <mergeCell ref="T331:Z331"/>
    <mergeCell ref="AA331:AE331"/>
    <mergeCell ref="AF331:AJ331"/>
    <mergeCell ref="AK331:AO331"/>
    <mergeCell ref="AK334:AO334"/>
    <mergeCell ref="AP334:AT334"/>
    <mergeCell ref="AU334:AY334"/>
    <mergeCell ref="AZ334:BD334"/>
    <mergeCell ref="BE334:BI334"/>
    <mergeCell ref="BJ334:BN334"/>
    <mergeCell ref="BO334:BS334"/>
    <mergeCell ref="AF334:AJ334"/>
    <mergeCell ref="AP330:AT330"/>
    <mergeCell ref="AU330:AY330"/>
    <mergeCell ref="AZ330:BD330"/>
    <mergeCell ref="BE330:BI330"/>
    <mergeCell ref="BJ330:BN330"/>
    <mergeCell ref="BO330:BS330"/>
    <mergeCell ref="A330:F330"/>
    <mergeCell ref="G330:S330"/>
    <mergeCell ref="T330:Z330"/>
    <mergeCell ref="AA330:AE330"/>
    <mergeCell ref="AF330:AJ330"/>
    <mergeCell ref="AK330:AO330"/>
    <mergeCell ref="AP329:AT329"/>
    <mergeCell ref="AU329:AY329"/>
    <mergeCell ref="AZ329:BD329"/>
    <mergeCell ref="BE329:BI329"/>
    <mergeCell ref="BJ329:BN329"/>
    <mergeCell ref="BO329:BS329"/>
    <mergeCell ref="A329:F329"/>
    <mergeCell ref="G329:S329"/>
    <mergeCell ref="T329:Z329"/>
    <mergeCell ref="AA329:AE329"/>
    <mergeCell ref="AF329:AJ329"/>
    <mergeCell ref="AK329:AO329"/>
    <mergeCell ref="BJ319:BL319"/>
    <mergeCell ref="A319:C319"/>
    <mergeCell ref="AC316:AE316"/>
    <mergeCell ref="AF316:AH316"/>
    <mergeCell ref="AP328:AT328"/>
    <mergeCell ref="AU328:AY328"/>
    <mergeCell ref="AZ328:BD328"/>
    <mergeCell ref="BE328:BI328"/>
    <mergeCell ref="BJ328:BN328"/>
    <mergeCell ref="BO328:BS328"/>
    <mergeCell ref="A325:BL325"/>
    <mergeCell ref="A327:F328"/>
    <mergeCell ref="G327:S328"/>
    <mergeCell ref="T327:Z328"/>
    <mergeCell ref="AA327:AO327"/>
    <mergeCell ref="AP327:BD327"/>
    <mergeCell ref="BE327:BS327"/>
    <mergeCell ref="AA328:AE328"/>
    <mergeCell ref="AF328:AJ328"/>
    <mergeCell ref="AK328:AO328"/>
    <mergeCell ref="BA318:BC318"/>
    <mergeCell ref="BD318:BF318"/>
    <mergeCell ref="BG318:BI318"/>
    <mergeCell ref="BJ318:BL318"/>
    <mergeCell ref="A321:BL321"/>
    <mergeCell ref="A323:BL323"/>
    <mergeCell ref="AL319:AN319"/>
    <mergeCell ref="AO319:AQ319"/>
    <mergeCell ref="AR319:AT319"/>
    <mergeCell ref="AU319:AW319"/>
    <mergeCell ref="AI318:AK318"/>
    <mergeCell ref="AL318:AN318"/>
    <mergeCell ref="AO314:AT314"/>
    <mergeCell ref="AU314:AW315"/>
    <mergeCell ref="AX314:AZ315"/>
    <mergeCell ref="BA314:BC315"/>
    <mergeCell ref="BD314:BF315"/>
    <mergeCell ref="BG314:BI315"/>
    <mergeCell ref="AL317:AN317"/>
    <mergeCell ref="AO317:AQ317"/>
    <mergeCell ref="AR317:AT317"/>
    <mergeCell ref="AU317:AW317"/>
    <mergeCell ref="AX317:AZ317"/>
    <mergeCell ref="BA316:BC316"/>
    <mergeCell ref="BD316:BF316"/>
    <mergeCell ref="BG316:BI316"/>
    <mergeCell ref="BJ316:BL316"/>
    <mergeCell ref="A317:C317"/>
    <mergeCell ref="D317:V317"/>
    <mergeCell ref="W317:Y317"/>
    <mergeCell ref="Z317:AB317"/>
    <mergeCell ref="AC317:AE317"/>
    <mergeCell ref="AF317:AH317"/>
    <mergeCell ref="AI316:AK316"/>
    <mergeCell ref="AL316:AN316"/>
    <mergeCell ref="AO316:AQ316"/>
    <mergeCell ref="AR316:AT316"/>
    <mergeCell ref="AU316:AW316"/>
    <mergeCell ref="AX316:AZ316"/>
    <mergeCell ref="A316:C316"/>
    <mergeCell ref="D316:V316"/>
    <mergeCell ref="W316:Y316"/>
    <mergeCell ref="Z316:AB316"/>
    <mergeCell ref="A313:C315"/>
    <mergeCell ref="D313:V315"/>
    <mergeCell ref="W313:AH313"/>
    <mergeCell ref="AI313:AT313"/>
    <mergeCell ref="AU313:AZ313"/>
    <mergeCell ref="BA313:BF313"/>
    <mergeCell ref="AT196:AX196"/>
    <mergeCell ref="AY196:BC196"/>
    <mergeCell ref="BD196:BH196"/>
    <mergeCell ref="BI196:BM196"/>
    <mergeCell ref="BN196:BR196"/>
    <mergeCell ref="A311:BL311"/>
    <mergeCell ref="BI197:BM197"/>
    <mergeCell ref="BN197:BR197"/>
    <mergeCell ref="A196:T196"/>
    <mergeCell ref="U196:Y196"/>
    <mergeCell ref="Z196:AD196"/>
    <mergeCell ref="AE196:AI196"/>
    <mergeCell ref="AJ196:AN196"/>
    <mergeCell ref="AO196:AS196"/>
    <mergeCell ref="BJ314:BL315"/>
    <mergeCell ref="W315:Y315"/>
    <mergeCell ref="Z315:AB315"/>
    <mergeCell ref="AC315:AE315"/>
    <mergeCell ref="AF315:AH315"/>
    <mergeCell ref="AI315:AK315"/>
    <mergeCell ref="AL315:AN315"/>
    <mergeCell ref="AO315:AQ315"/>
    <mergeCell ref="AR315:AT315"/>
    <mergeCell ref="BG313:BL313"/>
    <mergeCell ref="W314:AB314"/>
    <mergeCell ref="AC314:AH314"/>
    <mergeCell ref="A218:C218"/>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79:AT179"/>
    <mergeCell ref="AU179:AY179"/>
    <mergeCell ref="AZ179:BD179"/>
    <mergeCell ref="BE179:BI179"/>
    <mergeCell ref="A189:BL189"/>
    <mergeCell ref="A190:BL190"/>
    <mergeCell ref="BE180:BI180"/>
    <mergeCell ref="A181:C181"/>
    <mergeCell ref="D181:P181"/>
    <mergeCell ref="Q181:U181"/>
    <mergeCell ref="A180:C180"/>
    <mergeCell ref="D180:P180"/>
    <mergeCell ref="Q180:U180"/>
    <mergeCell ref="V180:AE180"/>
    <mergeCell ref="AF180:AJ180"/>
    <mergeCell ref="AK180:AO180"/>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F179:AJ179"/>
    <mergeCell ref="BE178:BI178"/>
    <mergeCell ref="A179:C179"/>
    <mergeCell ref="D179:P179"/>
    <mergeCell ref="Q179:U179"/>
    <mergeCell ref="V179:AE179"/>
    <mergeCell ref="AK179:AO179"/>
    <mergeCell ref="AP177:AT177"/>
    <mergeCell ref="AU177:AY177"/>
    <mergeCell ref="AZ177:BD177"/>
    <mergeCell ref="BE177:BI177"/>
    <mergeCell ref="A173:BL173"/>
    <mergeCell ref="A175:C176"/>
    <mergeCell ref="D175:P176"/>
    <mergeCell ref="Q175:U176"/>
    <mergeCell ref="V175:AE176"/>
    <mergeCell ref="AF175:AT175"/>
    <mergeCell ref="AU175:BI175"/>
    <mergeCell ref="AF176:AJ176"/>
    <mergeCell ref="AK176:AO176"/>
    <mergeCell ref="AP164:AT164"/>
    <mergeCell ref="AU164:AY164"/>
    <mergeCell ref="AZ164:BD164"/>
    <mergeCell ref="BE164:BI164"/>
    <mergeCell ref="BJ164:BN164"/>
    <mergeCell ref="BO164:BS164"/>
    <mergeCell ref="BO165:BS165"/>
    <mergeCell ref="BT165:BX165"/>
    <mergeCell ref="A166:C166"/>
    <mergeCell ref="D166:P166"/>
    <mergeCell ref="Q166:U166"/>
    <mergeCell ref="V166:AE166"/>
    <mergeCell ref="A168:C168"/>
    <mergeCell ref="D168:P168"/>
    <mergeCell ref="Q168:U168"/>
    <mergeCell ref="V168:AE168"/>
    <mergeCell ref="AF168:AJ168"/>
    <mergeCell ref="AK168:AO168"/>
    <mergeCell ref="BO166:BS166"/>
    <mergeCell ref="BE169:BI169"/>
    <mergeCell ref="BJ169:BN169"/>
    <mergeCell ref="BO169:BS169"/>
    <mergeCell ref="BT169:BX169"/>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A162:C162"/>
    <mergeCell ref="D162:P162"/>
    <mergeCell ref="Q162:U162"/>
    <mergeCell ref="V162:AE162"/>
    <mergeCell ref="AF162:AJ162"/>
    <mergeCell ref="AK162:AO162"/>
    <mergeCell ref="BT164:BX164"/>
    <mergeCell ref="AL149:AP149"/>
    <mergeCell ref="AQ149:AU149"/>
    <mergeCell ref="AV149:AX149"/>
    <mergeCell ref="AY149:BC149"/>
    <mergeCell ref="A156:BL156"/>
    <mergeCell ref="A158:BL158"/>
    <mergeCell ref="AY150:BC150"/>
    <mergeCell ref="A151:C151"/>
    <mergeCell ref="D151:S151"/>
    <mergeCell ref="T151:X151"/>
    <mergeCell ref="AY154:BC154"/>
    <mergeCell ref="AY153:BC153"/>
    <mergeCell ref="A154:C154"/>
    <mergeCell ref="D154:S154"/>
    <mergeCell ref="T154:X154"/>
    <mergeCell ref="Y154:AC154"/>
    <mergeCell ref="A149:C149"/>
    <mergeCell ref="D149:S149"/>
    <mergeCell ref="T149:X149"/>
    <mergeCell ref="Y149:AC149"/>
    <mergeCell ref="AD149:AF149"/>
    <mergeCell ref="AG149:AK149"/>
    <mergeCell ref="AD154:AF154"/>
    <mergeCell ref="AG154:AK154"/>
    <mergeCell ref="AL154:AP154"/>
    <mergeCell ref="AQ154:AU154"/>
    <mergeCell ref="AV154:AX154"/>
    <mergeCell ref="AY152:BC152"/>
    <mergeCell ref="A153:C153"/>
    <mergeCell ref="D153:S153"/>
    <mergeCell ref="T153:X153"/>
    <mergeCell ref="Y153:AC153"/>
    <mergeCell ref="AQ147:AU147"/>
    <mergeCell ref="AV147:AX147"/>
    <mergeCell ref="AY147:BC147"/>
    <mergeCell ref="A148:C148"/>
    <mergeCell ref="D148:S148"/>
    <mergeCell ref="T148:X148"/>
    <mergeCell ref="Y148:AC148"/>
    <mergeCell ref="AD148:AF148"/>
    <mergeCell ref="AG148:AK148"/>
    <mergeCell ref="A147:C147"/>
    <mergeCell ref="D147:S147"/>
    <mergeCell ref="T147:X147"/>
    <mergeCell ref="Y147:AC147"/>
    <mergeCell ref="AD147:AF147"/>
    <mergeCell ref="AG147:AK147"/>
    <mergeCell ref="AD146:AF146"/>
    <mergeCell ref="AG146:AK146"/>
    <mergeCell ref="AL146:AP146"/>
    <mergeCell ref="AQ146:AU146"/>
    <mergeCell ref="AV146:AX146"/>
    <mergeCell ref="AY146:BC146"/>
    <mergeCell ref="AV148:AX148"/>
    <mergeCell ref="AY148:BC148"/>
    <mergeCell ref="AL147:AP147"/>
    <mergeCell ref="BN135:BP135"/>
    <mergeCell ref="BQ135:BU135"/>
    <mergeCell ref="A142:BL142"/>
    <mergeCell ref="A143:AW143"/>
    <mergeCell ref="A145:C146"/>
    <mergeCell ref="D145:S146"/>
    <mergeCell ref="T145:AK145"/>
    <mergeCell ref="AL145:BC145"/>
    <mergeCell ref="T146:X146"/>
    <mergeCell ref="Y146:AC146"/>
    <mergeCell ref="AL135:AP135"/>
    <mergeCell ref="AQ135:AU135"/>
    <mergeCell ref="AV135:AX135"/>
    <mergeCell ref="AY135:BC135"/>
    <mergeCell ref="BD135:BH135"/>
    <mergeCell ref="BI135:BM135"/>
    <mergeCell ref="A135:C135"/>
    <mergeCell ref="D135:S135"/>
    <mergeCell ref="T135:X135"/>
    <mergeCell ref="Y135:AC135"/>
    <mergeCell ref="AD135:AF135"/>
    <mergeCell ref="AG135:AK135"/>
    <mergeCell ref="AY136:BC136"/>
    <mergeCell ref="BD136:BH136"/>
    <mergeCell ref="BI136:BM136"/>
    <mergeCell ref="BN136:BP136"/>
    <mergeCell ref="BQ136:BU136"/>
    <mergeCell ref="A137:C137"/>
    <mergeCell ref="D137:S137"/>
    <mergeCell ref="T137:X137"/>
    <mergeCell ref="Y137:AC137"/>
    <mergeCell ref="AD137:AF137"/>
    <mergeCell ref="AV134:AX134"/>
    <mergeCell ref="AY134:BC134"/>
    <mergeCell ref="BD134:BH134"/>
    <mergeCell ref="BI134:BM134"/>
    <mergeCell ref="BN134:BP134"/>
    <mergeCell ref="BQ134:BU134"/>
    <mergeCell ref="BN133:BP133"/>
    <mergeCell ref="BQ133:BU133"/>
    <mergeCell ref="A134:C134"/>
    <mergeCell ref="D134:S134"/>
    <mergeCell ref="T134:X134"/>
    <mergeCell ref="Y134:AC134"/>
    <mergeCell ref="AD134:AF134"/>
    <mergeCell ref="AG134:AK134"/>
    <mergeCell ref="AL134:AP134"/>
    <mergeCell ref="AQ134:AU134"/>
    <mergeCell ref="AL133:AP133"/>
    <mergeCell ref="AQ133:AU133"/>
    <mergeCell ref="AV133:AX133"/>
    <mergeCell ref="AY133:BC133"/>
    <mergeCell ref="BD133:BH133"/>
    <mergeCell ref="BI133:BM133"/>
    <mergeCell ref="A133:C133"/>
    <mergeCell ref="D133:S133"/>
    <mergeCell ref="T133:X133"/>
    <mergeCell ref="Y133:AC133"/>
    <mergeCell ref="AD133:AF133"/>
    <mergeCell ref="AG133:AK133"/>
    <mergeCell ref="AV132:AX132"/>
    <mergeCell ref="AY132:BC132"/>
    <mergeCell ref="BD132:BH132"/>
    <mergeCell ref="BI132:BM132"/>
    <mergeCell ref="BN132:BP132"/>
    <mergeCell ref="BQ132:BU132"/>
    <mergeCell ref="T132:X132"/>
    <mergeCell ref="Y132:AC132"/>
    <mergeCell ref="AD132:AF132"/>
    <mergeCell ref="AG132:AK132"/>
    <mergeCell ref="AL132:AP132"/>
    <mergeCell ref="AQ132:AU132"/>
    <mergeCell ref="AZ124:BB124"/>
    <mergeCell ref="BC124:BG124"/>
    <mergeCell ref="A126:BL126"/>
    <mergeCell ref="A128:BL128"/>
    <mergeCell ref="A129:BL129"/>
    <mergeCell ref="A131:C132"/>
    <mergeCell ref="D131:S132"/>
    <mergeCell ref="T131:AK131"/>
    <mergeCell ref="AL131:BC131"/>
    <mergeCell ref="BD131:BU131"/>
    <mergeCell ref="AZ123:BB123"/>
    <mergeCell ref="BC123:BG123"/>
    <mergeCell ref="A124:E124"/>
    <mergeCell ref="F124:W124"/>
    <mergeCell ref="X124:AB124"/>
    <mergeCell ref="AC124:AG124"/>
    <mergeCell ref="AH124:AJ124"/>
    <mergeCell ref="AK124:AO124"/>
    <mergeCell ref="AP124:AT124"/>
    <mergeCell ref="AU124:AY124"/>
    <mergeCell ref="AZ122:BB122"/>
    <mergeCell ref="BC122:BG122"/>
    <mergeCell ref="A123:E123"/>
    <mergeCell ref="F123:W123"/>
    <mergeCell ref="X123:AB123"/>
    <mergeCell ref="AC123:AG123"/>
    <mergeCell ref="AH123:AJ123"/>
    <mergeCell ref="AK123:AO123"/>
    <mergeCell ref="AP123:AT123"/>
    <mergeCell ref="AU123:AY123"/>
    <mergeCell ref="AZ121:BB121"/>
    <mergeCell ref="BC121:BG121"/>
    <mergeCell ref="A122:E122"/>
    <mergeCell ref="F122:W122"/>
    <mergeCell ref="X122:AB122"/>
    <mergeCell ref="AC122:AG122"/>
    <mergeCell ref="AH122:AJ122"/>
    <mergeCell ref="AK122:AO122"/>
    <mergeCell ref="AP122:AT122"/>
    <mergeCell ref="AU122:AY122"/>
    <mergeCell ref="A120:E121"/>
    <mergeCell ref="F120:W121"/>
    <mergeCell ref="X120:AO120"/>
    <mergeCell ref="AP120:BG120"/>
    <mergeCell ref="X121:AB121"/>
    <mergeCell ref="AC121:AG121"/>
    <mergeCell ref="AH121:AJ121"/>
    <mergeCell ref="AK121:AO121"/>
    <mergeCell ref="AP121:AT121"/>
    <mergeCell ref="AU121:AY121"/>
    <mergeCell ref="A117:BL117"/>
    <mergeCell ref="A118:AW118"/>
    <mergeCell ref="BC100:BG100"/>
    <mergeCell ref="A101:D101"/>
    <mergeCell ref="E101:W101"/>
    <mergeCell ref="X101:AB101"/>
    <mergeCell ref="AP98:AT98"/>
    <mergeCell ref="AU98:AY98"/>
    <mergeCell ref="AZ98:BB98"/>
    <mergeCell ref="BC98:BG98"/>
    <mergeCell ref="A99:D99"/>
    <mergeCell ref="E99:W99"/>
    <mergeCell ref="X99:AB99"/>
    <mergeCell ref="AC99:AG99"/>
    <mergeCell ref="AH99:AJ99"/>
    <mergeCell ref="AK99:AO99"/>
    <mergeCell ref="A100:D100"/>
    <mergeCell ref="E100:W100"/>
    <mergeCell ref="X100:AB100"/>
    <mergeCell ref="AC100:AG100"/>
    <mergeCell ref="AH100:AJ100"/>
    <mergeCell ref="AK100:AO100"/>
    <mergeCell ref="AP100:AT100"/>
    <mergeCell ref="AU100:AY100"/>
    <mergeCell ref="AZ100:BB100"/>
    <mergeCell ref="AP99:AT99"/>
    <mergeCell ref="AU99:AY99"/>
    <mergeCell ref="BC102:BG102"/>
    <mergeCell ref="A103:D103"/>
    <mergeCell ref="E103:W103"/>
    <mergeCell ref="A98:D98"/>
    <mergeCell ref="E98:W98"/>
    <mergeCell ref="AK97:AO97"/>
    <mergeCell ref="AH96:AJ96"/>
    <mergeCell ref="AK96:AO96"/>
    <mergeCell ref="AP96:AT96"/>
    <mergeCell ref="AU96:AY96"/>
    <mergeCell ref="AZ96:BB96"/>
    <mergeCell ref="BC96:BG96"/>
    <mergeCell ref="BR90:BT90"/>
    <mergeCell ref="BU90:BY90"/>
    <mergeCell ref="A92:BL92"/>
    <mergeCell ref="A93:AW93"/>
    <mergeCell ref="A95:D96"/>
    <mergeCell ref="E95:W96"/>
    <mergeCell ref="X95:AO95"/>
    <mergeCell ref="AP95:BG95"/>
    <mergeCell ref="X96:AB96"/>
    <mergeCell ref="AC96:AG96"/>
    <mergeCell ref="AP90:AT90"/>
    <mergeCell ref="AU90:AY90"/>
    <mergeCell ref="AZ90:BB90"/>
    <mergeCell ref="BC90:BG90"/>
    <mergeCell ref="BH90:BL90"/>
    <mergeCell ref="BM90:BQ90"/>
    <mergeCell ref="A90:E90"/>
    <mergeCell ref="F90:W90"/>
    <mergeCell ref="X90:AB90"/>
    <mergeCell ref="AC90:AG90"/>
    <mergeCell ref="AH90:AJ90"/>
    <mergeCell ref="AK90:AO90"/>
    <mergeCell ref="AZ89:BB89"/>
    <mergeCell ref="BC89:BG89"/>
    <mergeCell ref="BH89:BL89"/>
    <mergeCell ref="BM89:BQ89"/>
    <mergeCell ref="BR89:BT89"/>
    <mergeCell ref="BU89:BY89"/>
    <mergeCell ref="BR88:BT88"/>
    <mergeCell ref="BU88:BY88"/>
    <mergeCell ref="A89:E89"/>
    <mergeCell ref="F89:W89"/>
    <mergeCell ref="X89:AB89"/>
    <mergeCell ref="AC89:AG89"/>
    <mergeCell ref="AH89:AJ89"/>
    <mergeCell ref="AK89:AO89"/>
    <mergeCell ref="AP89:AT89"/>
    <mergeCell ref="AU89:AY89"/>
    <mergeCell ref="AP88:AT88"/>
    <mergeCell ref="AU88:AY88"/>
    <mergeCell ref="AZ88:BB88"/>
    <mergeCell ref="BC88:BG88"/>
    <mergeCell ref="BH88:BL88"/>
    <mergeCell ref="BM88:BQ88"/>
    <mergeCell ref="A88:E88"/>
    <mergeCell ref="F88:W88"/>
    <mergeCell ref="X88:AB88"/>
    <mergeCell ref="AC88:AG88"/>
    <mergeCell ref="AH88:AJ88"/>
    <mergeCell ref="AK88:AO88"/>
    <mergeCell ref="BC87:BG87"/>
    <mergeCell ref="BH87:BL87"/>
    <mergeCell ref="BM87:BQ87"/>
    <mergeCell ref="BR87:BT87"/>
    <mergeCell ref="BU87:BY87"/>
    <mergeCell ref="X87:AB87"/>
    <mergeCell ref="AC87:AG87"/>
    <mergeCell ref="AH87:AJ87"/>
    <mergeCell ref="AK87:AO87"/>
    <mergeCell ref="AP87:AT87"/>
    <mergeCell ref="AU87:AY87"/>
    <mergeCell ref="BM65:BQ65"/>
    <mergeCell ref="BR65:BT65"/>
    <mergeCell ref="BU65:BY65"/>
    <mergeCell ref="A83:BL83"/>
    <mergeCell ref="A84:BL84"/>
    <mergeCell ref="A86:E87"/>
    <mergeCell ref="F86:W87"/>
    <mergeCell ref="X86:AO86"/>
    <mergeCell ref="AP86:BG86"/>
    <mergeCell ref="BH86:BY86"/>
    <mergeCell ref="AK65:AO65"/>
    <mergeCell ref="AP65:AT65"/>
    <mergeCell ref="AU65:AY65"/>
    <mergeCell ref="AZ65:BB65"/>
    <mergeCell ref="BC65:BG65"/>
    <mergeCell ref="BH65:BL65"/>
    <mergeCell ref="AP66:AT66"/>
    <mergeCell ref="AU66:AY66"/>
    <mergeCell ref="AZ66:BB66"/>
    <mergeCell ref="AK66:AO66"/>
    <mergeCell ref="BC69:BG69"/>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C64:BG64"/>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A58:BL58"/>
    <mergeCell ref="A59:BL59"/>
    <mergeCell ref="A61:D62"/>
    <mergeCell ref="E61:W62"/>
    <mergeCell ref="X61:AO61"/>
    <mergeCell ref="AP61:BG61"/>
    <mergeCell ref="BH61:BY61"/>
    <mergeCell ref="X62:AB62"/>
    <mergeCell ref="AC62:AG62"/>
    <mergeCell ref="AH62:AJ62"/>
    <mergeCell ref="BR30:BT30"/>
    <mergeCell ref="BM31:BQ31"/>
    <mergeCell ref="BR31:BT31"/>
    <mergeCell ref="BU31:BY31"/>
    <mergeCell ref="A32:D32"/>
    <mergeCell ref="E32:W32"/>
    <mergeCell ref="X32:AB32"/>
    <mergeCell ref="AP45:AT45"/>
    <mergeCell ref="AU45:AY45"/>
    <mergeCell ref="AZ45:BB45"/>
    <mergeCell ref="BC45:BG45"/>
    <mergeCell ref="A46:D46"/>
    <mergeCell ref="E46:W46"/>
    <mergeCell ref="X46:AB46"/>
    <mergeCell ref="AC46:AG46"/>
    <mergeCell ref="AH46:AJ46"/>
    <mergeCell ref="AK44:AO44"/>
    <mergeCell ref="AP44:AT44"/>
    <mergeCell ref="AU44:AY44"/>
    <mergeCell ref="AZ44:BB44"/>
    <mergeCell ref="BC44:BG44"/>
    <mergeCell ref="A45:D45"/>
    <mergeCell ref="E45:W45"/>
    <mergeCell ref="X45:AB45"/>
    <mergeCell ref="AC45:AG45"/>
    <mergeCell ref="AH45:AJ45"/>
    <mergeCell ref="AK31:AO31"/>
    <mergeCell ref="AP31:AT31"/>
    <mergeCell ref="AU31:AY31"/>
    <mergeCell ref="AZ31:BB31"/>
    <mergeCell ref="BC31:BG31"/>
    <mergeCell ref="BH31:BL31"/>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30:BY30"/>
    <mergeCell ref="AU30:AY30"/>
    <mergeCell ref="AZ30:BB30"/>
    <mergeCell ref="BC30:BG30"/>
    <mergeCell ref="BH30:BL30"/>
    <mergeCell ref="BM30:BQ30"/>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5:BL15"/>
    <mergeCell ref="A16:BL16"/>
    <mergeCell ref="A17:BL17"/>
    <mergeCell ref="A18:BL18"/>
    <mergeCell ref="A9:AD9"/>
    <mergeCell ref="AE9:AL9"/>
    <mergeCell ref="A10:AD10"/>
    <mergeCell ref="A2:BL2"/>
    <mergeCell ref="A4:BL4"/>
    <mergeCell ref="A7:AD7"/>
    <mergeCell ref="A8:AD8"/>
    <mergeCell ref="A21:BY21"/>
    <mergeCell ref="AE7:AK7"/>
    <mergeCell ref="AO7:AU7"/>
    <mergeCell ref="AE8:AK8"/>
    <mergeCell ref="AO8:AU8"/>
    <mergeCell ref="AO9:AU9"/>
    <mergeCell ref="AE10:AK10"/>
    <mergeCell ref="AO10:AU10"/>
    <mergeCell ref="Y12:AO12"/>
    <mergeCell ref="Y13:AO13"/>
    <mergeCell ref="D217:AB217"/>
    <mergeCell ref="AC217:AG217"/>
    <mergeCell ref="S204:U204"/>
    <mergeCell ref="V204:X204"/>
    <mergeCell ref="Y204:AA204"/>
    <mergeCell ref="AB204:AD204"/>
    <mergeCell ref="AE204:AG204"/>
    <mergeCell ref="AH204:AJ204"/>
    <mergeCell ref="A205:C205"/>
    <mergeCell ref="D205:F205"/>
    <mergeCell ref="G205:I205"/>
    <mergeCell ref="J205:L205"/>
    <mergeCell ref="M205:O205"/>
    <mergeCell ref="P205:R205"/>
    <mergeCell ref="S205:U205"/>
    <mergeCell ref="V205:X205"/>
    <mergeCell ref="A19:BL19"/>
    <mergeCell ref="A20:BL20"/>
    <mergeCell ref="A22:BL22"/>
    <mergeCell ref="A23:BL23"/>
    <mergeCell ref="A24:BL24"/>
    <mergeCell ref="A40:BL40"/>
    <mergeCell ref="A41:AW41"/>
    <mergeCell ref="A43:D44"/>
    <mergeCell ref="E43:W44"/>
    <mergeCell ref="X43:AO43"/>
    <mergeCell ref="AP43:BG43"/>
    <mergeCell ref="X44:AB44"/>
    <mergeCell ref="AC44:AG44"/>
    <mergeCell ref="AH44:AJ44"/>
    <mergeCell ref="BH64:BL64"/>
    <mergeCell ref="AZ87:BB87"/>
    <mergeCell ref="D218:AB218"/>
    <mergeCell ref="AC218:AG218"/>
    <mergeCell ref="A219:C219"/>
    <mergeCell ref="D219:AB219"/>
    <mergeCell ref="AC219:AG219"/>
    <mergeCell ref="A220:C220"/>
    <mergeCell ref="D220:AB220"/>
    <mergeCell ref="AC220:AG220"/>
    <mergeCell ref="A222:BL222"/>
    <mergeCell ref="AP223:AU223"/>
    <mergeCell ref="A224:B224"/>
    <mergeCell ref="C224:Z224"/>
    <mergeCell ref="AA224:AE224"/>
    <mergeCell ref="AF224:AK224"/>
    <mergeCell ref="AL224:AP224"/>
    <mergeCell ref="AQ224:AV224"/>
    <mergeCell ref="BN1:BY1"/>
    <mergeCell ref="A211:BL211"/>
    <mergeCell ref="AC212:AG212"/>
    <mergeCell ref="A213:C213"/>
    <mergeCell ref="D213:AB213"/>
    <mergeCell ref="AC213:AG213"/>
    <mergeCell ref="A214:C214"/>
    <mergeCell ref="D214:AB214"/>
    <mergeCell ref="AC214:AG214"/>
    <mergeCell ref="A215:C215"/>
    <mergeCell ref="D215:AB215"/>
    <mergeCell ref="AC215:AG215"/>
    <mergeCell ref="A216:C216"/>
    <mergeCell ref="D216:AB216"/>
    <mergeCell ref="AC216:AG216"/>
    <mergeCell ref="A217:C217"/>
    <mergeCell ref="A225:B225"/>
    <mergeCell ref="C225:Z225"/>
    <mergeCell ref="AA225:AE225"/>
    <mergeCell ref="AF225:AK225"/>
    <mergeCell ref="AL225:AP225"/>
    <mergeCell ref="AQ225:AV225"/>
    <mergeCell ref="A227:BY227"/>
    <mergeCell ref="A228:BY228"/>
    <mergeCell ref="AJ229:AL229"/>
    <mergeCell ref="A230:H230"/>
    <mergeCell ref="I230:Q230"/>
    <mergeCell ref="R230:Y230"/>
    <mergeCell ref="Z230:AE230"/>
    <mergeCell ref="AF230:AL230"/>
    <mergeCell ref="A231:H231"/>
    <mergeCell ref="I231:Q231"/>
    <mergeCell ref="R231:Y231"/>
    <mergeCell ref="Z231:AE231"/>
    <mergeCell ref="AF231:AL231"/>
    <mergeCell ref="A233:BL233"/>
    <mergeCell ref="A235:R235"/>
    <mergeCell ref="S235:V235"/>
    <mergeCell ref="W235:Z235"/>
    <mergeCell ref="AA235:AE235"/>
    <mergeCell ref="AF235:AL235"/>
    <mergeCell ref="A236:R236"/>
    <mergeCell ref="S236:V236"/>
    <mergeCell ref="W236:Z236"/>
    <mergeCell ref="AA236:AE236"/>
    <mergeCell ref="AF236:AL236"/>
    <mergeCell ref="A238:BL238"/>
    <mergeCell ref="A240:C240"/>
    <mergeCell ref="D240:R240"/>
    <mergeCell ref="S240:V240"/>
    <mergeCell ref="W240:AA240"/>
    <mergeCell ref="AB240:AF240"/>
    <mergeCell ref="AG240:AL240"/>
    <mergeCell ref="AM240:AW240"/>
    <mergeCell ref="AX240:BC240"/>
    <mergeCell ref="A241:C241"/>
    <mergeCell ref="D241:R241"/>
    <mergeCell ref="S241:V241"/>
    <mergeCell ref="W241:AA241"/>
    <mergeCell ref="AB241:AF241"/>
    <mergeCell ref="AG241:AL241"/>
    <mergeCell ref="AM241:AW241"/>
    <mergeCell ref="AX241:BC241"/>
    <mergeCell ref="A243:BL243"/>
    <mergeCell ref="A245:BZ245"/>
    <mergeCell ref="AJ246:AL246"/>
    <mergeCell ref="A247:D247"/>
    <mergeCell ref="E247:T247"/>
    <mergeCell ref="U247:X247"/>
    <mergeCell ref="Y247:AC247"/>
    <mergeCell ref="AD247:AI247"/>
    <mergeCell ref="AJ247:AR247"/>
    <mergeCell ref="A248:D248"/>
    <mergeCell ref="E248:T248"/>
    <mergeCell ref="U248:X248"/>
    <mergeCell ref="Y248:AC248"/>
    <mergeCell ref="AD248:AI248"/>
    <mergeCell ref="AJ248:AR248"/>
    <mergeCell ref="A249:D249"/>
    <mergeCell ref="E249:T249"/>
    <mergeCell ref="U249:X249"/>
    <mergeCell ref="Y249:AC249"/>
    <mergeCell ref="AD249:AI249"/>
    <mergeCell ref="AJ249:AR249"/>
    <mergeCell ref="A250:D250"/>
    <mergeCell ref="E250:T250"/>
    <mergeCell ref="U250:X250"/>
    <mergeCell ref="Y250:AC250"/>
    <mergeCell ref="AD250:AI250"/>
    <mergeCell ref="AJ250:AR250"/>
    <mergeCell ref="A252:BZ252"/>
    <mergeCell ref="A253:BZ253"/>
    <mergeCell ref="A255:BZ255"/>
    <mergeCell ref="AG256:AL256"/>
    <mergeCell ref="A257:K257"/>
    <mergeCell ref="L257:W257"/>
    <mergeCell ref="X257:AB257"/>
    <mergeCell ref="AC257:AF257"/>
    <mergeCell ref="AG257:AL257"/>
    <mergeCell ref="A258:K258"/>
    <mergeCell ref="L258:W258"/>
    <mergeCell ref="X258:AB258"/>
    <mergeCell ref="AC258:AF258"/>
    <mergeCell ref="AG258:AL258"/>
    <mergeCell ref="A260:BZ260"/>
    <mergeCell ref="A262:U262"/>
    <mergeCell ref="V262:Z262"/>
    <mergeCell ref="AA262:AF262"/>
    <mergeCell ref="AG262:AL262"/>
    <mergeCell ref="A263:U263"/>
    <mergeCell ref="V263:Z263"/>
    <mergeCell ref="AA263:AF263"/>
    <mergeCell ref="AG263:AL263"/>
    <mergeCell ref="A264:U264"/>
    <mergeCell ref="V264:Z264"/>
    <mergeCell ref="AA264:AF264"/>
    <mergeCell ref="AG264:AL264"/>
    <mergeCell ref="A265:U265"/>
    <mergeCell ref="V265:Z265"/>
    <mergeCell ref="AA265:AF265"/>
    <mergeCell ref="AG265:AL265"/>
    <mergeCell ref="A266:U266"/>
    <mergeCell ref="V266:Z266"/>
    <mergeCell ref="AA266:AF266"/>
    <mergeCell ref="AG266:AL266"/>
    <mergeCell ref="A267:U267"/>
    <mergeCell ref="V267:Z267"/>
    <mergeCell ref="AA267:AF267"/>
    <mergeCell ref="AG267:AL267"/>
    <mergeCell ref="A269:BZ269"/>
    <mergeCell ref="A270:BZ270"/>
    <mergeCell ref="A272:BL272"/>
    <mergeCell ref="A289:BL289"/>
    <mergeCell ref="A291:BL291"/>
    <mergeCell ref="A293:C294"/>
    <mergeCell ref="D293:U293"/>
    <mergeCell ref="V293:AM293"/>
    <mergeCell ref="AN293:BE293"/>
    <mergeCell ref="BO293:BT293"/>
    <mergeCell ref="D294:F294"/>
    <mergeCell ref="G294:I294"/>
    <mergeCell ref="J294:L294"/>
    <mergeCell ref="M294:O294"/>
    <mergeCell ref="P294:R294"/>
    <mergeCell ref="S294:U294"/>
    <mergeCell ref="V294:X294"/>
    <mergeCell ref="Y294:AA294"/>
    <mergeCell ref="AB294:AD294"/>
    <mergeCell ref="AE294:AG294"/>
    <mergeCell ref="AH294:AJ294"/>
    <mergeCell ref="AK294:AM294"/>
    <mergeCell ref="AN294:AP294"/>
    <mergeCell ref="AQ294:AS294"/>
    <mergeCell ref="AT294:AV294"/>
    <mergeCell ref="AW294:AY294"/>
    <mergeCell ref="AZ294:BB294"/>
    <mergeCell ref="BC294:BE294"/>
    <mergeCell ref="P283:T283"/>
    <mergeCell ref="U283:Y283"/>
    <mergeCell ref="A282:O282"/>
    <mergeCell ref="P282:T282"/>
    <mergeCell ref="AW296:AY296"/>
    <mergeCell ref="AZ296:BB296"/>
    <mergeCell ref="BC296:BE296"/>
    <mergeCell ref="A295:C295"/>
    <mergeCell ref="D295:F295"/>
    <mergeCell ref="G295:I295"/>
    <mergeCell ref="J295:L295"/>
    <mergeCell ref="M295:O295"/>
    <mergeCell ref="P295:R295"/>
    <mergeCell ref="S295:U295"/>
    <mergeCell ref="V295:X295"/>
    <mergeCell ref="Y295:AA295"/>
    <mergeCell ref="AB295:AD295"/>
    <mergeCell ref="AE295:AG295"/>
    <mergeCell ref="AH295:AJ295"/>
    <mergeCell ref="AK295:AM295"/>
    <mergeCell ref="AN295:AP295"/>
    <mergeCell ref="AQ295:AS295"/>
    <mergeCell ref="AT295:AV295"/>
    <mergeCell ref="AW295:AY295"/>
    <mergeCell ref="J297:L297"/>
    <mergeCell ref="M297:O297"/>
    <mergeCell ref="P297:R297"/>
    <mergeCell ref="S297:U297"/>
    <mergeCell ref="V297:X297"/>
    <mergeCell ref="Y297:AA297"/>
    <mergeCell ref="AB297:AD297"/>
    <mergeCell ref="AE297:AG297"/>
    <mergeCell ref="AH297:AJ297"/>
    <mergeCell ref="AK297:AM297"/>
    <mergeCell ref="AN297:AP297"/>
    <mergeCell ref="AQ297:AS297"/>
    <mergeCell ref="AT297:AV297"/>
    <mergeCell ref="AW297:AY297"/>
    <mergeCell ref="AZ295:BB295"/>
    <mergeCell ref="BC295:BE295"/>
    <mergeCell ref="A296:C296"/>
    <mergeCell ref="D296:F296"/>
    <mergeCell ref="G296:I296"/>
    <mergeCell ref="J296:L296"/>
    <mergeCell ref="M296:O296"/>
    <mergeCell ref="P296:R296"/>
    <mergeCell ref="S296:U296"/>
    <mergeCell ref="V296:X296"/>
    <mergeCell ref="Y296:AA296"/>
    <mergeCell ref="AB296:AD296"/>
    <mergeCell ref="AE296:AG296"/>
    <mergeCell ref="AH296:AJ296"/>
    <mergeCell ref="AK296:AM296"/>
    <mergeCell ref="AN296:AP296"/>
    <mergeCell ref="AQ296:AS296"/>
    <mergeCell ref="AT296:AV296"/>
    <mergeCell ref="P301:R301"/>
    <mergeCell ref="S301:U301"/>
    <mergeCell ref="V301:X301"/>
    <mergeCell ref="Y301:AA301"/>
    <mergeCell ref="AB301:AD301"/>
    <mergeCell ref="AE301:AG301"/>
    <mergeCell ref="AH301:AJ301"/>
    <mergeCell ref="AK301:AM301"/>
    <mergeCell ref="AZ297:BB297"/>
    <mergeCell ref="BC297:BE297"/>
    <mergeCell ref="A298:C298"/>
    <mergeCell ref="D298:F298"/>
    <mergeCell ref="G298:I298"/>
    <mergeCell ref="J298:L298"/>
    <mergeCell ref="M298:O298"/>
    <mergeCell ref="P298:R298"/>
    <mergeCell ref="S298:U298"/>
    <mergeCell ref="V298:X298"/>
    <mergeCell ref="Y298:AA298"/>
    <mergeCell ref="AB298:AD298"/>
    <mergeCell ref="AE298:AG298"/>
    <mergeCell ref="AH298:AJ298"/>
    <mergeCell ref="AK298:AM298"/>
    <mergeCell ref="AN298:AP298"/>
    <mergeCell ref="AQ298:AS298"/>
    <mergeCell ref="AT298:AV298"/>
    <mergeCell ref="AW298:AY298"/>
    <mergeCell ref="AZ298:BB298"/>
    <mergeCell ref="BC298:BE298"/>
    <mergeCell ref="A297:C297"/>
    <mergeCell ref="D297:F297"/>
    <mergeCell ref="G297:I297"/>
    <mergeCell ref="D303:F303"/>
    <mergeCell ref="G303:I303"/>
    <mergeCell ref="J303:L303"/>
    <mergeCell ref="M303:O303"/>
    <mergeCell ref="P303:R303"/>
    <mergeCell ref="S303:U303"/>
    <mergeCell ref="V303:X303"/>
    <mergeCell ref="Y303:AA303"/>
    <mergeCell ref="AB303:AD303"/>
    <mergeCell ref="AE303:AG303"/>
    <mergeCell ref="AH303:AJ303"/>
    <mergeCell ref="AK303:AM303"/>
    <mergeCell ref="A299:C300"/>
    <mergeCell ref="D299:U299"/>
    <mergeCell ref="V299:AM299"/>
    <mergeCell ref="D300:F300"/>
    <mergeCell ref="G300:I300"/>
    <mergeCell ref="J300:L300"/>
    <mergeCell ref="M300:O300"/>
    <mergeCell ref="P300:R300"/>
    <mergeCell ref="S300:U300"/>
    <mergeCell ref="V300:X300"/>
    <mergeCell ref="Y300:AA300"/>
    <mergeCell ref="AB300:AD300"/>
    <mergeCell ref="AE300:AG300"/>
    <mergeCell ref="AH300:AJ300"/>
    <mergeCell ref="AK300:AM300"/>
    <mergeCell ref="A301:C301"/>
    <mergeCell ref="D301:F301"/>
    <mergeCell ref="G301:I301"/>
    <mergeCell ref="J301:L301"/>
    <mergeCell ref="M301:O301"/>
    <mergeCell ref="U282:Y282"/>
    <mergeCell ref="Z282:AC282"/>
    <mergeCell ref="AD282:AG282"/>
    <mergeCell ref="AH282:AL282"/>
    <mergeCell ref="AM282:AP282"/>
    <mergeCell ref="AQ282:AV282"/>
    <mergeCell ref="A283:O283"/>
    <mergeCell ref="A304:C304"/>
    <mergeCell ref="D304:F304"/>
    <mergeCell ref="G304:I304"/>
    <mergeCell ref="J304:L304"/>
    <mergeCell ref="M304:O304"/>
    <mergeCell ref="P304:R304"/>
    <mergeCell ref="S304:U304"/>
    <mergeCell ref="V304:X304"/>
    <mergeCell ref="Y304:AA304"/>
    <mergeCell ref="AB304:AD304"/>
    <mergeCell ref="AE304:AG304"/>
    <mergeCell ref="AH304:AJ304"/>
    <mergeCell ref="AK304:AM304"/>
    <mergeCell ref="A302:C302"/>
    <mergeCell ref="D302:F302"/>
    <mergeCell ref="G302:I302"/>
    <mergeCell ref="J302:L302"/>
    <mergeCell ref="M302:O302"/>
    <mergeCell ref="P302:R302"/>
    <mergeCell ref="S302:U302"/>
    <mergeCell ref="V302:X302"/>
    <mergeCell ref="Y302:AA302"/>
    <mergeCell ref="AB302:AD302"/>
    <mergeCell ref="Z283:AC283"/>
    <mergeCell ref="AD283:AG283"/>
    <mergeCell ref="A278:BL278"/>
    <mergeCell ref="A279:O280"/>
    <mergeCell ref="P279:Y279"/>
    <mergeCell ref="Z279:AV279"/>
    <mergeCell ref="P280:T280"/>
    <mergeCell ref="U280:Y280"/>
    <mergeCell ref="Z280:AC280"/>
    <mergeCell ref="AD280:AG280"/>
    <mergeCell ref="AH280:AL280"/>
    <mergeCell ref="AM280:AP280"/>
    <mergeCell ref="AQ280:AV280"/>
    <mergeCell ref="A281:O281"/>
    <mergeCell ref="P281:Y281"/>
    <mergeCell ref="Z281:AC281"/>
    <mergeCell ref="AD281:AG281"/>
    <mergeCell ref="AH281:AL281"/>
    <mergeCell ref="AM281:AP281"/>
    <mergeCell ref="AQ281:AV281"/>
    <mergeCell ref="AH283:AL283"/>
    <mergeCell ref="AM283:AP283"/>
    <mergeCell ref="AQ283:AV283"/>
    <mergeCell ref="A284:O284"/>
    <mergeCell ref="P284:T284"/>
    <mergeCell ref="U284:Y284"/>
    <mergeCell ref="Z284:AC284"/>
    <mergeCell ref="AD284:AG284"/>
    <mergeCell ref="AH284:AL284"/>
    <mergeCell ref="AM284:AP284"/>
    <mergeCell ref="AQ284:AV284"/>
    <mergeCell ref="A285:O285"/>
    <mergeCell ref="P285:T285"/>
    <mergeCell ref="U285:Y285"/>
    <mergeCell ref="Z285:AC285"/>
    <mergeCell ref="AD285:AG285"/>
    <mergeCell ref="AH285:AL285"/>
    <mergeCell ref="AM285:AP285"/>
    <mergeCell ref="AQ285:AV285"/>
    <mergeCell ref="A286:O286"/>
    <mergeCell ref="P286:T286"/>
    <mergeCell ref="U286:Y286"/>
    <mergeCell ref="Z286:AC286"/>
    <mergeCell ref="AD286:AG286"/>
    <mergeCell ref="AH286:AL286"/>
    <mergeCell ref="AM286:AP286"/>
    <mergeCell ref="AQ286:AV286"/>
    <mergeCell ref="A287:O287"/>
    <mergeCell ref="P287:T287"/>
    <mergeCell ref="U287:Y287"/>
    <mergeCell ref="Z287:AC287"/>
    <mergeCell ref="AD287:AG287"/>
    <mergeCell ref="AH287:AL287"/>
    <mergeCell ref="AM287:AP287"/>
    <mergeCell ref="AQ287:AV287"/>
    <mergeCell ref="A434:BL434"/>
    <mergeCell ref="A309:P309"/>
    <mergeCell ref="Q309:U309"/>
    <mergeCell ref="V309:Z309"/>
    <mergeCell ref="AA309:AE309"/>
    <mergeCell ref="AF309:AJ309"/>
    <mergeCell ref="A306:BL306"/>
    <mergeCell ref="A308:P308"/>
    <mergeCell ref="Q308:U308"/>
    <mergeCell ref="V308:Z308"/>
    <mergeCell ref="AA308:AE308"/>
    <mergeCell ref="AF308:AJ308"/>
    <mergeCell ref="AE302:AG302"/>
    <mergeCell ref="AH302:AJ302"/>
    <mergeCell ref="AK302:AM302"/>
    <mergeCell ref="A303:C303"/>
    <mergeCell ref="AU437:BC437"/>
    <mergeCell ref="BD437:BQ437"/>
    <mergeCell ref="A445:H445"/>
    <mergeCell ref="I445:U445"/>
    <mergeCell ref="V445:AB445"/>
    <mergeCell ref="AC445:AK445"/>
    <mergeCell ref="AL445:AT445"/>
    <mergeCell ref="AU445:BC445"/>
    <mergeCell ref="BD445:BQ445"/>
    <mergeCell ref="A438:H438"/>
    <mergeCell ref="I438:U438"/>
    <mergeCell ref="V438:AB438"/>
    <mergeCell ref="AC438:AK438"/>
    <mergeCell ref="AL438:AT438"/>
    <mergeCell ref="AU438:BC438"/>
    <mergeCell ref="BD438:BQ438"/>
    <mergeCell ref="A439:H439"/>
    <mergeCell ref="I439:U439"/>
    <mergeCell ref="V439:AB439"/>
    <mergeCell ref="AC439:AK439"/>
    <mergeCell ref="I441:U441"/>
    <mergeCell ref="V441:AB441"/>
    <mergeCell ref="AC441:AK441"/>
    <mergeCell ref="AL441:AT441"/>
    <mergeCell ref="AU441:BC441"/>
    <mergeCell ref="BD441:BQ441"/>
    <mergeCell ref="AL439:AT439"/>
    <mergeCell ref="AU439:BC439"/>
    <mergeCell ref="BD439:BQ439"/>
    <mergeCell ref="A440:H440"/>
    <mergeCell ref="I440:U440"/>
    <mergeCell ref="V440:AB440"/>
    <mergeCell ref="A446:H446"/>
    <mergeCell ref="I446:U446"/>
    <mergeCell ref="V446:AB446"/>
    <mergeCell ref="AC446:AK446"/>
    <mergeCell ref="AL446:AT446"/>
    <mergeCell ref="AU446:BC446"/>
    <mergeCell ref="BD446:BQ446"/>
    <mergeCell ref="A447:H447"/>
    <mergeCell ref="I447:U447"/>
    <mergeCell ref="V447:AB447"/>
    <mergeCell ref="AC447:AK447"/>
    <mergeCell ref="AL447:AT447"/>
    <mergeCell ref="AU447:BC447"/>
    <mergeCell ref="BD447:BQ447"/>
    <mergeCell ref="A274:BY274"/>
    <mergeCell ref="A276:BY276"/>
    <mergeCell ref="A201:BL201"/>
    <mergeCell ref="A203:C204"/>
    <mergeCell ref="D203:F204"/>
    <mergeCell ref="G203:I204"/>
    <mergeCell ref="J203:AJ203"/>
    <mergeCell ref="AK203:AM204"/>
    <mergeCell ref="AN203:AP204"/>
    <mergeCell ref="AQ203:AS204"/>
    <mergeCell ref="AT203:AV204"/>
    <mergeCell ref="AW203:AY204"/>
    <mergeCell ref="AZ203:BB204"/>
    <mergeCell ref="BC203:BE204"/>
    <mergeCell ref="BF203:BH204"/>
    <mergeCell ref="J204:L204"/>
    <mergeCell ref="M204:O204"/>
    <mergeCell ref="P204:R204"/>
    <mergeCell ref="AZ205:BB205"/>
    <mergeCell ref="BC205:BE205"/>
    <mergeCell ref="BF205:BH205"/>
    <mergeCell ref="A206:C206"/>
    <mergeCell ref="D206:F206"/>
    <mergeCell ref="G206:I206"/>
    <mergeCell ref="J206:L206"/>
    <mergeCell ref="M206:O206"/>
    <mergeCell ref="P206:R206"/>
    <mergeCell ref="S206:U206"/>
    <mergeCell ref="V206:X206"/>
    <mergeCell ref="Y206:AA206"/>
    <mergeCell ref="AB206:AD206"/>
    <mergeCell ref="AE206:AG206"/>
    <mergeCell ref="AH206:AJ206"/>
    <mergeCell ref="AK206:AM206"/>
    <mergeCell ref="AN206:AP206"/>
    <mergeCell ref="AQ206:AS206"/>
    <mergeCell ref="AT206:AV206"/>
    <mergeCell ref="AW206:AY206"/>
    <mergeCell ref="AZ206:BB206"/>
    <mergeCell ref="BC206:BE206"/>
    <mergeCell ref="BF206:BH206"/>
    <mergeCell ref="AB207:AD207"/>
    <mergeCell ref="AE207:AG207"/>
    <mergeCell ref="AH207:AJ207"/>
    <mergeCell ref="AK207:AM207"/>
    <mergeCell ref="AN207:AP207"/>
    <mergeCell ref="AQ207:AS207"/>
    <mergeCell ref="AT207:AV207"/>
    <mergeCell ref="AW207:AY207"/>
    <mergeCell ref="Y205:AA205"/>
    <mergeCell ref="AB205:AD205"/>
    <mergeCell ref="AE205:AG205"/>
    <mergeCell ref="AH205:AJ205"/>
    <mergeCell ref="AK205:AM205"/>
    <mergeCell ref="AN205:AP205"/>
    <mergeCell ref="AQ205:AS205"/>
    <mergeCell ref="AT205:AV205"/>
    <mergeCell ref="AW205:AY205"/>
    <mergeCell ref="AZ207:BB207"/>
    <mergeCell ref="BC207:BE207"/>
    <mergeCell ref="BF207:BH207"/>
    <mergeCell ref="A208:C208"/>
    <mergeCell ref="D208:F208"/>
    <mergeCell ref="G208:I208"/>
    <mergeCell ref="J208:L208"/>
    <mergeCell ref="M208:O208"/>
    <mergeCell ref="P208:R208"/>
    <mergeCell ref="S208:U208"/>
    <mergeCell ref="V208:X208"/>
    <mergeCell ref="Y208:AA208"/>
    <mergeCell ref="AB208:AD208"/>
    <mergeCell ref="AE208:AG208"/>
    <mergeCell ref="AH208:AJ208"/>
    <mergeCell ref="AK208:AM208"/>
    <mergeCell ref="AN208:AP208"/>
    <mergeCell ref="AQ208:AS208"/>
    <mergeCell ref="AT208:AV208"/>
    <mergeCell ref="AW208:AY208"/>
    <mergeCell ref="AZ208:BB208"/>
    <mergeCell ref="BC208:BE208"/>
    <mergeCell ref="BF208:BH208"/>
    <mergeCell ref="A207:C207"/>
    <mergeCell ref="D207:F207"/>
    <mergeCell ref="G207:I207"/>
    <mergeCell ref="J207:L207"/>
    <mergeCell ref="M207:O207"/>
    <mergeCell ref="P207:R207"/>
    <mergeCell ref="S207:U207"/>
    <mergeCell ref="V207:X207"/>
    <mergeCell ref="Y207:AA207"/>
    <mergeCell ref="AZ209:BB209"/>
    <mergeCell ref="BC209:BE209"/>
    <mergeCell ref="BF209:BH209"/>
    <mergeCell ref="A209:C209"/>
    <mergeCell ref="D209:F209"/>
    <mergeCell ref="G209:I209"/>
    <mergeCell ref="J209:L209"/>
    <mergeCell ref="M209:O209"/>
    <mergeCell ref="P209:R209"/>
    <mergeCell ref="S209:U209"/>
    <mergeCell ref="V209:X209"/>
    <mergeCell ref="Y209:AA209"/>
    <mergeCell ref="AB209:AD209"/>
    <mergeCell ref="AE209:AG209"/>
    <mergeCell ref="AH209:AJ209"/>
    <mergeCell ref="AK209:AM209"/>
    <mergeCell ref="AN209:AP209"/>
    <mergeCell ref="AQ209:AS209"/>
    <mergeCell ref="AT209:AV209"/>
    <mergeCell ref="AW209:AY209"/>
  </mergeCells>
  <conditionalFormatting sqref="A135 A318 A149">
    <cfRule type="cellIs" dxfId="156" priority="47" stopIfTrue="1" operator="equal">
      <formula>A134</formula>
    </cfRule>
  </conditionalFormatting>
  <conditionalFormatting sqref="A164:C164 A179:C179">
    <cfRule type="cellIs" dxfId="155" priority="48" stopIfTrue="1" operator="equal">
      <formula>A163</formula>
    </cfRule>
    <cfRule type="cellIs" dxfId="154" priority="49" stopIfTrue="1" operator="equal">
      <formula>0</formula>
    </cfRule>
  </conditionalFormatting>
  <conditionalFormatting sqref="A136">
    <cfRule type="cellIs" dxfId="153" priority="46" stopIfTrue="1" operator="equal">
      <formula>A135</formula>
    </cfRule>
  </conditionalFormatting>
  <conditionalFormatting sqref="A137">
    <cfRule type="cellIs" dxfId="152" priority="45" stopIfTrue="1" operator="equal">
      <formula>A136</formula>
    </cfRule>
  </conditionalFormatting>
  <conditionalFormatting sqref="A138">
    <cfRule type="cellIs" dxfId="151" priority="44" stopIfTrue="1" operator="equal">
      <formula>A137</formula>
    </cfRule>
  </conditionalFormatting>
  <conditionalFormatting sqref="A139">
    <cfRule type="cellIs" dxfId="150" priority="43" stopIfTrue="1" operator="equal">
      <formula>A138</formula>
    </cfRule>
  </conditionalFormatting>
  <conditionalFormatting sqref="A140">
    <cfRule type="cellIs" dxfId="149" priority="42" stopIfTrue="1" operator="equal">
      <formula>A139</formula>
    </cfRule>
  </conditionalFormatting>
  <conditionalFormatting sqref="A150">
    <cfRule type="cellIs" dxfId="148" priority="40" stopIfTrue="1" operator="equal">
      <formula>A149</formula>
    </cfRule>
  </conditionalFormatting>
  <conditionalFormatting sqref="A151">
    <cfRule type="cellIs" dxfId="147" priority="39" stopIfTrue="1" operator="equal">
      <formula>A150</formula>
    </cfRule>
  </conditionalFormatting>
  <conditionalFormatting sqref="A152">
    <cfRule type="cellIs" dxfId="146" priority="38" stopIfTrue="1" operator="equal">
      <formula>A151</formula>
    </cfRule>
  </conditionalFormatting>
  <conditionalFormatting sqref="A153">
    <cfRule type="cellIs" dxfId="145" priority="37" stopIfTrue="1" operator="equal">
      <formula>A152</formula>
    </cfRule>
  </conditionalFormatting>
  <conditionalFormatting sqref="A154">
    <cfRule type="cellIs" dxfId="144" priority="36" stopIfTrue="1" operator="equal">
      <formula>A153</formula>
    </cfRule>
  </conditionalFormatting>
  <conditionalFormatting sqref="A319">
    <cfRule type="cellIs" dxfId="143" priority="2" stopIfTrue="1" operator="equal">
      <formula>A318</formula>
    </cfRule>
  </conditionalFormatting>
  <conditionalFormatting sqref="A165:C165">
    <cfRule type="cellIs" dxfId="142" priority="33" stopIfTrue="1" operator="equal">
      <formula>A164</formula>
    </cfRule>
    <cfRule type="cellIs" dxfId="141" priority="34" stopIfTrue="1" operator="equal">
      <formula>0</formula>
    </cfRule>
  </conditionalFormatting>
  <conditionalFormatting sqref="A166:C166">
    <cfRule type="cellIs" dxfId="140" priority="31" stopIfTrue="1" operator="equal">
      <formula>A165</formula>
    </cfRule>
    <cfRule type="cellIs" dxfId="139" priority="32" stopIfTrue="1" operator="equal">
      <formula>0</formula>
    </cfRule>
  </conditionalFormatting>
  <conditionalFormatting sqref="A167:C167">
    <cfRule type="cellIs" dxfId="138" priority="29" stopIfTrue="1" operator="equal">
      <formula>A166</formula>
    </cfRule>
    <cfRule type="cellIs" dxfId="137" priority="30" stopIfTrue="1" operator="equal">
      <formula>0</formula>
    </cfRule>
  </conditionalFormatting>
  <conditionalFormatting sqref="A168:C168">
    <cfRule type="cellIs" dxfId="136" priority="27" stopIfTrue="1" operator="equal">
      <formula>A167</formula>
    </cfRule>
    <cfRule type="cellIs" dxfId="135" priority="28" stopIfTrue="1" operator="equal">
      <formula>0</formula>
    </cfRule>
  </conditionalFormatting>
  <conditionalFormatting sqref="A169:C169">
    <cfRule type="cellIs" dxfId="134" priority="25" stopIfTrue="1" operator="equal">
      <formula>A168</formula>
    </cfRule>
    <cfRule type="cellIs" dxfId="133" priority="26" stopIfTrue="1" operator="equal">
      <formula>0</formula>
    </cfRule>
  </conditionalFormatting>
  <conditionalFormatting sqref="A170:C170">
    <cfRule type="cellIs" dxfId="132" priority="23" stopIfTrue="1" operator="equal">
      <formula>A169</formula>
    </cfRule>
    <cfRule type="cellIs" dxfId="131" priority="24" stopIfTrue="1" operator="equal">
      <formula>0</formula>
    </cfRule>
  </conditionalFormatting>
  <conditionalFormatting sqref="A171:C171">
    <cfRule type="cellIs" dxfId="130" priority="21" stopIfTrue="1" operator="equal">
      <formula>A170</formula>
    </cfRule>
    <cfRule type="cellIs" dxfId="129" priority="22" stopIfTrue="1" operator="equal">
      <formula>0</formula>
    </cfRule>
  </conditionalFormatting>
  <conditionalFormatting sqref="A180:C180">
    <cfRule type="cellIs" dxfId="128" priority="17" stopIfTrue="1" operator="equal">
      <formula>A179</formula>
    </cfRule>
    <cfRule type="cellIs" dxfId="127" priority="18" stopIfTrue="1" operator="equal">
      <formula>0</formula>
    </cfRule>
  </conditionalFormatting>
  <conditionalFormatting sqref="A181:C181">
    <cfRule type="cellIs" dxfId="126" priority="15" stopIfTrue="1" operator="equal">
      <formula>A180</formula>
    </cfRule>
    <cfRule type="cellIs" dxfId="125" priority="16" stopIfTrue="1" operator="equal">
      <formula>0</formula>
    </cfRule>
  </conditionalFormatting>
  <conditionalFormatting sqref="A182:C182">
    <cfRule type="cellIs" dxfId="124" priority="13" stopIfTrue="1" operator="equal">
      <formula>A181</formula>
    </cfRule>
    <cfRule type="cellIs" dxfId="123" priority="14" stopIfTrue="1" operator="equal">
      <formula>0</formula>
    </cfRule>
  </conditionalFormatting>
  <conditionalFormatting sqref="A183:C183">
    <cfRule type="cellIs" dxfId="122" priority="11" stopIfTrue="1" operator="equal">
      <formula>A182</formula>
    </cfRule>
    <cfRule type="cellIs" dxfId="121" priority="12" stopIfTrue="1" operator="equal">
      <formula>0</formula>
    </cfRule>
  </conditionalFormatting>
  <conditionalFormatting sqref="A184:C184">
    <cfRule type="cellIs" dxfId="120" priority="9" stopIfTrue="1" operator="equal">
      <formula>A183</formula>
    </cfRule>
    <cfRule type="cellIs" dxfId="119" priority="10" stopIfTrue="1" operator="equal">
      <formula>0</formula>
    </cfRule>
  </conditionalFormatting>
  <conditionalFormatting sqref="A185:C185">
    <cfRule type="cellIs" dxfId="118" priority="7" stopIfTrue="1" operator="equal">
      <formula>A184</formula>
    </cfRule>
    <cfRule type="cellIs" dxfId="117" priority="8" stopIfTrue="1" operator="equal">
      <formula>0</formula>
    </cfRule>
  </conditionalFormatting>
  <conditionalFormatting sqref="A186:C186">
    <cfRule type="cellIs" dxfId="116" priority="5" stopIfTrue="1" operator="equal">
      <formula>A185</formula>
    </cfRule>
    <cfRule type="cellIs" dxfId="115" priority="6" stopIfTrue="1" operator="equal">
      <formula>0</formula>
    </cfRule>
  </conditionalFormatting>
  <pageMargins left="0.32" right="0.33" top="0.39370078740157499" bottom="0.39370078740157499" header="0" footer="0"/>
  <pageSetup paperSize="9" scale="62" fitToHeight="500" orientation="landscape" r:id="rId1"/>
  <headerFooter alignWithMargins="0"/>
  <rowBreaks count="8" manualBreakCount="8">
    <brk id="91" max="76" man="1"/>
    <brk id="141" max="76" man="1"/>
    <brk id="187" max="76" man="1"/>
    <brk id="242" max="76" man="1"/>
    <brk id="290" max="76" man="1"/>
    <brk id="335" max="76" man="1"/>
    <brk id="382" max="76" man="1"/>
    <brk id="432" max="7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CA437"/>
  <sheetViews>
    <sheetView view="pageBreakPreview" topLeftCell="A416" zoomScale="91" zoomScaleNormal="100" zoomScaleSheetLayoutView="91" workbookViewId="0">
      <selection activeCell="A323" sqref="A323:BS323"/>
    </sheetView>
  </sheetViews>
  <sheetFormatPr defaultColWidth="8.88671875" defaultRowHeight="13.2" x14ac:dyDescent="0.25"/>
  <cols>
    <col min="1" max="24" width="2.88671875" style="1" customWidth="1"/>
    <col min="25" max="25" width="3.6640625" style="1" customWidth="1"/>
    <col min="26" max="30" width="2.88671875" style="1" customWidth="1"/>
    <col min="31" max="31" width="3.44140625" style="1" customWidth="1"/>
    <col min="32" max="32" width="2.88671875" style="1" customWidth="1"/>
    <col min="33" max="33" width="3.109375" style="1" customWidth="1"/>
    <col min="34" max="36" width="2.88671875" style="1" customWidth="1"/>
    <col min="37" max="37" width="3.33203125" style="1" customWidth="1"/>
    <col min="38" max="42" width="2.88671875" style="1" customWidth="1"/>
    <col min="43" max="43" width="3.88671875" style="1" customWidth="1"/>
    <col min="44" max="50" width="2.88671875" style="1" customWidth="1"/>
    <col min="51" max="51" width="3.33203125" style="1" customWidth="1"/>
    <col min="52" max="52" width="3" style="1" customWidth="1"/>
    <col min="53" max="57" width="2.88671875" style="1" customWidth="1"/>
    <col min="58" max="58" width="3.33203125" style="1" customWidth="1"/>
    <col min="59" max="63" width="2.88671875" style="1" customWidth="1"/>
    <col min="64" max="64" width="3.33203125" style="1" customWidth="1"/>
    <col min="65"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44.4" customHeight="1" thickBot="1" x14ac:dyDescent="0.3">
      <c r="A12" s="166" t="s">
        <v>392</v>
      </c>
      <c r="B12" s="166"/>
      <c r="C12" s="166"/>
      <c r="D12" s="166"/>
      <c r="E12" s="166"/>
      <c r="F12" s="166"/>
      <c r="G12" s="166"/>
      <c r="H12" s="5"/>
      <c r="I12" s="213">
        <v>2113</v>
      </c>
      <c r="J12" s="213"/>
      <c r="K12" s="213"/>
      <c r="L12" s="213"/>
      <c r="M12" s="213"/>
      <c r="N12" s="213"/>
      <c r="O12" s="213"/>
      <c r="P12" s="6"/>
      <c r="Q12" s="166" t="s">
        <v>385</v>
      </c>
      <c r="R12" s="166"/>
      <c r="S12" s="166"/>
      <c r="T12" s="166"/>
      <c r="U12" s="166"/>
      <c r="V12" s="166"/>
      <c r="W12" s="166"/>
      <c r="X12" s="6"/>
      <c r="Y12" s="73" t="s">
        <v>393</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4.200000000000003"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15" customHeight="1" x14ac:dyDescent="0.25">
      <c r="A17" s="65" t="s">
        <v>398</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348</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240" customHeight="1" x14ac:dyDescent="0.25">
      <c r="A21" s="65" t="s">
        <v>351</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3.2"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5" spans="1:79" ht="3.6" customHeight="1" x14ac:dyDescent="0.25"/>
    <row r="26" spans="1:79" ht="23.1"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3751828</v>
      </c>
      <c r="Y30" s="87"/>
      <c r="Z30" s="87"/>
      <c r="AA30" s="87"/>
      <c r="AB30" s="87"/>
      <c r="AC30" s="87" t="s">
        <v>153</v>
      </c>
      <c r="AD30" s="87"/>
      <c r="AE30" s="87"/>
      <c r="AF30" s="87"/>
      <c r="AG30" s="87"/>
      <c r="AH30" s="88" t="s">
        <v>153</v>
      </c>
      <c r="AI30" s="89"/>
      <c r="AJ30" s="90"/>
      <c r="AK30" s="87">
        <f t="shared" ref="AK30:AK37" si="0">IF(ISNUMBER(X30),X30,0)+IF(ISNUMBER(AC30),AC30,0)</f>
        <v>3751828</v>
      </c>
      <c r="AL30" s="87"/>
      <c r="AM30" s="87"/>
      <c r="AN30" s="87"/>
      <c r="AO30" s="87"/>
      <c r="AP30" s="87">
        <v>163795</v>
      </c>
      <c r="AQ30" s="87"/>
      <c r="AR30" s="87"/>
      <c r="AS30" s="87"/>
      <c r="AT30" s="87"/>
      <c r="AU30" s="87" t="s">
        <v>153</v>
      </c>
      <c r="AV30" s="87"/>
      <c r="AW30" s="87"/>
      <c r="AX30" s="87"/>
      <c r="AY30" s="87"/>
      <c r="AZ30" s="88" t="s">
        <v>153</v>
      </c>
      <c r="BA30" s="89"/>
      <c r="BB30" s="90"/>
      <c r="BC30" s="87">
        <f t="shared" ref="BC30:BC37" si="1">IF(ISNUMBER(AP30),AP30,0)+IF(ISNUMBER(AU30),AU30,0)</f>
        <v>163795</v>
      </c>
      <c r="BD30" s="87"/>
      <c r="BE30" s="87"/>
      <c r="BF30" s="87"/>
      <c r="BG30" s="87"/>
      <c r="BH30" s="87">
        <f>BH75</f>
        <v>77900</v>
      </c>
      <c r="BI30" s="87"/>
      <c r="BJ30" s="87"/>
      <c r="BK30" s="87"/>
      <c r="BL30" s="87"/>
      <c r="BM30" s="87" t="s">
        <v>153</v>
      </c>
      <c r="BN30" s="87"/>
      <c r="BO30" s="87"/>
      <c r="BP30" s="87"/>
      <c r="BQ30" s="87"/>
      <c r="BR30" s="88" t="s">
        <v>153</v>
      </c>
      <c r="BS30" s="89"/>
      <c r="BT30" s="90"/>
      <c r="BU30" s="87">
        <f t="shared" ref="BU30:BU37" si="2">IF(ISNUMBER(BH30),BH30,0)+IF(ISNUMBER(BM30),BM30,0)</f>
        <v>77900</v>
      </c>
      <c r="BV30" s="87"/>
      <c r="BW30" s="87"/>
      <c r="BX30" s="87"/>
      <c r="BY30" s="87"/>
      <c r="CA30" s="8" t="s">
        <v>22</v>
      </c>
    </row>
    <row r="31" spans="1:79" s="8" customFormat="1" ht="26.4" customHeight="1" x14ac:dyDescent="0.25">
      <c r="A31" s="62"/>
      <c r="B31" s="63"/>
      <c r="C31" s="63"/>
      <c r="D31" s="64"/>
      <c r="E31" s="92" t="s">
        <v>214</v>
      </c>
      <c r="F31" s="93"/>
      <c r="G31" s="93"/>
      <c r="H31" s="93"/>
      <c r="I31" s="93"/>
      <c r="J31" s="93"/>
      <c r="K31" s="93"/>
      <c r="L31" s="93"/>
      <c r="M31" s="93"/>
      <c r="N31" s="93"/>
      <c r="O31" s="93"/>
      <c r="P31" s="93"/>
      <c r="Q31" s="93"/>
      <c r="R31" s="93"/>
      <c r="S31" s="93"/>
      <c r="T31" s="93"/>
      <c r="U31" s="93"/>
      <c r="V31" s="93"/>
      <c r="W31" s="94"/>
      <c r="X31" s="87" t="s">
        <v>153</v>
      </c>
      <c r="Y31" s="87"/>
      <c r="Z31" s="87"/>
      <c r="AA31" s="87"/>
      <c r="AB31" s="87"/>
      <c r="AC31" s="87">
        <v>40632</v>
      </c>
      <c r="AD31" s="87"/>
      <c r="AE31" s="87"/>
      <c r="AF31" s="87"/>
      <c r="AG31" s="87"/>
      <c r="AH31" s="88">
        <v>0</v>
      </c>
      <c r="AI31" s="89"/>
      <c r="AJ31" s="90"/>
      <c r="AK31" s="87">
        <f t="shared" si="0"/>
        <v>40632</v>
      </c>
      <c r="AL31" s="87"/>
      <c r="AM31" s="87"/>
      <c r="AN31" s="87"/>
      <c r="AO31" s="87"/>
      <c r="AP31" s="87" t="s">
        <v>153</v>
      </c>
      <c r="AQ31" s="87"/>
      <c r="AR31" s="87"/>
      <c r="AS31" s="87"/>
      <c r="AT31" s="87"/>
      <c r="AU31" s="87">
        <v>0</v>
      </c>
      <c r="AV31" s="87"/>
      <c r="AW31" s="87"/>
      <c r="AX31" s="87"/>
      <c r="AY31" s="87"/>
      <c r="AZ31" s="88">
        <v>0</v>
      </c>
      <c r="BA31" s="89"/>
      <c r="BB31" s="90"/>
      <c r="BC31" s="87">
        <f t="shared" si="1"/>
        <v>0</v>
      </c>
      <c r="BD31" s="87"/>
      <c r="BE31" s="87"/>
      <c r="BF31" s="87"/>
      <c r="BG31" s="87"/>
      <c r="BH31" s="87" t="s">
        <v>153</v>
      </c>
      <c r="BI31" s="87"/>
      <c r="BJ31" s="87"/>
      <c r="BK31" s="87"/>
      <c r="BL31" s="87"/>
      <c r="BM31" s="87">
        <v>0</v>
      </c>
      <c r="BN31" s="87"/>
      <c r="BO31" s="87"/>
      <c r="BP31" s="87"/>
      <c r="BQ31" s="87"/>
      <c r="BR31" s="88">
        <v>0</v>
      </c>
      <c r="BS31" s="89"/>
      <c r="BT31" s="90"/>
      <c r="BU31" s="87">
        <f t="shared" si="2"/>
        <v>0</v>
      </c>
      <c r="BV31" s="87"/>
      <c r="BW31" s="87"/>
      <c r="BX31" s="87"/>
      <c r="BY31" s="87"/>
    </row>
    <row r="32" spans="1:79" s="8" customFormat="1" ht="13.2" customHeight="1" x14ac:dyDescent="0.25">
      <c r="A32" s="62">
        <v>25010300</v>
      </c>
      <c r="B32" s="63"/>
      <c r="C32" s="63"/>
      <c r="D32" s="64"/>
      <c r="E32" s="92" t="s">
        <v>216</v>
      </c>
      <c r="F32" s="93"/>
      <c r="G32" s="93"/>
      <c r="H32" s="93"/>
      <c r="I32" s="93"/>
      <c r="J32" s="93"/>
      <c r="K32" s="93"/>
      <c r="L32" s="93"/>
      <c r="M32" s="93"/>
      <c r="N32" s="93"/>
      <c r="O32" s="93"/>
      <c r="P32" s="93"/>
      <c r="Q32" s="93"/>
      <c r="R32" s="93"/>
      <c r="S32" s="93"/>
      <c r="T32" s="93"/>
      <c r="U32" s="93"/>
      <c r="V32" s="93"/>
      <c r="W32" s="94"/>
      <c r="X32" s="87" t="s">
        <v>153</v>
      </c>
      <c r="Y32" s="87"/>
      <c r="Z32" s="87"/>
      <c r="AA32" s="87"/>
      <c r="AB32" s="87"/>
      <c r="AC32" s="87">
        <v>24810</v>
      </c>
      <c r="AD32" s="87"/>
      <c r="AE32" s="87"/>
      <c r="AF32" s="87"/>
      <c r="AG32" s="87"/>
      <c r="AH32" s="88">
        <v>0</v>
      </c>
      <c r="AI32" s="89"/>
      <c r="AJ32" s="90"/>
      <c r="AK32" s="87">
        <f t="shared" si="0"/>
        <v>24810</v>
      </c>
      <c r="AL32" s="87"/>
      <c r="AM32" s="87"/>
      <c r="AN32" s="87"/>
      <c r="AO32" s="87"/>
      <c r="AP32" s="87" t="s">
        <v>153</v>
      </c>
      <c r="AQ32" s="87"/>
      <c r="AR32" s="87"/>
      <c r="AS32" s="87"/>
      <c r="AT32" s="87"/>
      <c r="AU32" s="87">
        <v>0</v>
      </c>
      <c r="AV32" s="87"/>
      <c r="AW32" s="87"/>
      <c r="AX32" s="87"/>
      <c r="AY32" s="87"/>
      <c r="AZ32" s="88">
        <v>0</v>
      </c>
      <c r="BA32" s="89"/>
      <c r="BB32" s="90"/>
      <c r="BC32" s="87">
        <f t="shared" si="1"/>
        <v>0</v>
      </c>
      <c r="BD32" s="87"/>
      <c r="BE32" s="87"/>
      <c r="BF32" s="87"/>
      <c r="BG32" s="87"/>
      <c r="BH32" s="87" t="s">
        <v>153</v>
      </c>
      <c r="BI32" s="87"/>
      <c r="BJ32" s="87"/>
      <c r="BK32" s="87"/>
      <c r="BL32" s="87"/>
      <c r="BM32" s="87">
        <v>0</v>
      </c>
      <c r="BN32" s="87"/>
      <c r="BO32" s="87"/>
      <c r="BP32" s="87"/>
      <c r="BQ32" s="87"/>
      <c r="BR32" s="88">
        <v>0</v>
      </c>
      <c r="BS32" s="89"/>
      <c r="BT32" s="90"/>
      <c r="BU32" s="87">
        <f t="shared" si="2"/>
        <v>0</v>
      </c>
      <c r="BV32" s="87"/>
      <c r="BW32" s="87"/>
      <c r="BX32" s="87"/>
      <c r="BY32" s="87"/>
    </row>
    <row r="33" spans="1:79" s="8" customFormat="1" ht="13.2" customHeight="1" x14ac:dyDescent="0.25">
      <c r="A33" s="62">
        <v>25020100</v>
      </c>
      <c r="B33" s="63"/>
      <c r="C33" s="63"/>
      <c r="D33" s="64"/>
      <c r="E33" s="92" t="s">
        <v>218</v>
      </c>
      <c r="F33" s="93"/>
      <c r="G33" s="93"/>
      <c r="H33" s="93"/>
      <c r="I33" s="93"/>
      <c r="J33" s="93"/>
      <c r="K33" s="93"/>
      <c r="L33" s="93"/>
      <c r="M33" s="93"/>
      <c r="N33" s="93"/>
      <c r="O33" s="93"/>
      <c r="P33" s="93"/>
      <c r="Q33" s="93"/>
      <c r="R33" s="93"/>
      <c r="S33" s="93"/>
      <c r="T33" s="93"/>
      <c r="U33" s="93"/>
      <c r="V33" s="93"/>
      <c r="W33" s="94"/>
      <c r="X33" s="87" t="s">
        <v>153</v>
      </c>
      <c r="Y33" s="87"/>
      <c r="Z33" s="87"/>
      <c r="AA33" s="87"/>
      <c r="AB33" s="87"/>
      <c r="AC33" s="87">
        <v>15822</v>
      </c>
      <c r="AD33" s="87"/>
      <c r="AE33" s="87"/>
      <c r="AF33" s="87"/>
      <c r="AG33" s="87"/>
      <c r="AH33" s="88">
        <v>0</v>
      </c>
      <c r="AI33" s="89"/>
      <c r="AJ33" s="90"/>
      <c r="AK33" s="87">
        <f t="shared" si="0"/>
        <v>15822</v>
      </c>
      <c r="AL33" s="87"/>
      <c r="AM33" s="87"/>
      <c r="AN33" s="87"/>
      <c r="AO33" s="87"/>
      <c r="AP33" s="87" t="s">
        <v>153</v>
      </c>
      <c r="AQ33" s="87"/>
      <c r="AR33" s="87"/>
      <c r="AS33" s="87"/>
      <c r="AT33" s="87"/>
      <c r="AU33" s="87">
        <v>0</v>
      </c>
      <c r="AV33" s="87"/>
      <c r="AW33" s="87"/>
      <c r="AX33" s="87"/>
      <c r="AY33" s="87"/>
      <c r="AZ33" s="88">
        <v>0</v>
      </c>
      <c r="BA33" s="89"/>
      <c r="BB33" s="90"/>
      <c r="BC33" s="87">
        <f t="shared" si="1"/>
        <v>0</v>
      </c>
      <c r="BD33" s="87"/>
      <c r="BE33" s="87"/>
      <c r="BF33" s="87"/>
      <c r="BG33" s="87"/>
      <c r="BH33" s="87" t="s">
        <v>153</v>
      </c>
      <c r="BI33" s="87"/>
      <c r="BJ33" s="87"/>
      <c r="BK33" s="87"/>
      <c r="BL33" s="87"/>
      <c r="BM33" s="87">
        <v>0</v>
      </c>
      <c r="BN33" s="87"/>
      <c r="BO33" s="87"/>
      <c r="BP33" s="87"/>
      <c r="BQ33" s="87"/>
      <c r="BR33" s="88">
        <v>0</v>
      </c>
      <c r="BS33" s="89"/>
      <c r="BT33" s="90"/>
      <c r="BU33" s="87">
        <f t="shared" si="2"/>
        <v>0</v>
      </c>
      <c r="BV33" s="87"/>
      <c r="BW33" s="87"/>
      <c r="BX33" s="87"/>
      <c r="BY33" s="87"/>
    </row>
    <row r="34" spans="1:79" s="8" customFormat="1" ht="26.4" customHeight="1" x14ac:dyDescent="0.25">
      <c r="A34" s="62"/>
      <c r="B34" s="63"/>
      <c r="C34" s="63"/>
      <c r="D34" s="64"/>
      <c r="E34" s="92" t="s">
        <v>219</v>
      </c>
      <c r="F34" s="93"/>
      <c r="G34" s="93"/>
      <c r="H34" s="93"/>
      <c r="I34" s="93"/>
      <c r="J34" s="93"/>
      <c r="K34" s="93"/>
      <c r="L34" s="93"/>
      <c r="M34" s="93"/>
      <c r="N34" s="93"/>
      <c r="O34" s="93"/>
      <c r="P34" s="93"/>
      <c r="Q34" s="93"/>
      <c r="R34" s="93"/>
      <c r="S34" s="93"/>
      <c r="T34" s="93"/>
      <c r="U34" s="93"/>
      <c r="V34" s="93"/>
      <c r="W34" s="94"/>
      <c r="X34" s="87" t="s">
        <v>153</v>
      </c>
      <c r="Y34" s="87"/>
      <c r="Z34" s="87"/>
      <c r="AA34" s="87"/>
      <c r="AB34" s="87"/>
      <c r="AC34" s="87">
        <v>216000</v>
      </c>
      <c r="AD34" s="87"/>
      <c r="AE34" s="87"/>
      <c r="AF34" s="87"/>
      <c r="AG34" s="87"/>
      <c r="AH34" s="88">
        <v>216000</v>
      </c>
      <c r="AI34" s="89"/>
      <c r="AJ34" s="90"/>
      <c r="AK34" s="87">
        <f t="shared" si="0"/>
        <v>216000</v>
      </c>
      <c r="AL34" s="87"/>
      <c r="AM34" s="87"/>
      <c r="AN34" s="87"/>
      <c r="AO34" s="87"/>
      <c r="AP34" s="87" t="s">
        <v>153</v>
      </c>
      <c r="AQ34" s="87"/>
      <c r="AR34" s="87"/>
      <c r="AS34" s="87"/>
      <c r="AT34" s="87"/>
      <c r="AU34" s="87">
        <v>0</v>
      </c>
      <c r="AV34" s="87"/>
      <c r="AW34" s="87"/>
      <c r="AX34" s="87"/>
      <c r="AY34" s="87"/>
      <c r="AZ34" s="88">
        <v>0</v>
      </c>
      <c r="BA34" s="89"/>
      <c r="BB34" s="90"/>
      <c r="BC34" s="87">
        <f t="shared" si="1"/>
        <v>0</v>
      </c>
      <c r="BD34" s="87"/>
      <c r="BE34" s="87"/>
      <c r="BF34" s="87"/>
      <c r="BG34" s="87"/>
      <c r="BH34" s="87" t="s">
        <v>153</v>
      </c>
      <c r="BI34" s="87"/>
      <c r="BJ34" s="87"/>
      <c r="BK34" s="87"/>
      <c r="BL34" s="87"/>
      <c r="BM34" s="87">
        <v>0</v>
      </c>
      <c r="BN34" s="87"/>
      <c r="BO34" s="87"/>
      <c r="BP34" s="87"/>
      <c r="BQ34" s="87"/>
      <c r="BR34" s="88">
        <v>0</v>
      </c>
      <c r="BS34" s="89"/>
      <c r="BT34" s="90"/>
      <c r="BU34" s="87">
        <f t="shared" si="2"/>
        <v>0</v>
      </c>
      <c r="BV34" s="87"/>
      <c r="BW34" s="87"/>
      <c r="BX34" s="87"/>
      <c r="BY34" s="87"/>
    </row>
    <row r="35" spans="1:79" s="8" customFormat="1" ht="13.2" customHeight="1" x14ac:dyDescent="0.25">
      <c r="A35" s="62">
        <v>602100</v>
      </c>
      <c r="B35" s="63"/>
      <c r="C35" s="63"/>
      <c r="D35" s="64"/>
      <c r="E35" s="92" t="s">
        <v>220</v>
      </c>
      <c r="F35" s="93"/>
      <c r="G35" s="93"/>
      <c r="H35" s="93"/>
      <c r="I35" s="93"/>
      <c r="J35" s="93"/>
      <c r="K35" s="93"/>
      <c r="L35" s="93"/>
      <c r="M35" s="93"/>
      <c r="N35" s="93"/>
      <c r="O35" s="93"/>
      <c r="P35" s="93"/>
      <c r="Q35" s="93"/>
      <c r="R35" s="93"/>
      <c r="S35" s="93"/>
      <c r="T35" s="93"/>
      <c r="U35" s="93"/>
      <c r="V35" s="93"/>
      <c r="W35" s="94"/>
      <c r="X35" s="87" t="s">
        <v>153</v>
      </c>
      <c r="Y35" s="87"/>
      <c r="Z35" s="87"/>
      <c r="AA35" s="87"/>
      <c r="AB35" s="87"/>
      <c r="AC35" s="87">
        <v>216000</v>
      </c>
      <c r="AD35" s="87"/>
      <c r="AE35" s="87"/>
      <c r="AF35" s="87"/>
      <c r="AG35" s="87"/>
      <c r="AH35" s="88">
        <v>216000</v>
      </c>
      <c r="AI35" s="89"/>
      <c r="AJ35" s="90"/>
      <c r="AK35" s="87">
        <f t="shared" si="0"/>
        <v>216000</v>
      </c>
      <c r="AL35" s="87"/>
      <c r="AM35" s="87"/>
      <c r="AN35" s="87"/>
      <c r="AO35" s="87"/>
      <c r="AP35" s="87" t="s">
        <v>153</v>
      </c>
      <c r="AQ35" s="87"/>
      <c r="AR35" s="87"/>
      <c r="AS35" s="87"/>
      <c r="AT35" s="87"/>
      <c r="AU35" s="87">
        <v>0</v>
      </c>
      <c r="AV35" s="87"/>
      <c r="AW35" s="87"/>
      <c r="AX35" s="87"/>
      <c r="AY35" s="87"/>
      <c r="AZ35" s="88">
        <v>0</v>
      </c>
      <c r="BA35" s="89"/>
      <c r="BB35" s="90"/>
      <c r="BC35" s="87">
        <f t="shared" si="1"/>
        <v>0</v>
      </c>
      <c r="BD35" s="87"/>
      <c r="BE35" s="87"/>
      <c r="BF35" s="87"/>
      <c r="BG35" s="87"/>
      <c r="BH35" s="87" t="s">
        <v>153</v>
      </c>
      <c r="BI35" s="87"/>
      <c r="BJ35" s="87"/>
      <c r="BK35" s="87"/>
      <c r="BL35" s="87"/>
      <c r="BM35" s="87">
        <v>0</v>
      </c>
      <c r="BN35" s="87"/>
      <c r="BO35" s="87"/>
      <c r="BP35" s="87"/>
      <c r="BQ35" s="87"/>
      <c r="BR35" s="88">
        <v>0</v>
      </c>
      <c r="BS35" s="89"/>
      <c r="BT35" s="90"/>
      <c r="BU35" s="87">
        <f t="shared" si="2"/>
        <v>0</v>
      </c>
      <c r="BV35" s="87"/>
      <c r="BW35" s="87"/>
      <c r="BX35" s="87"/>
      <c r="BY35" s="87"/>
    </row>
    <row r="36" spans="1:79" s="8" customFormat="1" ht="26.4" hidden="1" customHeight="1" x14ac:dyDescent="0.25">
      <c r="A36" s="62">
        <v>602400</v>
      </c>
      <c r="B36" s="63"/>
      <c r="C36" s="63"/>
      <c r="D36" s="64"/>
      <c r="E36" s="92" t="s">
        <v>221</v>
      </c>
      <c r="F36" s="93"/>
      <c r="G36" s="93"/>
      <c r="H36" s="93"/>
      <c r="I36" s="93"/>
      <c r="J36" s="93"/>
      <c r="K36" s="93"/>
      <c r="L36" s="93"/>
      <c r="M36" s="93"/>
      <c r="N36" s="93"/>
      <c r="O36" s="93"/>
      <c r="P36" s="93"/>
      <c r="Q36" s="93"/>
      <c r="R36" s="93"/>
      <c r="S36" s="93"/>
      <c r="T36" s="93"/>
      <c r="U36" s="93"/>
      <c r="V36" s="93"/>
      <c r="W36" s="94"/>
      <c r="X36" s="87" t="s">
        <v>153</v>
      </c>
      <c r="Y36" s="87"/>
      <c r="Z36" s="87"/>
      <c r="AA36" s="87"/>
      <c r="AB36" s="87"/>
      <c r="AC36" s="87">
        <v>0</v>
      </c>
      <c r="AD36" s="87"/>
      <c r="AE36" s="87"/>
      <c r="AF36" s="87"/>
      <c r="AG36" s="87"/>
      <c r="AH36" s="88">
        <v>0</v>
      </c>
      <c r="AI36" s="89"/>
      <c r="AJ36" s="90"/>
      <c r="AK36" s="87">
        <f t="shared" si="0"/>
        <v>0</v>
      </c>
      <c r="AL36" s="87"/>
      <c r="AM36" s="87"/>
      <c r="AN36" s="87"/>
      <c r="AO36" s="87"/>
      <c r="AP36" s="87" t="s">
        <v>153</v>
      </c>
      <c r="AQ36" s="87"/>
      <c r="AR36" s="87"/>
      <c r="AS36" s="87"/>
      <c r="AT36" s="87"/>
      <c r="AU36" s="87">
        <v>0</v>
      </c>
      <c r="AV36" s="87"/>
      <c r="AW36" s="87"/>
      <c r="AX36" s="87"/>
      <c r="AY36" s="87"/>
      <c r="AZ36" s="88">
        <v>0</v>
      </c>
      <c r="BA36" s="89"/>
      <c r="BB36" s="90"/>
      <c r="BC36" s="87">
        <f t="shared" si="1"/>
        <v>0</v>
      </c>
      <c r="BD36" s="87"/>
      <c r="BE36" s="87"/>
      <c r="BF36" s="87"/>
      <c r="BG36" s="87"/>
      <c r="BH36" s="87" t="s">
        <v>153</v>
      </c>
      <c r="BI36" s="87"/>
      <c r="BJ36" s="87"/>
      <c r="BK36" s="87"/>
      <c r="BL36" s="87"/>
      <c r="BM36" s="87">
        <v>0</v>
      </c>
      <c r="BN36" s="87"/>
      <c r="BO36" s="87"/>
      <c r="BP36" s="87"/>
      <c r="BQ36" s="87"/>
      <c r="BR36" s="88">
        <v>0</v>
      </c>
      <c r="BS36" s="89"/>
      <c r="BT36" s="90"/>
      <c r="BU36" s="87">
        <f t="shared" si="2"/>
        <v>0</v>
      </c>
      <c r="BV36" s="87"/>
      <c r="BW36" s="87"/>
      <c r="BX36" s="87"/>
      <c r="BY36" s="87"/>
    </row>
    <row r="37" spans="1:79" s="9" customFormat="1" ht="12.75" customHeight="1" x14ac:dyDescent="0.25">
      <c r="A37" s="98"/>
      <c r="B37" s="99"/>
      <c r="C37" s="99"/>
      <c r="D37" s="100"/>
      <c r="E37" s="159" t="s">
        <v>145</v>
      </c>
      <c r="F37" s="156"/>
      <c r="G37" s="156"/>
      <c r="H37" s="156"/>
      <c r="I37" s="156"/>
      <c r="J37" s="156"/>
      <c r="K37" s="156"/>
      <c r="L37" s="156"/>
      <c r="M37" s="156"/>
      <c r="N37" s="156"/>
      <c r="O37" s="156"/>
      <c r="P37" s="156"/>
      <c r="Q37" s="156"/>
      <c r="R37" s="156"/>
      <c r="S37" s="156"/>
      <c r="T37" s="156"/>
      <c r="U37" s="156"/>
      <c r="V37" s="156"/>
      <c r="W37" s="157"/>
      <c r="X37" s="120">
        <v>2833134</v>
      </c>
      <c r="Y37" s="120"/>
      <c r="Z37" s="120"/>
      <c r="AA37" s="120"/>
      <c r="AB37" s="120"/>
      <c r="AC37" s="120">
        <v>256632</v>
      </c>
      <c r="AD37" s="120"/>
      <c r="AE37" s="120"/>
      <c r="AF37" s="120"/>
      <c r="AG37" s="120"/>
      <c r="AH37" s="95">
        <v>216000</v>
      </c>
      <c r="AI37" s="96"/>
      <c r="AJ37" s="97"/>
      <c r="AK37" s="120">
        <f t="shared" si="0"/>
        <v>3089766</v>
      </c>
      <c r="AL37" s="120"/>
      <c r="AM37" s="120"/>
      <c r="AN37" s="120"/>
      <c r="AO37" s="120"/>
      <c r="AP37" s="120">
        <v>163795</v>
      </c>
      <c r="AQ37" s="120"/>
      <c r="AR37" s="120"/>
      <c r="AS37" s="120"/>
      <c r="AT37" s="120"/>
      <c r="AU37" s="120">
        <v>0</v>
      </c>
      <c r="AV37" s="120"/>
      <c r="AW37" s="120"/>
      <c r="AX37" s="120"/>
      <c r="AY37" s="120"/>
      <c r="AZ37" s="95">
        <v>0</v>
      </c>
      <c r="BA37" s="96"/>
      <c r="BB37" s="97"/>
      <c r="BC37" s="120">
        <f t="shared" si="1"/>
        <v>163795</v>
      </c>
      <c r="BD37" s="120"/>
      <c r="BE37" s="120"/>
      <c r="BF37" s="120"/>
      <c r="BG37" s="120"/>
      <c r="BH37" s="120">
        <f>BH30</f>
        <v>77900</v>
      </c>
      <c r="BI37" s="120"/>
      <c r="BJ37" s="120"/>
      <c r="BK37" s="120"/>
      <c r="BL37" s="120"/>
      <c r="BM37" s="120">
        <v>0</v>
      </c>
      <c r="BN37" s="120"/>
      <c r="BO37" s="120"/>
      <c r="BP37" s="120"/>
      <c r="BQ37" s="120"/>
      <c r="BR37" s="95">
        <v>0</v>
      </c>
      <c r="BS37" s="96"/>
      <c r="BT37" s="97"/>
      <c r="BU37" s="120">
        <f t="shared" si="2"/>
        <v>77900</v>
      </c>
      <c r="BV37" s="120"/>
      <c r="BW37" s="120"/>
      <c r="BX37" s="120"/>
      <c r="BY37" s="120"/>
    </row>
    <row r="39" spans="1:79" ht="14.25" customHeight="1" x14ac:dyDescent="0.25">
      <c r="A39" s="51" t="s">
        <v>409</v>
      </c>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row>
    <row r="40" spans="1:79" ht="15" customHeight="1" x14ac:dyDescent="0.25">
      <c r="A40" s="59" t="s">
        <v>192</v>
      </c>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row>
    <row r="42" spans="1:79" ht="22.5" customHeight="1" x14ac:dyDescent="0.25">
      <c r="A42" s="81" t="s">
        <v>2</v>
      </c>
      <c r="B42" s="82"/>
      <c r="C42" s="82"/>
      <c r="D42" s="83"/>
      <c r="E42" s="81" t="s">
        <v>19</v>
      </c>
      <c r="F42" s="82"/>
      <c r="G42" s="82"/>
      <c r="H42" s="82"/>
      <c r="I42" s="82"/>
      <c r="J42" s="82"/>
      <c r="K42" s="82"/>
      <c r="L42" s="82"/>
      <c r="M42" s="82"/>
      <c r="N42" s="82"/>
      <c r="O42" s="82"/>
      <c r="P42" s="82"/>
      <c r="Q42" s="82"/>
      <c r="R42" s="82"/>
      <c r="S42" s="82"/>
      <c r="T42" s="82"/>
      <c r="U42" s="82"/>
      <c r="V42" s="82"/>
      <c r="W42" s="83"/>
      <c r="X42" s="61" t="s">
        <v>204</v>
      </c>
      <c r="Y42" s="61"/>
      <c r="Z42" s="61"/>
      <c r="AA42" s="61"/>
      <c r="AB42" s="61"/>
      <c r="AC42" s="61"/>
      <c r="AD42" s="61"/>
      <c r="AE42" s="61"/>
      <c r="AF42" s="61"/>
      <c r="AG42" s="61"/>
      <c r="AH42" s="61"/>
      <c r="AI42" s="61"/>
      <c r="AJ42" s="61"/>
      <c r="AK42" s="61"/>
      <c r="AL42" s="61"/>
      <c r="AM42" s="61"/>
      <c r="AN42" s="61"/>
      <c r="AO42" s="61"/>
      <c r="AP42" s="61" t="s">
        <v>208</v>
      </c>
      <c r="AQ42" s="61"/>
      <c r="AR42" s="61"/>
      <c r="AS42" s="61"/>
      <c r="AT42" s="61"/>
      <c r="AU42" s="61"/>
      <c r="AV42" s="61"/>
      <c r="AW42" s="61"/>
      <c r="AX42" s="61"/>
      <c r="AY42" s="61"/>
      <c r="AZ42" s="61"/>
      <c r="BA42" s="61"/>
      <c r="BB42" s="61"/>
      <c r="BC42" s="61"/>
      <c r="BD42" s="61"/>
      <c r="BE42" s="61"/>
      <c r="BF42" s="61"/>
      <c r="BG42" s="61"/>
    </row>
    <row r="43" spans="1:79" ht="57.6" customHeight="1" x14ac:dyDescent="0.25">
      <c r="A43" s="84"/>
      <c r="B43" s="85"/>
      <c r="C43" s="85"/>
      <c r="D43" s="86"/>
      <c r="E43" s="84"/>
      <c r="F43" s="85"/>
      <c r="G43" s="85"/>
      <c r="H43" s="85"/>
      <c r="I43" s="85"/>
      <c r="J43" s="85"/>
      <c r="K43" s="85"/>
      <c r="L43" s="85"/>
      <c r="M43" s="85"/>
      <c r="N43" s="85"/>
      <c r="O43" s="85"/>
      <c r="P43" s="85"/>
      <c r="Q43" s="85"/>
      <c r="R43" s="85"/>
      <c r="S43" s="85"/>
      <c r="T43" s="85"/>
      <c r="U43" s="85"/>
      <c r="V43" s="85"/>
      <c r="W43" s="86"/>
      <c r="X43" s="61" t="s">
        <v>4</v>
      </c>
      <c r="Y43" s="61"/>
      <c r="Z43" s="61"/>
      <c r="AA43" s="61"/>
      <c r="AB43" s="61"/>
      <c r="AC43" s="61" t="s">
        <v>3</v>
      </c>
      <c r="AD43" s="61"/>
      <c r="AE43" s="61"/>
      <c r="AF43" s="61"/>
      <c r="AG43" s="61"/>
      <c r="AH43" s="62" t="s">
        <v>116</v>
      </c>
      <c r="AI43" s="63"/>
      <c r="AJ43" s="64"/>
      <c r="AK43" s="61" t="s">
        <v>5</v>
      </c>
      <c r="AL43" s="61"/>
      <c r="AM43" s="61"/>
      <c r="AN43" s="61"/>
      <c r="AO43" s="61"/>
      <c r="AP43" s="61" t="s">
        <v>4</v>
      </c>
      <c r="AQ43" s="61"/>
      <c r="AR43" s="61"/>
      <c r="AS43" s="61"/>
      <c r="AT43" s="61"/>
      <c r="AU43" s="61" t="s">
        <v>3</v>
      </c>
      <c r="AV43" s="61"/>
      <c r="AW43" s="61"/>
      <c r="AX43" s="61"/>
      <c r="AY43" s="61"/>
      <c r="AZ43" s="62" t="s">
        <v>116</v>
      </c>
      <c r="BA43" s="63"/>
      <c r="BB43" s="64"/>
      <c r="BC43" s="61" t="s">
        <v>96</v>
      </c>
      <c r="BD43" s="61"/>
      <c r="BE43" s="61"/>
      <c r="BF43" s="61"/>
      <c r="BG43" s="61"/>
    </row>
    <row r="44" spans="1:79" ht="15" customHeight="1" x14ac:dyDescent="0.25">
      <c r="A44" s="77">
        <v>1</v>
      </c>
      <c r="B44" s="78"/>
      <c r="C44" s="78"/>
      <c r="D44" s="79"/>
      <c r="E44" s="77">
        <v>2</v>
      </c>
      <c r="F44" s="78"/>
      <c r="G44" s="78"/>
      <c r="H44" s="78"/>
      <c r="I44" s="78"/>
      <c r="J44" s="78"/>
      <c r="K44" s="78"/>
      <c r="L44" s="78"/>
      <c r="M44" s="78"/>
      <c r="N44" s="78"/>
      <c r="O44" s="78"/>
      <c r="P44" s="78"/>
      <c r="Q44" s="78"/>
      <c r="R44" s="78"/>
      <c r="S44" s="78"/>
      <c r="T44" s="78"/>
      <c r="U44" s="78"/>
      <c r="V44" s="78"/>
      <c r="W44" s="79"/>
      <c r="X44" s="61">
        <v>3</v>
      </c>
      <c r="Y44" s="61"/>
      <c r="Z44" s="61"/>
      <c r="AA44" s="61"/>
      <c r="AB44" s="61"/>
      <c r="AC44" s="61">
        <v>4</v>
      </c>
      <c r="AD44" s="61"/>
      <c r="AE44" s="61"/>
      <c r="AF44" s="61"/>
      <c r="AG44" s="61"/>
      <c r="AH44" s="77">
        <v>5</v>
      </c>
      <c r="AI44" s="78"/>
      <c r="AJ44" s="79"/>
      <c r="AK44" s="61">
        <v>6</v>
      </c>
      <c r="AL44" s="61"/>
      <c r="AM44" s="61"/>
      <c r="AN44" s="61"/>
      <c r="AO44" s="61"/>
      <c r="AP44" s="61">
        <v>7</v>
      </c>
      <c r="AQ44" s="61"/>
      <c r="AR44" s="61"/>
      <c r="AS44" s="61"/>
      <c r="AT44" s="61"/>
      <c r="AU44" s="61">
        <v>8</v>
      </c>
      <c r="AV44" s="61"/>
      <c r="AW44" s="61"/>
      <c r="AX44" s="61"/>
      <c r="AY44" s="61"/>
      <c r="AZ44" s="77">
        <v>9</v>
      </c>
      <c r="BA44" s="78"/>
      <c r="BB44" s="79"/>
      <c r="BC44" s="61">
        <v>10</v>
      </c>
      <c r="BD44" s="61"/>
      <c r="BE44" s="61"/>
      <c r="BF44" s="61"/>
      <c r="BG44" s="61"/>
    </row>
    <row r="45" spans="1:79" ht="8.25" hidden="1" customHeight="1" x14ac:dyDescent="0.25">
      <c r="A45" s="62" t="s">
        <v>56</v>
      </c>
      <c r="B45" s="63"/>
      <c r="C45" s="63"/>
      <c r="D45" s="64"/>
      <c r="E45" s="62" t="s">
        <v>57</v>
      </c>
      <c r="F45" s="63"/>
      <c r="G45" s="63"/>
      <c r="H45" s="63"/>
      <c r="I45" s="63"/>
      <c r="J45" s="63"/>
      <c r="K45" s="63"/>
      <c r="L45" s="63"/>
      <c r="M45" s="63"/>
      <c r="N45" s="63"/>
      <c r="O45" s="63"/>
      <c r="P45" s="63"/>
      <c r="Q45" s="63"/>
      <c r="R45" s="63"/>
      <c r="S45" s="63"/>
      <c r="T45" s="63"/>
      <c r="U45" s="63"/>
      <c r="V45" s="63"/>
      <c r="W45" s="64"/>
      <c r="X45" s="80" t="s">
        <v>60</v>
      </c>
      <c r="Y45" s="80"/>
      <c r="Z45" s="80"/>
      <c r="AA45" s="80"/>
      <c r="AB45" s="80"/>
      <c r="AC45" s="80" t="s">
        <v>61</v>
      </c>
      <c r="AD45" s="80"/>
      <c r="AE45" s="80"/>
      <c r="AF45" s="80"/>
      <c r="AG45" s="80"/>
      <c r="AH45" s="62" t="s">
        <v>94</v>
      </c>
      <c r="AI45" s="63"/>
      <c r="AJ45" s="64"/>
      <c r="AK45" s="91" t="s">
        <v>99</v>
      </c>
      <c r="AL45" s="91"/>
      <c r="AM45" s="91"/>
      <c r="AN45" s="91"/>
      <c r="AO45" s="91"/>
      <c r="AP45" s="80" t="s">
        <v>62</v>
      </c>
      <c r="AQ45" s="80"/>
      <c r="AR45" s="80"/>
      <c r="AS45" s="80"/>
      <c r="AT45" s="80"/>
      <c r="AU45" s="80" t="s">
        <v>63</v>
      </c>
      <c r="AV45" s="80"/>
      <c r="AW45" s="80"/>
      <c r="AX45" s="80"/>
      <c r="AY45" s="80"/>
      <c r="AZ45" s="62" t="s">
        <v>95</v>
      </c>
      <c r="BA45" s="63"/>
      <c r="BB45" s="64"/>
      <c r="BC45" s="91" t="s">
        <v>99</v>
      </c>
      <c r="BD45" s="91"/>
      <c r="BE45" s="91"/>
      <c r="BF45" s="91"/>
      <c r="BG45" s="91"/>
      <c r="CA45" s="1" t="s">
        <v>23</v>
      </c>
    </row>
    <row r="46" spans="1:79" s="8" customFormat="1" ht="13.2" customHeight="1" x14ac:dyDescent="0.25">
      <c r="A46" s="62"/>
      <c r="B46" s="63"/>
      <c r="C46" s="63"/>
      <c r="D46" s="64"/>
      <c r="E46" s="92" t="s">
        <v>152</v>
      </c>
      <c r="F46" s="93"/>
      <c r="G46" s="93"/>
      <c r="H46" s="93"/>
      <c r="I46" s="93"/>
      <c r="J46" s="93"/>
      <c r="K46" s="93"/>
      <c r="L46" s="93"/>
      <c r="M46" s="93"/>
      <c r="N46" s="93"/>
      <c r="O46" s="93"/>
      <c r="P46" s="93"/>
      <c r="Q46" s="93"/>
      <c r="R46" s="93"/>
      <c r="S46" s="93"/>
      <c r="T46" s="93"/>
      <c r="U46" s="93"/>
      <c r="V46" s="93"/>
      <c r="W46" s="94"/>
      <c r="X46" s="88">
        <f>X105</f>
        <v>82340</v>
      </c>
      <c r="Y46" s="89"/>
      <c r="Z46" s="89"/>
      <c r="AA46" s="89"/>
      <c r="AB46" s="90"/>
      <c r="AC46" s="88" t="s">
        <v>153</v>
      </c>
      <c r="AD46" s="89"/>
      <c r="AE46" s="89"/>
      <c r="AF46" s="89"/>
      <c r="AG46" s="90"/>
      <c r="AH46" s="88" t="s">
        <v>153</v>
      </c>
      <c r="AI46" s="89"/>
      <c r="AJ46" s="90"/>
      <c r="AK46" s="88">
        <f t="shared" ref="AK46:AK53" si="3">IF(ISNUMBER(X46),X46,0)+IF(ISNUMBER(AC46),AC46,0)</f>
        <v>82340</v>
      </c>
      <c r="AL46" s="89"/>
      <c r="AM46" s="89"/>
      <c r="AN46" s="89"/>
      <c r="AO46" s="90"/>
      <c r="AP46" s="88">
        <f>AP105</f>
        <v>86704</v>
      </c>
      <c r="AQ46" s="89"/>
      <c r="AR46" s="89"/>
      <c r="AS46" s="89"/>
      <c r="AT46" s="90"/>
      <c r="AU46" s="88" t="s">
        <v>153</v>
      </c>
      <c r="AV46" s="89"/>
      <c r="AW46" s="89"/>
      <c r="AX46" s="89"/>
      <c r="AY46" s="90"/>
      <c r="AZ46" s="88" t="s">
        <v>153</v>
      </c>
      <c r="BA46" s="89"/>
      <c r="BB46" s="90"/>
      <c r="BC46" s="88">
        <f t="shared" ref="BC46:BC53" si="4">IF(ISNUMBER(AP46),AP46,0)+IF(ISNUMBER(AU46),AU46,0)</f>
        <v>86704</v>
      </c>
      <c r="BD46" s="89"/>
      <c r="BE46" s="89"/>
      <c r="BF46" s="89"/>
      <c r="BG46" s="90"/>
      <c r="CA46" s="8" t="s">
        <v>24</v>
      </c>
    </row>
    <row r="47" spans="1:79" s="8" customFormat="1" ht="26.4" customHeight="1" x14ac:dyDescent="0.25">
      <c r="A47" s="62"/>
      <c r="B47" s="63"/>
      <c r="C47" s="63"/>
      <c r="D47" s="64"/>
      <c r="E47" s="92" t="s">
        <v>214</v>
      </c>
      <c r="F47" s="93"/>
      <c r="G47" s="93"/>
      <c r="H47" s="93"/>
      <c r="I47" s="93"/>
      <c r="J47" s="93"/>
      <c r="K47" s="93"/>
      <c r="L47" s="93"/>
      <c r="M47" s="93"/>
      <c r="N47" s="93"/>
      <c r="O47" s="93"/>
      <c r="P47" s="93"/>
      <c r="Q47" s="93"/>
      <c r="R47" s="93"/>
      <c r="S47" s="93"/>
      <c r="T47" s="93"/>
      <c r="U47" s="93"/>
      <c r="V47" s="93"/>
      <c r="W47" s="94"/>
      <c r="X47" s="88" t="s">
        <v>153</v>
      </c>
      <c r="Y47" s="89"/>
      <c r="Z47" s="89"/>
      <c r="AA47" s="89"/>
      <c r="AB47" s="90"/>
      <c r="AC47" s="88">
        <v>0</v>
      </c>
      <c r="AD47" s="89"/>
      <c r="AE47" s="89"/>
      <c r="AF47" s="89"/>
      <c r="AG47" s="90"/>
      <c r="AH47" s="88">
        <v>0</v>
      </c>
      <c r="AI47" s="89"/>
      <c r="AJ47" s="90"/>
      <c r="AK47" s="88">
        <f t="shared" si="3"/>
        <v>0</v>
      </c>
      <c r="AL47" s="89"/>
      <c r="AM47" s="89"/>
      <c r="AN47" s="89"/>
      <c r="AO47" s="90"/>
      <c r="AP47" s="88" t="s">
        <v>153</v>
      </c>
      <c r="AQ47" s="89"/>
      <c r="AR47" s="89"/>
      <c r="AS47" s="89"/>
      <c r="AT47" s="90"/>
      <c r="AU47" s="88">
        <v>0</v>
      </c>
      <c r="AV47" s="89"/>
      <c r="AW47" s="89"/>
      <c r="AX47" s="89"/>
      <c r="AY47" s="90"/>
      <c r="AZ47" s="88">
        <v>0</v>
      </c>
      <c r="BA47" s="89"/>
      <c r="BB47" s="90"/>
      <c r="BC47" s="88">
        <f t="shared" si="4"/>
        <v>0</v>
      </c>
      <c r="BD47" s="89"/>
      <c r="BE47" s="89"/>
      <c r="BF47" s="89"/>
      <c r="BG47" s="90"/>
    </row>
    <row r="48" spans="1:79" s="8" customFormat="1" ht="13.2" hidden="1" customHeight="1" x14ac:dyDescent="0.25">
      <c r="A48" s="62">
        <v>25010300</v>
      </c>
      <c r="B48" s="63"/>
      <c r="C48" s="63"/>
      <c r="D48" s="64"/>
      <c r="E48" s="92" t="s">
        <v>216</v>
      </c>
      <c r="F48" s="93"/>
      <c r="G48" s="93"/>
      <c r="H48" s="93"/>
      <c r="I48" s="93"/>
      <c r="J48" s="93"/>
      <c r="K48" s="93"/>
      <c r="L48" s="93"/>
      <c r="M48" s="93"/>
      <c r="N48" s="93"/>
      <c r="O48" s="93"/>
      <c r="P48" s="93"/>
      <c r="Q48" s="93"/>
      <c r="R48" s="93"/>
      <c r="S48" s="93"/>
      <c r="T48" s="93"/>
      <c r="U48" s="93"/>
      <c r="V48" s="93"/>
      <c r="W48" s="94"/>
      <c r="X48" s="88" t="s">
        <v>153</v>
      </c>
      <c r="Y48" s="89"/>
      <c r="Z48" s="89"/>
      <c r="AA48" s="89"/>
      <c r="AB48" s="90"/>
      <c r="AC48" s="88">
        <v>0</v>
      </c>
      <c r="AD48" s="89"/>
      <c r="AE48" s="89"/>
      <c r="AF48" s="89"/>
      <c r="AG48" s="90"/>
      <c r="AH48" s="88">
        <v>0</v>
      </c>
      <c r="AI48" s="89"/>
      <c r="AJ48" s="90"/>
      <c r="AK48" s="88">
        <f t="shared" si="3"/>
        <v>0</v>
      </c>
      <c r="AL48" s="89"/>
      <c r="AM48" s="89"/>
      <c r="AN48" s="89"/>
      <c r="AO48" s="90"/>
      <c r="AP48" s="88" t="s">
        <v>153</v>
      </c>
      <c r="AQ48" s="89"/>
      <c r="AR48" s="89"/>
      <c r="AS48" s="89"/>
      <c r="AT48" s="90"/>
      <c r="AU48" s="88">
        <v>0</v>
      </c>
      <c r="AV48" s="89"/>
      <c r="AW48" s="89"/>
      <c r="AX48" s="89"/>
      <c r="AY48" s="90"/>
      <c r="AZ48" s="88">
        <v>0</v>
      </c>
      <c r="BA48" s="89"/>
      <c r="BB48" s="90"/>
      <c r="BC48" s="88">
        <f t="shared" si="4"/>
        <v>0</v>
      </c>
      <c r="BD48" s="89"/>
      <c r="BE48" s="89"/>
      <c r="BF48" s="89"/>
      <c r="BG48" s="90"/>
    </row>
    <row r="49" spans="1:79" s="8" customFormat="1" ht="13.2" hidden="1" customHeight="1" x14ac:dyDescent="0.25">
      <c r="A49" s="62">
        <v>25020100</v>
      </c>
      <c r="B49" s="63"/>
      <c r="C49" s="63"/>
      <c r="D49" s="64"/>
      <c r="E49" s="92" t="s">
        <v>218</v>
      </c>
      <c r="F49" s="93"/>
      <c r="G49" s="93"/>
      <c r="H49" s="93"/>
      <c r="I49" s="93"/>
      <c r="J49" s="93"/>
      <c r="K49" s="93"/>
      <c r="L49" s="93"/>
      <c r="M49" s="93"/>
      <c r="N49" s="93"/>
      <c r="O49" s="93"/>
      <c r="P49" s="93"/>
      <c r="Q49" s="93"/>
      <c r="R49" s="93"/>
      <c r="S49" s="93"/>
      <c r="T49" s="93"/>
      <c r="U49" s="93"/>
      <c r="V49" s="93"/>
      <c r="W49" s="94"/>
      <c r="X49" s="88" t="s">
        <v>153</v>
      </c>
      <c r="Y49" s="89"/>
      <c r="Z49" s="89"/>
      <c r="AA49" s="89"/>
      <c r="AB49" s="90"/>
      <c r="AC49" s="88">
        <v>0</v>
      </c>
      <c r="AD49" s="89"/>
      <c r="AE49" s="89"/>
      <c r="AF49" s="89"/>
      <c r="AG49" s="90"/>
      <c r="AH49" s="88">
        <v>0</v>
      </c>
      <c r="AI49" s="89"/>
      <c r="AJ49" s="90"/>
      <c r="AK49" s="88">
        <f t="shared" si="3"/>
        <v>0</v>
      </c>
      <c r="AL49" s="89"/>
      <c r="AM49" s="89"/>
      <c r="AN49" s="89"/>
      <c r="AO49" s="90"/>
      <c r="AP49" s="88" t="s">
        <v>153</v>
      </c>
      <c r="AQ49" s="89"/>
      <c r="AR49" s="89"/>
      <c r="AS49" s="89"/>
      <c r="AT49" s="90"/>
      <c r="AU49" s="88">
        <v>0</v>
      </c>
      <c r="AV49" s="89"/>
      <c r="AW49" s="89"/>
      <c r="AX49" s="89"/>
      <c r="AY49" s="90"/>
      <c r="AZ49" s="88">
        <v>0</v>
      </c>
      <c r="BA49" s="89"/>
      <c r="BB49" s="90"/>
      <c r="BC49" s="88">
        <f t="shared" si="4"/>
        <v>0</v>
      </c>
      <c r="BD49" s="89"/>
      <c r="BE49" s="89"/>
      <c r="BF49" s="89"/>
      <c r="BG49" s="90"/>
    </row>
    <row r="50" spans="1:79" s="8" customFormat="1" ht="26.4" hidden="1" customHeight="1" x14ac:dyDescent="0.25">
      <c r="A50" s="62"/>
      <c r="B50" s="63"/>
      <c r="C50" s="63"/>
      <c r="D50" s="64"/>
      <c r="E50" s="92" t="s">
        <v>219</v>
      </c>
      <c r="F50" s="93"/>
      <c r="G50" s="93"/>
      <c r="H50" s="93"/>
      <c r="I50" s="93"/>
      <c r="J50" s="93"/>
      <c r="K50" s="93"/>
      <c r="L50" s="93"/>
      <c r="M50" s="93"/>
      <c r="N50" s="93"/>
      <c r="O50" s="93"/>
      <c r="P50" s="93"/>
      <c r="Q50" s="93"/>
      <c r="R50" s="93"/>
      <c r="S50" s="93"/>
      <c r="T50" s="93"/>
      <c r="U50" s="93"/>
      <c r="V50" s="93"/>
      <c r="W50" s="94"/>
      <c r="X50" s="88" t="s">
        <v>153</v>
      </c>
      <c r="Y50" s="89"/>
      <c r="Z50" s="89"/>
      <c r="AA50" s="89"/>
      <c r="AB50" s="90"/>
      <c r="AC50" s="88">
        <v>0</v>
      </c>
      <c r="AD50" s="89"/>
      <c r="AE50" s="89"/>
      <c r="AF50" s="89"/>
      <c r="AG50" s="90"/>
      <c r="AH50" s="88">
        <v>0</v>
      </c>
      <c r="AI50" s="89"/>
      <c r="AJ50" s="90"/>
      <c r="AK50" s="88">
        <f t="shared" si="3"/>
        <v>0</v>
      </c>
      <c r="AL50" s="89"/>
      <c r="AM50" s="89"/>
      <c r="AN50" s="89"/>
      <c r="AO50" s="90"/>
      <c r="AP50" s="88" t="s">
        <v>153</v>
      </c>
      <c r="AQ50" s="89"/>
      <c r="AR50" s="89"/>
      <c r="AS50" s="89"/>
      <c r="AT50" s="90"/>
      <c r="AU50" s="88">
        <v>0</v>
      </c>
      <c r="AV50" s="89"/>
      <c r="AW50" s="89"/>
      <c r="AX50" s="89"/>
      <c r="AY50" s="90"/>
      <c r="AZ50" s="88">
        <v>0</v>
      </c>
      <c r="BA50" s="89"/>
      <c r="BB50" s="90"/>
      <c r="BC50" s="88">
        <f t="shared" si="4"/>
        <v>0</v>
      </c>
      <c r="BD50" s="89"/>
      <c r="BE50" s="89"/>
      <c r="BF50" s="89"/>
      <c r="BG50" s="90"/>
    </row>
    <row r="51" spans="1:79" s="8" customFormat="1" ht="13.2" hidden="1" customHeight="1" x14ac:dyDescent="0.25">
      <c r="A51" s="62">
        <v>602100</v>
      </c>
      <c r="B51" s="63"/>
      <c r="C51" s="63"/>
      <c r="D51" s="64"/>
      <c r="E51" s="92" t="s">
        <v>220</v>
      </c>
      <c r="F51" s="93"/>
      <c r="G51" s="93"/>
      <c r="H51" s="93"/>
      <c r="I51" s="93"/>
      <c r="J51" s="93"/>
      <c r="K51" s="93"/>
      <c r="L51" s="93"/>
      <c r="M51" s="93"/>
      <c r="N51" s="93"/>
      <c r="O51" s="93"/>
      <c r="P51" s="93"/>
      <c r="Q51" s="93"/>
      <c r="R51" s="93"/>
      <c r="S51" s="93"/>
      <c r="T51" s="93"/>
      <c r="U51" s="93"/>
      <c r="V51" s="93"/>
      <c r="W51" s="94"/>
      <c r="X51" s="88" t="s">
        <v>153</v>
      </c>
      <c r="Y51" s="89"/>
      <c r="Z51" s="89"/>
      <c r="AA51" s="89"/>
      <c r="AB51" s="90"/>
      <c r="AC51" s="88">
        <v>0</v>
      </c>
      <c r="AD51" s="89"/>
      <c r="AE51" s="89"/>
      <c r="AF51" s="89"/>
      <c r="AG51" s="90"/>
      <c r="AH51" s="88">
        <v>0</v>
      </c>
      <c r="AI51" s="89"/>
      <c r="AJ51" s="90"/>
      <c r="AK51" s="88">
        <f t="shared" si="3"/>
        <v>0</v>
      </c>
      <c r="AL51" s="89"/>
      <c r="AM51" s="89"/>
      <c r="AN51" s="89"/>
      <c r="AO51" s="90"/>
      <c r="AP51" s="88" t="s">
        <v>153</v>
      </c>
      <c r="AQ51" s="89"/>
      <c r="AR51" s="89"/>
      <c r="AS51" s="89"/>
      <c r="AT51" s="90"/>
      <c r="AU51" s="88">
        <v>0</v>
      </c>
      <c r="AV51" s="89"/>
      <c r="AW51" s="89"/>
      <c r="AX51" s="89"/>
      <c r="AY51" s="90"/>
      <c r="AZ51" s="88">
        <v>0</v>
      </c>
      <c r="BA51" s="89"/>
      <c r="BB51" s="90"/>
      <c r="BC51" s="88">
        <f t="shared" si="4"/>
        <v>0</v>
      </c>
      <c r="BD51" s="89"/>
      <c r="BE51" s="89"/>
      <c r="BF51" s="89"/>
      <c r="BG51" s="90"/>
    </row>
    <row r="52" spans="1:79" s="8" customFormat="1" ht="26.4" hidden="1" customHeight="1" x14ac:dyDescent="0.25">
      <c r="A52" s="62">
        <v>602400</v>
      </c>
      <c r="B52" s="63"/>
      <c r="C52" s="63"/>
      <c r="D52" s="64"/>
      <c r="E52" s="92" t="s">
        <v>221</v>
      </c>
      <c r="F52" s="93"/>
      <c r="G52" s="93"/>
      <c r="H52" s="93"/>
      <c r="I52" s="93"/>
      <c r="J52" s="93"/>
      <c r="K52" s="93"/>
      <c r="L52" s="93"/>
      <c r="M52" s="93"/>
      <c r="N52" s="93"/>
      <c r="O52" s="93"/>
      <c r="P52" s="93"/>
      <c r="Q52" s="93"/>
      <c r="R52" s="93"/>
      <c r="S52" s="93"/>
      <c r="T52" s="93"/>
      <c r="U52" s="93"/>
      <c r="V52" s="93"/>
      <c r="W52" s="94"/>
      <c r="X52" s="88" t="s">
        <v>153</v>
      </c>
      <c r="Y52" s="89"/>
      <c r="Z52" s="89"/>
      <c r="AA52" s="89"/>
      <c r="AB52" s="90"/>
      <c r="AC52" s="88">
        <v>0</v>
      </c>
      <c r="AD52" s="89"/>
      <c r="AE52" s="89"/>
      <c r="AF52" s="89"/>
      <c r="AG52" s="90"/>
      <c r="AH52" s="88">
        <v>0</v>
      </c>
      <c r="AI52" s="89"/>
      <c r="AJ52" s="90"/>
      <c r="AK52" s="88">
        <f t="shared" si="3"/>
        <v>0</v>
      </c>
      <c r="AL52" s="89"/>
      <c r="AM52" s="89"/>
      <c r="AN52" s="89"/>
      <c r="AO52" s="90"/>
      <c r="AP52" s="88" t="s">
        <v>153</v>
      </c>
      <c r="AQ52" s="89"/>
      <c r="AR52" s="89"/>
      <c r="AS52" s="89"/>
      <c r="AT52" s="90"/>
      <c r="AU52" s="88">
        <v>0</v>
      </c>
      <c r="AV52" s="89"/>
      <c r="AW52" s="89"/>
      <c r="AX52" s="89"/>
      <c r="AY52" s="90"/>
      <c r="AZ52" s="88">
        <v>0</v>
      </c>
      <c r="BA52" s="89"/>
      <c r="BB52" s="90"/>
      <c r="BC52" s="88">
        <f t="shared" si="4"/>
        <v>0</v>
      </c>
      <c r="BD52" s="89"/>
      <c r="BE52" s="89"/>
      <c r="BF52" s="89"/>
      <c r="BG52" s="90"/>
    </row>
    <row r="53" spans="1:79" s="9" customFormat="1" ht="12.75" customHeight="1" x14ac:dyDescent="0.25">
      <c r="A53" s="98"/>
      <c r="B53" s="99"/>
      <c r="C53" s="99"/>
      <c r="D53" s="100"/>
      <c r="E53" s="159" t="s">
        <v>145</v>
      </c>
      <c r="F53" s="156"/>
      <c r="G53" s="156"/>
      <c r="H53" s="156"/>
      <c r="I53" s="156"/>
      <c r="J53" s="156"/>
      <c r="K53" s="156"/>
      <c r="L53" s="156"/>
      <c r="M53" s="156"/>
      <c r="N53" s="156"/>
      <c r="O53" s="156"/>
      <c r="P53" s="156"/>
      <c r="Q53" s="156"/>
      <c r="R53" s="156"/>
      <c r="S53" s="156"/>
      <c r="T53" s="156"/>
      <c r="U53" s="156"/>
      <c r="V53" s="156"/>
      <c r="W53" s="157"/>
      <c r="X53" s="95">
        <f>X46</f>
        <v>82340</v>
      </c>
      <c r="Y53" s="96"/>
      <c r="Z53" s="96"/>
      <c r="AA53" s="96"/>
      <c r="AB53" s="97"/>
      <c r="AC53" s="95">
        <v>0</v>
      </c>
      <c r="AD53" s="96"/>
      <c r="AE53" s="96"/>
      <c r="AF53" s="96"/>
      <c r="AG53" s="97"/>
      <c r="AH53" s="95">
        <v>0</v>
      </c>
      <c r="AI53" s="96"/>
      <c r="AJ53" s="97"/>
      <c r="AK53" s="95">
        <f t="shared" si="3"/>
        <v>82340</v>
      </c>
      <c r="AL53" s="96"/>
      <c r="AM53" s="96"/>
      <c r="AN53" s="96"/>
      <c r="AO53" s="97"/>
      <c r="AP53" s="95">
        <f>AP46</f>
        <v>86704</v>
      </c>
      <c r="AQ53" s="96"/>
      <c r="AR53" s="96"/>
      <c r="AS53" s="96"/>
      <c r="AT53" s="97"/>
      <c r="AU53" s="95">
        <v>0</v>
      </c>
      <c r="AV53" s="96"/>
      <c r="AW53" s="96"/>
      <c r="AX53" s="96"/>
      <c r="AY53" s="97"/>
      <c r="AZ53" s="95">
        <v>0</v>
      </c>
      <c r="BA53" s="96"/>
      <c r="BB53" s="97"/>
      <c r="BC53" s="95">
        <f t="shared" si="4"/>
        <v>86704</v>
      </c>
      <c r="BD53" s="96"/>
      <c r="BE53" s="96"/>
      <c r="BF53" s="96"/>
      <c r="BG53" s="97"/>
    </row>
    <row r="55" spans="1:79" s="10" customFormat="1" ht="14.25" customHeight="1" x14ac:dyDescent="0.25">
      <c r="A55" s="51" t="s">
        <v>403</v>
      </c>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row>
    <row r="56" spans="1:79" ht="14.25" customHeight="1" x14ac:dyDescent="0.25">
      <c r="A56" s="51" t="s">
        <v>410</v>
      </c>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row>
    <row r="57" spans="1:79" ht="15" customHeight="1" x14ac:dyDescent="0.25">
      <c r="A57" s="59" t="s">
        <v>192</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row>
    <row r="59" spans="1:79" ht="23.1" customHeight="1" x14ac:dyDescent="0.25">
      <c r="A59" s="104" t="s">
        <v>117</v>
      </c>
      <c r="B59" s="105"/>
      <c r="C59" s="105"/>
      <c r="D59" s="106"/>
      <c r="E59" s="81" t="s">
        <v>19</v>
      </c>
      <c r="F59" s="82"/>
      <c r="G59" s="82"/>
      <c r="H59" s="82"/>
      <c r="I59" s="82"/>
      <c r="J59" s="82"/>
      <c r="K59" s="82"/>
      <c r="L59" s="82"/>
      <c r="M59" s="82"/>
      <c r="N59" s="82"/>
      <c r="O59" s="82"/>
      <c r="P59" s="82"/>
      <c r="Q59" s="82"/>
      <c r="R59" s="82"/>
      <c r="S59" s="82"/>
      <c r="T59" s="82"/>
      <c r="U59" s="82"/>
      <c r="V59" s="82"/>
      <c r="W59" s="83"/>
      <c r="X59" s="61" t="s">
        <v>193</v>
      </c>
      <c r="Y59" s="61"/>
      <c r="Z59" s="61"/>
      <c r="AA59" s="61"/>
      <c r="AB59" s="61"/>
      <c r="AC59" s="61"/>
      <c r="AD59" s="61"/>
      <c r="AE59" s="61"/>
      <c r="AF59" s="61"/>
      <c r="AG59" s="61"/>
      <c r="AH59" s="61"/>
      <c r="AI59" s="61"/>
      <c r="AJ59" s="61"/>
      <c r="AK59" s="61"/>
      <c r="AL59" s="61"/>
      <c r="AM59" s="61"/>
      <c r="AN59" s="61"/>
      <c r="AO59" s="61"/>
      <c r="AP59" s="61" t="s">
        <v>195</v>
      </c>
      <c r="AQ59" s="61"/>
      <c r="AR59" s="61"/>
      <c r="AS59" s="61"/>
      <c r="AT59" s="61"/>
      <c r="AU59" s="61"/>
      <c r="AV59" s="61"/>
      <c r="AW59" s="61"/>
      <c r="AX59" s="61"/>
      <c r="AY59" s="61"/>
      <c r="AZ59" s="61"/>
      <c r="BA59" s="61"/>
      <c r="BB59" s="61"/>
      <c r="BC59" s="61"/>
      <c r="BD59" s="61"/>
      <c r="BE59" s="61"/>
      <c r="BF59" s="61"/>
      <c r="BG59" s="61"/>
      <c r="BH59" s="61" t="s">
        <v>200</v>
      </c>
      <c r="BI59" s="61"/>
      <c r="BJ59" s="61"/>
      <c r="BK59" s="61"/>
      <c r="BL59" s="61"/>
      <c r="BM59" s="61"/>
      <c r="BN59" s="61"/>
      <c r="BO59" s="61"/>
      <c r="BP59" s="61"/>
      <c r="BQ59" s="61"/>
      <c r="BR59" s="61"/>
      <c r="BS59" s="61"/>
      <c r="BT59" s="61"/>
      <c r="BU59" s="61"/>
      <c r="BV59" s="61"/>
      <c r="BW59" s="61"/>
      <c r="BX59" s="61"/>
      <c r="BY59" s="61"/>
    </row>
    <row r="60" spans="1:79" ht="53.4" customHeight="1" x14ac:dyDescent="0.25">
      <c r="A60" s="107"/>
      <c r="B60" s="108"/>
      <c r="C60" s="108"/>
      <c r="D60" s="109"/>
      <c r="E60" s="84"/>
      <c r="F60" s="85"/>
      <c r="G60" s="85"/>
      <c r="H60" s="85"/>
      <c r="I60" s="85"/>
      <c r="J60" s="85"/>
      <c r="K60" s="85"/>
      <c r="L60" s="85"/>
      <c r="M60" s="85"/>
      <c r="N60" s="85"/>
      <c r="O60" s="85"/>
      <c r="P60" s="85"/>
      <c r="Q60" s="85"/>
      <c r="R60" s="85"/>
      <c r="S60" s="85"/>
      <c r="T60" s="85"/>
      <c r="U60" s="85"/>
      <c r="V60" s="85"/>
      <c r="W60" s="86"/>
      <c r="X60" s="61" t="s">
        <v>4</v>
      </c>
      <c r="Y60" s="61"/>
      <c r="Z60" s="61"/>
      <c r="AA60" s="61"/>
      <c r="AB60" s="61"/>
      <c r="AC60" s="61" t="s">
        <v>3</v>
      </c>
      <c r="AD60" s="61"/>
      <c r="AE60" s="61"/>
      <c r="AF60" s="61"/>
      <c r="AG60" s="61"/>
      <c r="AH60" s="62" t="s">
        <v>116</v>
      </c>
      <c r="AI60" s="63"/>
      <c r="AJ60" s="64"/>
      <c r="AK60" s="61" t="s">
        <v>5</v>
      </c>
      <c r="AL60" s="61"/>
      <c r="AM60" s="61"/>
      <c r="AN60" s="61"/>
      <c r="AO60" s="61"/>
      <c r="AP60" s="61" t="s">
        <v>4</v>
      </c>
      <c r="AQ60" s="61"/>
      <c r="AR60" s="61"/>
      <c r="AS60" s="61"/>
      <c r="AT60" s="61"/>
      <c r="AU60" s="61" t="s">
        <v>3</v>
      </c>
      <c r="AV60" s="61"/>
      <c r="AW60" s="61"/>
      <c r="AX60" s="61"/>
      <c r="AY60" s="61"/>
      <c r="AZ60" s="62" t="s">
        <v>116</v>
      </c>
      <c r="BA60" s="63"/>
      <c r="BB60" s="64"/>
      <c r="BC60" s="61" t="s">
        <v>96</v>
      </c>
      <c r="BD60" s="61"/>
      <c r="BE60" s="61"/>
      <c r="BF60" s="61"/>
      <c r="BG60" s="61"/>
      <c r="BH60" s="61" t="s">
        <v>4</v>
      </c>
      <c r="BI60" s="61"/>
      <c r="BJ60" s="61"/>
      <c r="BK60" s="61"/>
      <c r="BL60" s="61"/>
      <c r="BM60" s="61" t="s">
        <v>3</v>
      </c>
      <c r="BN60" s="61"/>
      <c r="BO60" s="61"/>
      <c r="BP60" s="61"/>
      <c r="BQ60" s="61"/>
      <c r="BR60" s="62" t="s">
        <v>116</v>
      </c>
      <c r="BS60" s="63"/>
      <c r="BT60" s="64"/>
      <c r="BU60" s="61" t="s">
        <v>97</v>
      </c>
      <c r="BV60" s="61"/>
      <c r="BW60" s="61"/>
      <c r="BX60" s="61"/>
      <c r="BY60" s="61"/>
    </row>
    <row r="61" spans="1:79" ht="15" customHeight="1" x14ac:dyDescent="0.25">
      <c r="A61" s="77">
        <v>1</v>
      </c>
      <c r="B61" s="78"/>
      <c r="C61" s="78"/>
      <c r="D61" s="79"/>
      <c r="E61" s="77">
        <v>2</v>
      </c>
      <c r="F61" s="78"/>
      <c r="G61" s="78"/>
      <c r="H61" s="78"/>
      <c r="I61" s="78"/>
      <c r="J61" s="78"/>
      <c r="K61" s="78"/>
      <c r="L61" s="78"/>
      <c r="M61" s="78"/>
      <c r="N61" s="78"/>
      <c r="O61" s="78"/>
      <c r="P61" s="78"/>
      <c r="Q61" s="78"/>
      <c r="R61" s="78"/>
      <c r="S61" s="78"/>
      <c r="T61" s="78"/>
      <c r="U61" s="78"/>
      <c r="V61" s="78"/>
      <c r="W61" s="79"/>
      <c r="X61" s="61">
        <v>3</v>
      </c>
      <c r="Y61" s="61"/>
      <c r="Z61" s="61"/>
      <c r="AA61" s="61"/>
      <c r="AB61" s="61"/>
      <c r="AC61" s="61">
        <v>4</v>
      </c>
      <c r="AD61" s="61"/>
      <c r="AE61" s="61"/>
      <c r="AF61" s="61"/>
      <c r="AG61" s="61"/>
      <c r="AH61" s="77">
        <v>5</v>
      </c>
      <c r="AI61" s="78"/>
      <c r="AJ61" s="79"/>
      <c r="AK61" s="61">
        <v>6</v>
      </c>
      <c r="AL61" s="61"/>
      <c r="AM61" s="61"/>
      <c r="AN61" s="61"/>
      <c r="AO61" s="61"/>
      <c r="AP61" s="61">
        <v>7</v>
      </c>
      <c r="AQ61" s="61"/>
      <c r="AR61" s="61"/>
      <c r="AS61" s="61"/>
      <c r="AT61" s="61"/>
      <c r="AU61" s="61">
        <v>8</v>
      </c>
      <c r="AV61" s="61"/>
      <c r="AW61" s="61"/>
      <c r="AX61" s="61"/>
      <c r="AY61" s="61"/>
      <c r="AZ61" s="77">
        <v>9</v>
      </c>
      <c r="BA61" s="78"/>
      <c r="BB61" s="79"/>
      <c r="BC61" s="61">
        <v>10</v>
      </c>
      <c r="BD61" s="61"/>
      <c r="BE61" s="61"/>
      <c r="BF61" s="61"/>
      <c r="BG61" s="61"/>
      <c r="BH61" s="61">
        <v>11</v>
      </c>
      <c r="BI61" s="61"/>
      <c r="BJ61" s="61"/>
      <c r="BK61" s="61"/>
      <c r="BL61" s="61"/>
      <c r="BM61" s="61">
        <v>12</v>
      </c>
      <c r="BN61" s="61"/>
      <c r="BO61" s="61"/>
      <c r="BP61" s="61"/>
      <c r="BQ61" s="61"/>
      <c r="BR61" s="77">
        <v>13</v>
      </c>
      <c r="BS61" s="78"/>
      <c r="BT61" s="79"/>
      <c r="BU61" s="61">
        <v>14</v>
      </c>
      <c r="BV61" s="61"/>
      <c r="BW61" s="61"/>
      <c r="BX61" s="61"/>
      <c r="BY61" s="61"/>
    </row>
    <row r="62" spans="1:79" ht="12.75" hidden="1" customHeight="1" x14ac:dyDescent="0.25">
      <c r="A62" s="62" t="s">
        <v>64</v>
      </c>
      <c r="B62" s="63"/>
      <c r="C62" s="63"/>
      <c r="D62" s="64"/>
      <c r="E62" s="62" t="s">
        <v>57</v>
      </c>
      <c r="F62" s="63"/>
      <c r="G62" s="63"/>
      <c r="H62" s="63"/>
      <c r="I62" s="63"/>
      <c r="J62" s="63"/>
      <c r="K62" s="63"/>
      <c r="L62" s="63"/>
      <c r="M62" s="63"/>
      <c r="N62" s="63"/>
      <c r="O62" s="63"/>
      <c r="P62" s="63"/>
      <c r="Q62" s="63"/>
      <c r="R62" s="63"/>
      <c r="S62" s="63"/>
      <c r="T62" s="63"/>
      <c r="U62" s="63"/>
      <c r="V62" s="63"/>
      <c r="W62" s="64"/>
      <c r="X62" s="80" t="s">
        <v>65</v>
      </c>
      <c r="Y62" s="80"/>
      <c r="Z62" s="80"/>
      <c r="AA62" s="80"/>
      <c r="AB62" s="80"/>
      <c r="AC62" s="80" t="s">
        <v>66</v>
      </c>
      <c r="AD62" s="80"/>
      <c r="AE62" s="80"/>
      <c r="AF62" s="80"/>
      <c r="AG62" s="80"/>
      <c r="AH62" s="62" t="s">
        <v>91</v>
      </c>
      <c r="AI62" s="63"/>
      <c r="AJ62" s="64"/>
      <c r="AK62" s="91" t="s">
        <v>99</v>
      </c>
      <c r="AL62" s="91"/>
      <c r="AM62" s="91"/>
      <c r="AN62" s="91"/>
      <c r="AO62" s="91"/>
      <c r="AP62" s="80" t="s">
        <v>67</v>
      </c>
      <c r="AQ62" s="80"/>
      <c r="AR62" s="80"/>
      <c r="AS62" s="80"/>
      <c r="AT62" s="80"/>
      <c r="AU62" s="80" t="s">
        <v>68</v>
      </c>
      <c r="AV62" s="80"/>
      <c r="AW62" s="80"/>
      <c r="AX62" s="80"/>
      <c r="AY62" s="80"/>
      <c r="AZ62" s="62" t="s">
        <v>92</v>
      </c>
      <c r="BA62" s="63"/>
      <c r="BB62" s="64"/>
      <c r="BC62" s="91" t="s">
        <v>99</v>
      </c>
      <c r="BD62" s="91"/>
      <c r="BE62" s="91"/>
      <c r="BF62" s="91"/>
      <c r="BG62" s="91"/>
      <c r="BH62" s="80" t="s">
        <v>58</v>
      </c>
      <c r="BI62" s="80"/>
      <c r="BJ62" s="80"/>
      <c r="BK62" s="80"/>
      <c r="BL62" s="80"/>
      <c r="BM62" s="80" t="s">
        <v>59</v>
      </c>
      <c r="BN62" s="80"/>
      <c r="BO62" s="80"/>
      <c r="BP62" s="80"/>
      <c r="BQ62" s="80"/>
      <c r="BR62" s="62" t="s">
        <v>93</v>
      </c>
      <c r="BS62" s="63"/>
      <c r="BT62" s="64"/>
      <c r="BU62" s="91" t="s">
        <v>99</v>
      </c>
      <c r="BV62" s="91"/>
      <c r="BW62" s="91"/>
      <c r="BX62" s="91"/>
      <c r="BY62" s="91"/>
      <c r="CA62" s="1" t="s">
        <v>25</v>
      </c>
    </row>
    <row r="63" spans="1:79" s="8" customFormat="1" ht="13.2" customHeight="1" x14ac:dyDescent="0.25">
      <c r="A63" s="62">
        <v>2111</v>
      </c>
      <c r="B63" s="63"/>
      <c r="C63" s="63"/>
      <c r="D63" s="64"/>
      <c r="E63" s="92" t="s">
        <v>154</v>
      </c>
      <c r="F63" s="93"/>
      <c r="G63" s="93"/>
      <c r="H63" s="93"/>
      <c r="I63" s="93"/>
      <c r="J63" s="93"/>
      <c r="K63" s="93"/>
      <c r="L63" s="93"/>
      <c r="M63" s="93"/>
      <c r="N63" s="93"/>
      <c r="O63" s="93"/>
      <c r="P63" s="93"/>
      <c r="Q63" s="93"/>
      <c r="R63" s="93"/>
      <c r="S63" s="93"/>
      <c r="T63" s="93"/>
      <c r="U63" s="93"/>
      <c r="V63" s="93"/>
      <c r="W63" s="94"/>
      <c r="X63" s="87">
        <v>2752138</v>
      </c>
      <c r="Y63" s="87"/>
      <c r="Z63" s="87"/>
      <c r="AA63" s="87"/>
      <c r="AB63" s="87"/>
      <c r="AC63" s="87">
        <v>0</v>
      </c>
      <c r="AD63" s="87"/>
      <c r="AE63" s="87"/>
      <c r="AF63" s="87"/>
      <c r="AG63" s="87"/>
      <c r="AH63" s="88">
        <v>0</v>
      </c>
      <c r="AI63" s="89"/>
      <c r="AJ63" s="90"/>
      <c r="AK63" s="87">
        <f t="shared" ref="AK63:AK75" si="5">IF(ISNUMBER(X63),X63,0)+IF(ISNUMBER(AC63),AC63,0)</f>
        <v>2752138</v>
      </c>
      <c r="AL63" s="87"/>
      <c r="AM63" s="87"/>
      <c r="AN63" s="87"/>
      <c r="AO63" s="87"/>
      <c r="AP63" s="87">
        <v>0</v>
      </c>
      <c r="AQ63" s="87"/>
      <c r="AR63" s="87"/>
      <c r="AS63" s="87"/>
      <c r="AT63" s="87"/>
      <c r="AU63" s="87">
        <v>0</v>
      </c>
      <c r="AV63" s="87"/>
      <c r="AW63" s="87"/>
      <c r="AX63" s="87"/>
      <c r="AY63" s="87"/>
      <c r="AZ63" s="88">
        <v>0</v>
      </c>
      <c r="BA63" s="89"/>
      <c r="BB63" s="90"/>
      <c r="BC63" s="87">
        <f t="shared" ref="BC63:BC75" si="6">IF(ISNUMBER(AP63),AP63,0)+IF(ISNUMBER(AU63),AU63,0)</f>
        <v>0</v>
      </c>
      <c r="BD63" s="87"/>
      <c r="BE63" s="87"/>
      <c r="BF63" s="87"/>
      <c r="BG63" s="87"/>
      <c r="BH63" s="87">
        <v>0</v>
      </c>
      <c r="BI63" s="87"/>
      <c r="BJ63" s="87"/>
      <c r="BK63" s="87"/>
      <c r="BL63" s="87"/>
      <c r="BM63" s="87">
        <v>0</v>
      </c>
      <c r="BN63" s="87"/>
      <c r="BO63" s="87"/>
      <c r="BP63" s="87"/>
      <c r="BQ63" s="87"/>
      <c r="BR63" s="88">
        <v>0</v>
      </c>
      <c r="BS63" s="89"/>
      <c r="BT63" s="90"/>
      <c r="BU63" s="87">
        <f t="shared" ref="BU63:BU75" si="7">IF(ISNUMBER(BH63),BH63,0)+IF(ISNUMBER(BM63),BM63,0)</f>
        <v>0</v>
      </c>
      <c r="BV63" s="87"/>
      <c r="BW63" s="87"/>
      <c r="BX63" s="87"/>
      <c r="BY63" s="87"/>
      <c r="CA63" s="8" t="s">
        <v>26</v>
      </c>
    </row>
    <row r="64" spans="1:79" s="8" customFormat="1" ht="13.2" customHeight="1" x14ac:dyDescent="0.25">
      <c r="A64" s="62">
        <v>2120</v>
      </c>
      <c r="B64" s="63"/>
      <c r="C64" s="63"/>
      <c r="D64" s="64"/>
      <c r="E64" s="92" t="s">
        <v>155</v>
      </c>
      <c r="F64" s="93"/>
      <c r="G64" s="93"/>
      <c r="H64" s="93"/>
      <c r="I64" s="93"/>
      <c r="J64" s="93"/>
      <c r="K64" s="93"/>
      <c r="L64" s="93"/>
      <c r="M64" s="93"/>
      <c r="N64" s="93"/>
      <c r="O64" s="93"/>
      <c r="P64" s="93"/>
      <c r="Q64" s="93"/>
      <c r="R64" s="93"/>
      <c r="S64" s="93"/>
      <c r="T64" s="93"/>
      <c r="U64" s="93"/>
      <c r="V64" s="93"/>
      <c r="W64" s="94"/>
      <c r="X64" s="87">
        <v>601217</v>
      </c>
      <c r="Y64" s="87"/>
      <c r="Z64" s="87"/>
      <c r="AA64" s="87"/>
      <c r="AB64" s="87"/>
      <c r="AC64" s="87">
        <v>0</v>
      </c>
      <c r="AD64" s="87"/>
      <c r="AE64" s="87"/>
      <c r="AF64" s="87"/>
      <c r="AG64" s="87"/>
      <c r="AH64" s="88">
        <v>0</v>
      </c>
      <c r="AI64" s="89"/>
      <c r="AJ64" s="90"/>
      <c r="AK64" s="87">
        <f t="shared" si="5"/>
        <v>601217</v>
      </c>
      <c r="AL64" s="87"/>
      <c r="AM64" s="87"/>
      <c r="AN64" s="87"/>
      <c r="AO64" s="87"/>
      <c r="AP64" s="87">
        <v>0</v>
      </c>
      <c r="AQ64" s="87"/>
      <c r="AR64" s="87"/>
      <c r="AS64" s="87"/>
      <c r="AT64" s="87"/>
      <c r="AU64" s="87">
        <v>0</v>
      </c>
      <c r="AV64" s="87"/>
      <c r="AW64" s="87"/>
      <c r="AX64" s="87"/>
      <c r="AY64" s="87"/>
      <c r="AZ64" s="88">
        <v>0</v>
      </c>
      <c r="BA64" s="89"/>
      <c r="BB64" s="90"/>
      <c r="BC64" s="87">
        <f t="shared" si="6"/>
        <v>0</v>
      </c>
      <c r="BD64" s="87"/>
      <c r="BE64" s="87"/>
      <c r="BF64" s="87"/>
      <c r="BG64" s="87"/>
      <c r="BH64" s="87">
        <v>0</v>
      </c>
      <c r="BI64" s="87"/>
      <c r="BJ64" s="87"/>
      <c r="BK64" s="87"/>
      <c r="BL64" s="87"/>
      <c r="BM64" s="87">
        <v>0</v>
      </c>
      <c r="BN64" s="87"/>
      <c r="BO64" s="87"/>
      <c r="BP64" s="87"/>
      <c r="BQ64" s="87"/>
      <c r="BR64" s="88">
        <v>0</v>
      </c>
      <c r="BS64" s="89"/>
      <c r="BT64" s="90"/>
      <c r="BU64" s="87">
        <f t="shared" si="7"/>
        <v>0</v>
      </c>
      <c r="BV64" s="87"/>
      <c r="BW64" s="87"/>
      <c r="BX64" s="87"/>
      <c r="BY64" s="87"/>
    </row>
    <row r="65" spans="1:77" s="8" customFormat="1" ht="13.2" customHeight="1" x14ac:dyDescent="0.25">
      <c r="A65" s="62">
        <v>2210</v>
      </c>
      <c r="B65" s="63"/>
      <c r="C65" s="63"/>
      <c r="D65" s="64"/>
      <c r="E65" s="92" t="s">
        <v>156</v>
      </c>
      <c r="F65" s="93"/>
      <c r="G65" s="93"/>
      <c r="H65" s="93"/>
      <c r="I65" s="93"/>
      <c r="J65" s="93"/>
      <c r="K65" s="93"/>
      <c r="L65" s="93"/>
      <c r="M65" s="93"/>
      <c r="N65" s="93"/>
      <c r="O65" s="93"/>
      <c r="P65" s="93"/>
      <c r="Q65" s="93"/>
      <c r="R65" s="93"/>
      <c r="S65" s="93"/>
      <c r="T65" s="93"/>
      <c r="U65" s="93"/>
      <c r="V65" s="93"/>
      <c r="W65" s="94"/>
      <c r="X65" s="87">
        <v>50001</v>
      </c>
      <c r="Y65" s="87"/>
      <c r="Z65" s="87"/>
      <c r="AA65" s="87"/>
      <c r="AB65" s="87"/>
      <c r="AC65" s="87">
        <v>23014</v>
      </c>
      <c r="AD65" s="87"/>
      <c r="AE65" s="87"/>
      <c r="AF65" s="87"/>
      <c r="AG65" s="87"/>
      <c r="AH65" s="88">
        <v>0</v>
      </c>
      <c r="AI65" s="89"/>
      <c r="AJ65" s="90"/>
      <c r="AK65" s="87">
        <f t="shared" si="5"/>
        <v>73015</v>
      </c>
      <c r="AL65" s="87"/>
      <c r="AM65" s="87"/>
      <c r="AN65" s="87"/>
      <c r="AO65" s="87"/>
      <c r="AP65" s="87">
        <v>0</v>
      </c>
      <c r="AQ65" s="87"/>
      <c r="AR65" s="87"/>
      <c r="AS65" s="87"/>
      <c r="AT65" s="87"/>
      <c r="AU65" s="87">
        <v>0</v>
      </c>
      <c r="AV65" s="87"/>
      <c r="AW65" s="87"/>
      <c r="AX65" s="87"/>
      <c r="AY65" s="87"/>
      <c r="AZ65" s="88">
        <v>0</v>
      </c>
      <c r="BA65" s="89"/>
      <c r="BB65" s="90"/>
      <c r="BC65" s="87">
        <f t="shared" si="6"/>
        <v>0</v>
      </c>
      <c r="BD65" s="87"/>
      <c r="BE65" s="87"/>
      <c r="BF65" s="87"/>
      <c r="BG65" s="87"/>
      <c r="BH65" s="87">
        <v>0</v>
      </c>
      <c r="BI65" s="87"/>
      <c r="BJ65" s="87"/>
      <c r="BK65" s="87"/>
      <c r="BL65" s="87"/>
      <c r="BM65" s="87">
        <v>0</v>
      </c>
      <c r="BN65" s="87"/>
      <c r="BO65" s="87"/>
      <c r="BP65" s="87"/>
      <c r="BQ65" s="87"/>
      <c r="BR65" s="88">
        <v>0</v>
      </c>
      <c r="BS65" s="89"/>
      <c r="BT65" s="90"/>
      <c r="BU65" s="87">
        <f t="shared" si="7"/>
        <v>0</v>
      </c>
      <c r="BV65" s="87"/>
      <c r="BW65" s="87"/>
      <c r="BX65" s="87"/>
      <c r="BY65" s="87"/>
    </row>
    <row r="66" spans="1:77" s="8" customFormat="1" ht="13.2" customHeight="1" x14ac:dyDescent="0.25">
      <c r="A66" s="62">
        <v>2220</v>
      </c>
      <c r="B66" s="63"/>
      <c r="C66" s="63"/>
      <c r="D66" s="64"/>
      <c r="E66" s="92" t="s">
        <v>222</v>
      </c>
      <c r="F66" s="93"/>
      <c r="G66" s="93"/>
      <c r="H66" s="93"/>
      <c r="I66" s="93"/>
      <c r="J66" s="93"/>
      <c r="K66" s="93"/>
      <c r="L66" s="93"/>
      <c r="M66" s="93"/>
      <c r="N66" s="93"/>
      <c r="O66" s="93"/>
      <c r="P66" s="93"/>
      <c r="Q66" s="93"/>
      <c r="R66" s="93"/>
      <c r="S66" s="93"/>
      <c r="T66" s="93"/>
      <c r="U66" s="93"/>
      <c r="V66" s="93"/>
      <c r="W66" s="94"/>
      <c r="X66" s="87">
        <v>78885</v>
      </c>
      <c r="Y66" s="87"/>
      <c r="Z66" s="87"/>
      <c r="AA66" s="87"/>
      <c r="AB66" s="87"/>
      <c r="AC66" s="87">
        <v>2268</v>
      </c>
      <c r="AD66" s="87"/>
      <c r="AE66" s="87"/>
      <c r="AF66" s="87"/>
      <c r="AG66" s="87"/>
      <c r="AH66" s="88">
        <v>0</v>
      </c>
      <c r="AI66" s="89"/>
      <c r="AJ66" s="90"/>
      <c r="AK66" s="87">
        <f t="shared" si="5"/>
        <v>81153</v>
      </c>
      <c r="AL66" s="87"/>
      <c r="AM66" s="87"/>
      <c r="AN66" s="87"/>
      <c r="AO66" s="87"/>
      <c r="AP66" s="87">
        <v>5500</v>
      </c>
      <c r="AQ66" s="87"/>
      <c r="AR66" s="87"/>
      <c r="AS66" s="87"/>
      <c r="AT66" s="87"/>
      <c r="AU66" s="87">
        <v>0</v>
      </c>
      <c r="AV66" s="87"/>
      <c r="AW66" s="87"/>
      <c r="AX66" s="87"/>
      <c r="AY66" s="87"/>
      <c r="AZ66" s="88">
        <v>0</v>
      </c>
      <c r="BA66" s="89"/>
      <c r="BB66" s="90"/>
      <c r="BC66" s="87">
        <f t="shared" si="6"/>
        <v>5500</v>
      </c>
      <c r="BD66" s="87"/>
      <c r="BE66" s="87"/>
      <c r="BF66" s="87"/>
      <c r="BG66" s="87"/>
      <c r="BH66" s="87">
        <v>0</v>
      </c>
      <c r="BI66" s="87"/>
      <c r="BJ66" s="87"/>
      <c r="BK66" s="87"/>
      <c r="BL66" s="87"/>
      <c r="BM66" s="87">
        <v>0</v>
      </c>
      <c r="BN66" s="87"/>
      <c r="BO66" s="87"/>
      <c r="BP66" s="87"/>
      <c r="BQ66" s="87"/>
      <c r="BR66" s="88">
        <v>0</v>
      </c>
      <c r="BS66" s="89"/>
      <c r="BT66" s="90"/>
      <c r="BU66" s="87">
        <f t="shared" si="7"/>
        <v>0</v>
      </c>
      <c r="BV66" s="87"/>
      <c r="BW66" s="87"/>
      <c r="BX66" s="87"/>
      <c r="BY66" s="87"/>
    </row>
    <row r="67" spans="1:77" s="8" customFormat="1" ht="13.2" customHeight="1" x14ac:dyDescent="0.25">
      <c r="A67" s="62">
        <v>2240</v>
      </c>
      <c r="B67" s="63"/>
      <c r="C67" s="63"/>
      <c r="D67" s="64"/>
      <c r="E67" s="92" t="s">
        <v>157</v>
      </c>
      <c r="F67" s="93"/>
      <c r="G67" s="93"/>
      <c r="H67" s="93"/>
      <c r="I67" s="93"/>
      <c r="J67" s="93"/>
      <c r="K67" s="93"/>
      <c r="L67" s="93"/>
      <c r="M67" s="93"/>
      <c r="N67" s="93"/>
      <c r="O67" s="93"/>
      <c r="P67" s="93"/>
      <c r="Q67" s="93"/>
      <c r="R67" s="93"/>
      <c r="S67" s="93"/>
      <c r="T67" s="93"/>
      <c r="U67" s="93"/>
      <c r="V67" s="93"/>
      <c r="W67" s="94"/>
      <c r="X67" s="87">
        <v>68724</v>
      </c>
      <c r="Y67" s="87"/>
      <c r="Z67" s="87"/>
      <c r="AA67" s="87"/>
      <c r="AB67" s="87"/>
      <c r="AC67" s="87">
        <v>25477</v>
      </c>
      <c r="AD67" s="87"/>
      <c r="AE67" s="87"/>
      <c r="AF67" s="87"/>
      <c r="AG67" s="87"/>
      <c r="AH67" s="88">
        <v>0</v>
      </c>
      <c r="AI67" s="89"/>
      <c r="AJ67" s="90"/>
      <c r="AK67" s="87">
        <f t="shared" si="5"/>
        <v>94201</v>
      </c>
      <c r="AL67" s="87"/>
      <c r="AM67" s="87"/>
      <c r="AN67" s="87"/>
      <c r="AO67" s="87"/>
      <c r="AP67" s="87">
        <v>0</v>
      </c>
      <c r="AQ67" s="87"/>
      <c r="AR67" s="87"/>
      <c r="AS67" s="87"/>
      <c r="AT67" s="87"/>
      <c r="AU67" s="87">
        <v>0</v>
      </c>
      <c r="AV67" s="87"/>
      <c r="AW67" s="87"/>
      <c r="AX67" s="87"/>
      <c r="AY67" s="87"/>
      <c r="AZ67" s="88">
        <v>0</v>
      </c>
      <c r="BA67" s="89"/>
      <c r="BB67" s="90"/>
      <c r="BC67" s="87">
        <f t="shared" si="6"/>
        <v>0</v>
      </c>
      <c r="BD67" s="87"/>
      <c r="BE67" s="87"/>
      <c r="BF67" s="87"/>
      <c r="BG67" s="87"/>
      <c r="BH67" s="87">
        <v>0</v>
      </c>
      <c r="BI67" s="87"/>
      <c r="BJ67" s="87"/>
      <c r="BK67" s="87"/>
      <c r="BL67" s="87"/>
      <c r="BM67" s="87">
        <v>0</v>
      </c>
      <c r="BN67" s="87"/>
      <c r="BO67" s="87"/>
      <c r="BP67" s="87"/>
      <c r="BQ67" s="87"/>
      <c r="BR67" s="88">
        <v>0</v>
      </c>
      <c r="BS67" s="89"/>
      <c r="BT67" s="90"/>
      <c r="BU67" s="87">
        <f t="shared" si="7"/>
        <v>0</v>
      </c>
      <c r="BV67" s="87"/>
      <c r="BW67" s="87"/>
      <c r="BX67" s="87"/>
      <c r="BY67" s="87"/>
    </row>
    <row r="68" spans="1:77" s="8" customFormat="1" ht="13.2" customHeight="1" x14ac:dyDescent="0.25">
      <c r="A68" s="62">
        <v>2272</v>
      </c>
      <c r="B68" s="63"/>
      <c r="C68" s="63"/>
      <c r="D68" s="64"/>
      <c r="E68" s="92" t="s">
        <v>159</v>
      </c>
      <c r="F68" s="93"/>
      <c r="G68" s="93"/>
      <c r="H68" s="93"/>
      <c r="I68" s="93"/>
      <c r="J68" s="93"/>
      <c r="K68" s="93"/>
      <c r="L68" s="93"/>
      <c r="M68" s="93"/>
      <c r="N68" s="93"/>
      <c r="O68" s="93"/>
      <c r="P68" s="93"/>
      <c r="Q68" s="93"/>
      <c r="R68" s="93"/>
      <c r="S68" s="93"/>
      <c r="T68" s="93"/>
      <c r="U68" s="93"/>
      <c r="V68" s="93"/>
      <c r="W68" s="94"/>
      <c r="X68" s="87">
        <v>6510</v>
      </c>
      <c r="Y68" s="87"/>
      <c r="Z68" s="87"/>
      <c r="AA68" s="87"/>
      <c r="AB68" s="87"/>
      <c r="AC68" s="87">
        <v>0</v>
      </c>
      <c r="AD68" s="87"/>
      <c r="AE68" s="87"/>
      <c r="AF68" s="87"/>
      <c r="AG68" s="87"/>
      <c r="AH68" s="88">
        <v>0</v>
      </c>
      <c r="AI68" s="89"/>
      <c r="AJ68" s="90"/>
      <c r="AK68" s="87">
        <f t="shared" si="5"/>
        <v>6510</v>
      </c>
      <c r="AL68" s="87"/>
      <c r="AM68" s="87"/>
      <c r="AN68" s="87"/>
      <c r="AO68" s="87"/>
      <c r="AP68" s="87">
        <v>5286</v>
      </c>
      <c r="AQ68" s="87"/>
      <c r="AR68" s="87"/>
      <c r="AS68" s="87"/>
      <c r="AT68" s="87"/>
      <c r="AU68" s="87">
        <v>0</v>
      </c>
      <c r="AV68" s="87"/>
      <c r="AW68" s="87"/>
      <c r="AX68" s="87"/>
      <c r="AY68" s="87"/>
      <c r="AZ68" s="88">
        <v>0</v>
      </c>
      <c r="BA68" s="89"/>
      <c r="BB68" s="90"/>
      <c r="BC68" s="87">
        <f t="shared" si="6"/>
        <v>5286</v>
      </c>
      <c r="BD68" s="87"/>
      <c r="BE68" s="87"/>
      <c r="BF68" s="87"/>
      <c r="BG68" s="87"/>
      <c r="BH68" s="87">
        <v>2200</v>
      </c>
      <c r="BI68" s="87"/>
      <c r="BJ68" s="87"/>
      <c r="BK68" s="87"/>
      <c r="BL68" s="87"/>
      <c r="BM68" s="87">
        <v>0</v>
      </c>
      <c r="BN68" s="87"/>
      <c r="BO68" s="87"/>
      <c r="BP68" s="87"/>
      <c r="BQ68" s="87"/>
      <c r="BR68" s="88">
        <v>0</v>
      </c>
      <c r="BS68" s="89"/>
      <c r="BT68" s="90"/>
      <c r="BU68" s="87">
        <f t="shared" si="7"/>
        <v>2200</v>
      </c>
      <c r="BV68" s="87"/>
      <c r="BW68" s="87"/>
      <c r="BX68" s="87"/>
      <c r="BY68" s="87"/>
    </row>
    <row r="69" spans="1:77" s="8" customFormat="1" ht="13.2" customHeight="1" x14ac:dyDescent="0.25">
      <c r="A69" s="62">
        <v>2273</v>
      </c>
      <c r="B69" s="63"/>
      <c r="C69" s="63"/>
      <c r="D69" s="64"/>
      <c r="E69" s="92" t="s">
        <v>160</v>
      </c>
      <c r="F69" s="93"/>
      <c r="G69" s="93"/>
      <c r="H69" s="93"/>
      <c r="I69" s="93"/>
      <c r="J69" s="93"/>
      <c r="K69" s="93"/>
      <c r="L69" s="93"/>
      <c r="M69" s="93"/>
      <c r="N69" s="93"/>
      <c r="O69" s="93"/>
      <c r="P69" s="93"/>
      <c r="Q69" s="93"/>
      <c r="R69" s="93"/>
      <c r="S69" s="93"/>
      <c r="T69" s="93"/>
      <c r="U69" s="93"/>
      <c r="V69" s="93"/>
      <c r="W69" s="94"/>
      <c r="X69" s="87">
        <v>31654</v>
      </c>
      <c r="Y69" s="87"/>
      <c r="Z69" s="87"/>
      <c r="AA69" s="87"/>
      <c r="AB69" s="87"/>
      <c r="AC69" s="87">
        <v>0</v>
      </c>
      <c r="AD69" s="87"/>
      <c r="AE69" s="87"/>
      <c r="AF69" s="87"/>
      <c r="AG69" s="87"/>
      <c r="AH69" s="88">
        <v>0</v>
      </c>
      <c r="AI69" s="89"/>
      <c r="AJ69" s="90"/>
      <c r="AK69" s="87">
        <f t="shared" si="5"/>
        <v>31654</v>
      </c>
      <c r="AL69" s="87"/>
      <c r="AM69" s="87"/>
      <c r="AN69" s="87"/>
      <c r="AO69" s="87"/>
      <c r="AP69" s="87">
        <v>37952</v>
      </c>
      <c r="AQ69" s="87"/>
      <c r="AR69" s="87"/>
      <c r="AS69" s="87"/>
      <c r="AT69" s="87"/>
      <c r="AU69" s="87">
        <v>0</v>
      </c>
      <c r="AV69" s="87"/>
      <c r="AW69" s="87"/>
      <c r="AX69" s="87"/>
      <c r="AY69" s="87"/>
      <c r="AZ69" s="88">
        <v>0</v>
      </c>
      <c r="BA69" s="89"/>
      <c r="BB69" s="90"/>
      <c r="BC69" s="87">
        <f t="shared" si="6"/>
        <v>37952</v>
      </c>
      <c r="BD69" s="87"/>
      <c r="BE69" s="87"/>
      <c r="BF69" s="87"/>
      <c r="BG69" s="87"/>
      <c r="BH69" s="87">
        <v>9400</v>
      </c>
      <c r="BI69" s="87"/>
      <c r="BJ69" s="87"/>
      <c r="BK69" s="87"/>
      <c r="BL69" s="87"/>
      <c r="BM69" s="87">
        <v>0</v>
      </c>
      <c r="BN69" s="87"/>
      <c r="BO69" s="87"/>
      <c r="BP69" s="87"/>
      <c r="BQ69" s="87"/>
      <c r="BR69" s="88">
        <v>0</v>
      </c>
      <c r="BS69" s="89"/>
      <c r="BT69" s="90"/>
      <c r="BU69" s="87">
        <f t="shared" si="7"/>
        <v>9400</v>
      </c>
      <c r="BV69" s="87"/>
      <c r="BW69" s="87"/>
      <c r="BX69" s="87"/>
      <c r="BY69" s="87"/>
    </row>
    <row r="70" spans="1:77" s="8" customFormat="1" ht="13.2" customHeight="1" x14ac:dyDescent="0.25">
      <c r="A70" s="62">
        <v>2274</v>
      </c>
      <c r="B70" s="63"/>
      <c r="C70" s="63"/>
      <c r="D70" s="64"/>
      <c r="E70" s="92" t="s">
        <v>225</v>
      </c>
      <c r="F70" s="93"/>
      <c r="G70" s="93"/>
      <c r="H70" s="93"/>
      <c r="I70" s="93"/>
      <c r="J70" s="93"/>
      <c r="K70" s="93"/>
      <c r="L70" s="93"/>
      <c r="M70" s="93"/>
      <c r="N70" s="93"/>
      <c r="O70" s="93"/>
      <c r="P70" s="93"/>
      <c r="Q70" s="93"/>
      <c r="R70" s="93"/>
      <c r="S70" s="93"/>
      <c r="T70" s="93"/>
      <c r="U70" s="93"/>
      <c r="V70" s="93"/>
      <c r="W70" s="94"/>
      <c r="X70" s="87">
        <v>116586</v>
      </c>
      <c r="Y70" s="87"/>
      <c r="Z70" s="87"/>
      <c r="AA70" s="87"/>
      <c r="AB70" s="87"/>
      <c r="AC70" s="87">
        <v>0</v>
      </c>
      <c r="AD70" s="87"/>
      <c r="AE70" s="87"/>
      <c r="AF70" s="87"/>
      <c r="AG70" s="87"/>
      <c r="AH70" s="88">
        <v>0</v>
      </c>
      <c r="AI70" s="89"/>
      <c r="AJ70" s="90"/>
      <c r="AK70" s="87">
        <f t="shared" si="5"/>
        <v>116586</v>
      </c>
      <c r="AL70" s="87"/>
      <c r="AM70" s="87"/>
      <c r="AN70" s="87"/>
      <c r="AO70" s="87"/>
      <c r="AP70" s="87">
        <v>99657</v>
      </c>
      <c r="AQ70" s="87"/>
      <c r="AR70" s="87"/>
      <c r="AS70" s="87"/>
      <c r="AT70" s="87"/>
      <c r="AU70" s="87">
        <v>0</v>
      </c>
      <c r="AV70" s="87"/>
      <c r="AW70" s="87"/>
      <c r="AX70" s="87"/>
      <c r="AY70" s="87"/>
      <c r="AZ70" s="88">
        <v>0</v>
      </c>
      <c r="BA70" s="89"/>
      <c r="BB70" s="90"/>
      <c r="BC70" s="87">
        <f t="shared" si="6"/>
        <v>99657</v>
      </c>
      <c r="BD70" s="87"/>
      <c r="BE70" s="87"/>
      <c r="BF70" s="87"/>
      <c r="BG70" s="87"/>
      <c r="BH70" s="87">
        <v>66300</v>
      </c>
      <c r="BI70" s="87"/>
      <c r="BJ70" s="87"/>
      <c r="BK70" s="87"/>
      <c r="BL70" s="87"/>
      <c r="BM70" s="87">
        <v>0</v>
      </c>
      <c r="BN70" s="87"/>
      <c r="BO70" s="87"/>
      <c r="BP70" s="87"/>
      <c r="BQ70" s="87"/>
      <c r="BR70" s="88">
        <v>0</v>
      </c>
      <c r="BS70" s="89"/>
      <c r="BT70" s="90"/>
      <c r="BU70" s="87">
        <f t="shared" si="7"/>
        <v>66300</v>
      </c>
      <c r="BV70" s="87"/>
      <c r="BW70" s="87"/>
      <c r="BX70" s="87"/>
      <c r="BY70" s="87"/>
    </row>
    <row r="71" spans="1:77" s="8" customFormat="1" ht="13.2" customHeight="1" x14ac:dyDescent="0.25">
      <c r="A71" s="62">
        <v>2730</v>
      </c>
      <c r="B71" s="63"/>
      <c r="C71" s="63"/>
      <c r="D71" s="64"/>
      <c r="E71" s="92" t="s">
        <v>229</v>
      </c>
      <c r="F71" s="93"/>
      <c r="G71" s="93"/>
      <c r="H71" s="93"/>
      <c r="I71" s="93"/>
      <c r="J71" s="93"/>
      <c r="K71" s="93"/>
      <c r="L71" s="93"/>
      <c r="M71" s="93"/>
      <c r="N71" s="93"/>
      <c r="O71" s="93"/>
      <c r="P71" s="93"/>
      <c r="Q71" s="93"/>
      <c r="R71" s="93"/>
      <c r="S71" s="93"/>
      <c r="T71" s="93"/>
      <c r="U71" s="93"/>
      <c r="V71" s="93"/>
      <c r="W71" s="94"/>
      <c r="X71" s="87">
        <v>46113</v>
      </c>
      <c r="Y71" s="87"/>
      <c r="Z71" s="87"/>
      <c r="AA71" s="87"/>
      <c r="AB71" s="87"/>
      <c r="AC71" s="87">
        <v>0</v>
      </c>
      <c r="AD71" s="87"/>
      <c r="AE71" s="87"/>
      <c r="AF71" s="87"/>
      <c r="AG71" s="87"/>
      <c r="AH71" s="88">
        <v>0</v>
      </c>
      <c r="AI71" s="89"/>
      <c r="AJ71" s="90"/>
      <c r="AK71" s="87">
        <f t="shared" si="5"/>
        <v>46113</v>
      </c>
      <c r="AL71" s="87"/>
      <c r="AM71" s="87"/>
      <c r="AN71" s="87"/>
      <c r="AO71" s="87"/>
      <c r="AP71" s="87">
        <v>15400</v>
      </c>
      <c r="AQ71" s="87"/>
      <c r="AR71" s="87"/>
      <c r="AS71" s="87"/>
      <c r="AT71" s="87"/>
      <c r="AU71" s="87">
        <v>0</v>
      </c>
      <c r="AV71" s="87"/>
      <c r="AW71" s="87"/>
      <c r="AX71" s="87"/>
      <c r="AY71" s="87"/>
      <c r="AZ71" s="88">
        <v>0</v>
      </c>
      <c r="BA71" s="89"/>
      <c r="BB71" s="90"/>
      <c r="BC71" s="87">
        <f t="shared" si="6"/>
        <v>15400</v>
      </c>
      <c r="BD71" s="87"/>
      <c r="BE71" s="87"/>
      <c r="BF71" s="87"/>
      <c r="BG71" s="87"/>
      <c r="BH71" s="87">
        <v>0</v>
      </c>
      <c r="BI71" s="87"/>
      <c r="BJ71" s="87"/>
      <c r="BK71" s="87"/>
      <c r="BL71" s="87"/>
      <c r="BM71" s="87">
        <v>0</v>
      </c>
      <c r="BN71" s="87"/>
      <c r="BO71" s="87"/>
      <c r="BP71" s="87"/>
      <c r="BQ71" s="87"/>
      <c r="BR71" s="88">
        <v>0</v>
      </c>
      <c r="BS71" s="89"/>
      <c r="BT71" s="90"/>
      <c r="BU71" s="87">
        <f t="shared" si="7"/>
        <v>0</v>
      </c>
      <c r="BV71" s="87"/>
      <c r="BW71" s="87"/>
      <c r="BX71" s="87"/>
      <c r="BY71" s="87"/>
    </row>
    <row r="72" spans="1:77" s="8" customFormat="1" ht="13.2" customHeight="1" x14ac:dyDescent="0.25">
      <c r="A72" s="62">
        <v>2800</v>
      </c>
      <c r="B72" s="63"/>
      <c r="C72" s="63"/>
      <c r="D72" s="64"/>
      <c r="E72" s="92" t="s">
        <v>230</v>
      </c>
      <c r="F72" s="93"/>
      <c r="G72" s="93"/>
      <c r="H72" s="93"/>
      <c r="I72" s="93"/>
      <c r="J72" s="93"/>
      <c r="K72" s="93"/>
      <c r="L72" s="93"/>
      <c r="M72" s="93"/>
      <c r="N72" s="93"/>
      <c r="O72" s="93"/>
      <c r="P72" s="93"/>
      <c r="Q72" s="93"/>
      <c r="R72" s="93"/>
      <c r="S72" s="93"/>
      <c r="T72" s="93"/>
      <c r="U72" s="93"/>
      <c r="V72" s="93"/>
      <c r="W72" s="94"/>
      <c r="X72" s="87">
        <v>0</v>
      </c>
      <c r="Y72" s="87"/>
      <c r="Z72" s="87"/>
      <c r="AA72" s="87"/>
      <c r="AB72" s="87"/>
      <c r="AC72" s="87">
        <v>0</v>
      </c>
      <c r="AD72" s="87"/>
      <c r="AE72" s="87"/>
      <c r="AF72" s="87"/>
      <c r="AG72" s="87"/>
      <c r="AH72" s="88">
        <v>0</v>
      </c>
      <c r="AI72" s="89"/>
      <c r="AJ72" s="90"/>
      <c r="AK72" s="87">
        <f t="shared" si="5"/>
        <v>0</v>
      </c>
      <c r="AL72" s="87"/>
      <c r="AM72" s="87"/>
      <c r="AN72" s="87"/>
      <c r="AO72" s="87"/>
      <c r="AP72" s="87">
        <v>0</v>
      </c>
      <c r="AQ72" s="87"/>
      <c r="AR72" s="87"/>
      <c r="AS72" s="87"/>
      <c r="AT72" s="87"/>
      <c r="AU72" s="87">
        <v>0</v>
      </c>
      <c r="AV72" s="87"/>
      <c r="AW72" s="87"/>
      <c r="AX72" s="87"/>
      <c r="AY72" s="87"/>
      <c r="AZ72" s="88">
        <v>0</v>
      </c>
      <c r="BA72" s="89"/>
      <c r="BB72" s="90"/>
      <c r="BC72" s="87">
        <f t="shared" si="6"/>
        <v>0</v>
      </c>
      <c r="BD72" s="87"/>
      <c r="BE72" s="87"/>
      <c r="BF72" s="87"/>
      <c r="BG72" s="87"/>
      <c r="BH72" s="87">
        <v>0</v>
      </c>
      <c r="BI72" s="87"/>
      <c r="BJ72" s="87"/>
      <c r="BK72" s="87"/>
      <c r="BL72" s="87"/>
      <c r="BM72" s="87">
        <v>0</v>
      </c>
      <c r="BN72" s="87"/>
      <c r="BO72" s="87"/>
      <c r="BP72" s="87"/>
      <c r="BQ72" s="87"/>
      <c r="BR72" s="88">
        <v>0</v>
      </c>
      <c r="BS72" s="89"/>
      <c r="BT72" s="90"/>
      <c r="BU72" s="87">
        <f t="shared" si="7"/>
        <v>0</v>
      </c>
      <c r="BV72" s="87"/>
      <c r="BW72" s="87"/>
      <c r="BX72" s="87"/>
      <c r="BY72" s="87"/>
    </row>
    <row r="73" spans="1:77" s="8" customFormat="1" ht="15" customHeight="1" x14ac:dyDescent="0.25">
      <c r="A73" s="62">
        <v>3110</v>
      </c>
      <c r="B73" s="63"/>
      <c r="C73" s="63"/>
      <c r="D73" s="64"/>
      <c r="E73" s="92" t="s">
        <v>231</v>
      </c>
      <c r="F73" s="93"/>
      <c r="G73" s="93"/>
      <c r="H73" s="93"/>
      <c r="I73" s="93"/>
      <c r="J73" s="93"/>
      <c r="K73" s="93"/>
      <c r="L73" s="93"/>
      <c r="M73" s="93"/>
      <c r="N73" s="93"/>
      <c r="O73" s="93"/>
      <c r="P73" s="93"/>
      <c r="Q73" s="93"/>
      <c r="R73" s="93"/>
      <c r="S73" s="93"/>
      <c r="T73" s="93"/>
      <c r="U73" s="93"/>
      <c r="V73" s="93"/>
      <c r="W73" s="94"/>
      <c r="X73" s="87">
        <v>0</v>
      </c>
      <c r="Y73" s="87"/>
      <c r="Z73" s="87"/>
      <c r="AA73" s="87"/>
      <c r="AB73" s="87"/>
      <c r="AC73" s="87">
        <v>73912</v>
      </c>
      <c r="AD73" s="87"/>
      <c r="AE73" s="87"/>
      <c r="AF73" s="87"/>
      <c r="AG73" s="87"/>
      <c r="AH73" s="88">
        <v>73912</v>
      </c>
      <c r="AI73" s="89"/>
      <c r="AJ73" s="90"/>
      <c r="AK73" s="87">
        <f t="shared" si="5"/>
        <v>73912</v>
      </c>
      <c r="AL73" s="87"/>
      <c r="AM73" s="87"/>
      <c r="AN73" s="87"/>
      <c r="AO73" s="87"/>
      <c r="AP73" s="87">
        <v>0</v>
      </c>
      <c r="AQ73" s="87"/>
      <c r="AR73" s="87"/>
      <c r="AS73" s="87"/>
      <c r="AT73" s="87"/>
      <c r="AU73" s="87">
        <v>0</v>
      </c>
      <c r="AV73" s="87"/>
      <c r="AW73" s="87"/>
      <c r="AX73" s="87"/>
      <c r="AY73" s="87"/>
      <c r="AZ73" s="88">
        <v>0</v>
      </c>
      <c r="BA73" s="89"/>
      <c r="BB73" s="90"/>
      <c r="BC73" s="87">
        <f t="shared" si="6"/>
        <v>0</v>
      </c>
      <c r="BD73" s="87"/>
      <c r="BE73" s="87"/>
      <c r="BF73" s="87"/>
      <c r="BG73" s="87"/>
      <c r="BH73" s="87">
        <v>0</v>
      </c>
      <c r="BI73" s="87"/>
      <c r="BJ73" s="87"/>
      <c r="BK73" s="87"/>
      <c r="BL73" s="87"/>
      <c r="BM73" s="87">
        <v>0</v>
      </c>
      <c r="BN73" s="87"/>
      <c r="BO73" s="87"/>
      <c r="BP73" s="87"/>
      <c r="BQ73" s="87"/>
      <c r="BR73" s="88">
        <v>0</v>
      </c>
      <c r="BS73" s="89"/>
      <c r="BT73" s="90"/>
      <c r="BU73" s="87">
        <f t="shared" si="7"/>
        <v>0</v>
      </c>
      <c r="BV73" s="87"/>
      <c r="BW73" s="87"/>
      <c r="BX73" s="87"/>
      <c r="BY73" s="87"/>
    </row>
    <row r="74" spans="1:77" s="8" customFormat="1" ht="13.2" customHeight="1" x14ac:dyDescent="0.25">
      <c r="A74" s="62">
        <v>3132</v>
      </c>
      <c r="B74" s="63"/>
      <c r="C74" s="63"/>
      <c r="D74" s="64"/>
      <c r="E74" s="92" t="s">
        <v>232</v>
      </c>
      <c r="F74" s="93"/>
      <c r="G74" s="93"/>
      <c r="H74" s="93"/>
      <c r="I74" s="93"/>
      <c r="J74" s="93"/>
      <c r="K74" s="93"/>
      <c r="L74" s="93"/>
      <c r="M74" s="93"/>
      <c r="N74" s="93"/>
      <c r="O74" s="93"/>
      <c r="P74" s="93"/>
      <c r="Q74" s="93"/>
      <c r="R74" s="93"/>
      <c r="S74" s="93"/>
      <c r="T74" s="93"/>
      <c r="U74" s="93"/>
      <c r="V74" s="93"/>
      <c r="W74" s="94"/>
      <c r="X74" s="87">
        <v>0</v>
      </c>
      <c r="Y74" s="87"/>
      <c r="Z74" s="87"/>
      <c r="AA74" s="87"/>
      <c r="AB74" s="87"/>
      <c r="AC74" s="87">
        <v>142088</v>
      </c>
      <c r="AD74" s="87"/>
      <c r="AE74" s="87"/>
      <c r="AF74" s="87"/>
      <c r="AG74" s="87"/>
      <c r="AH74" s="88">
        <v>142088</v>
      </c>
      <c r="AI74" s="89"/>
      <c r="AJ74" s="90"/>
      <c r="AK74" s="87">
        <f t="shared" si="5"/>
        <v>142088</v>
      </c>
      <c r="AL74" s="87"/>
      <c r="AM74" s="87"/>
      <c r="AN74" s="87"/>
      <c r="AO74" s="87"/>
      <c r="AP74" s="87">
        <v>0</v>
      </c>
      <c r="AQ74" s="87"/>
      <c r="AR74" s="87"/>
      <c r="AS74" s="87"/>
      <c r="AT74" s="87"/>
      <c r="AU74" s="87">
        <v>0</v>
      </c>
      <c r="AV74" s="87"/>
      <c r="AW74" s="87"/>
      <c r="AX74" s="87"/>
      <c r="AY74" s="87"/>
      <c r="AZ74" s="88">
        <v>0</v>
      </c>
      <c r="BA74" s="89"/>
      <c r="BB74" s="90"/>
      <c r="BC74" s="87">
        <f t="shared" si="6"/>
        <v>0</v>
      </c>
      <c r="BD74" s="87"/>
      <c r="BE74" s="87"/>
      <c r="BF74" s="87"/>
      <c r="BG74" s="87"/>
      <c r="BH74" s="87">
        <v>0</v>
      </c>
      <c r="BI74" s="87"/>
      <c r="BJ74" s="87"/>
      <c r="BK74" s="87"/>
      <c r="BL74" s="87"/>
      <c r="BM74" s="87">
        <v>0</v>
      </c>
      <c r="BN74" s="87"/>
      <c r="BO74" s="87"/>
      <c r="BP74" s="87"/>
      <c r="BQ74" s="87"/>
      <c r="BR74" s="88">
        <v>0</v>
      </c>
      <c r="BS74" s="89"/>
      <c r="BT74" s="90"/>
      <c r="BU74" s="87">
        <f t="shared" si="7"/>
        <v>0</v>
      </c>
      <c r="BV74" s="87"/>
      <c r="BW74" s="87"/>
      <c r="BX74" s="87"/>
      <c r="BY74" s="87"/>
    </row>
    <row r="75" spans="1:77" s="9" customFormat="1" ht="12.75" customHeight="1" x14ac:dyDescent="0.25">
      <c r="A75" s="98"/>
      <c r="B75" s="99"/>
      <c r="C75" s="99"/>
      <c r="D75" s="100"/>
      <c r="E75" s="159" t="s">
        <v>145</v>
      </c>
      <c r="F75" s="156"/>
      <c r="G75" s="156"/>
      <c r="H75" s="156"/>
      <c r="I75" s="156"/>
      <c r="J75" s="156"/>
      <c r="K75" s="156"/>
      <c r="L75" s="156"/>
      <c r="M75" s="156"/>
      <c r="N75" s="156"/>
      <c r="O75" s="156"/>
      <c r="P75" s="156"/>
      <c r="Q75" s="156"/>
      <c r="R75" s="156"/>
      <c r="S75" s="156"/>
      <c r="T75" s="156"/>
      <c r="U75" s="156"/>
      <c r="V75" s="156"/>
      <c r="W75" s="157"/>
      <c r="X75" s="120">
        <v>3751828</v>
      </c>
      <c r="Y75" s="120"/>
      <c r="Z75" s="120"/>
      <c r="AA75" s="120"/>
      <c r="AB75" s="120"/>
      <c r="AC75" s="120">
        <v>266759</v>
      </c>
      <c r="AD75" s="120"/>
      <c r="AE75" s="120"/>
      <c r="AF75" s="120"/>
      <c r="AG75" s="120"/>
      <c r="AH75" s="95">
        <v>216000</v>
      </c>
      <c r="AI75" s="96"/>
      <c r="AJ75" s="97"/>
      <c r="AK75" s="120">
        <f t="shared" si="5"/>
        <v>4018587</v>
      </c>
      <c r="AL75" s="120"/>
      <c r="AM75" s="120"/>
      <c r="AN75" s="120"/>
      <c r="AO75" s="120"/>
      <c r="AP75" s="120">
        <v>163795</v>
      </c>
      <c r="AQ75" s="120"/>
      <c r="AR75" s="120"/>
      <c r="AS75" s="120"/>
      <c r="AT75" s="120"/>
      <c r="AU75" s="120">
        <v>0</v>
      </c>
      <c r="AV75" s="120"/>
      <c r="AW75" s="120"/>
      <c r="AX75" s="120"/>
      <c r="AY75" s="120"/>
      <c r="AZ75" s="95">
        <v>0</v>
      </c>
      <c r="BA75" s="96"/>
      <c r="BB75" s="97"/>
      <c r="BC75" s="120">
        <f t="shared" si="6"/>
        <v>163795</v>
      </c>
      <c r="BD75" s="120"/>
      <c r="BE75" s="120"/>
      <c r="BF75" s="120"/>
      <c r="BG75" s="120"/>
      <c r="BH75" s="120">
        <v>77900</v>
      </c>
      <c r="BI75" s="120"/>
      <c r="BJ75" s="120"/>
      <c r="BK75" s="120"/>
      <c r="BL75" s="120"/>
      <c r="BM75" s="120">
        <v>0</v>
      </c>
      <c r="BN75" s="120"/>
      <c r="BO75" s="120"/>
      <c r="BP75" s="120"/>
      <c r="BQ75" s="120"/>
      <c r="BR75" s="95">
        <v>0</v>
      </c>
      <c r="BS75" s="96"/>
      <c r="BT75" s="97"/>
      <c r="BU75" s="120">
        <f t="shared" si="7"/>
        <v>77900</v>
      </c>
      <c r="BV75" s="120"/>
      <c r="BW75" s="120"/>
      <c r="BX75" s="120"/>
      <c r="BY75" s="120"/>
    </row>
    <row r="77" spans="1:77" ht="14.25" customHeight="1" x14ac:dyDescent="0.25">
      <c r="A77" s="51" t="s">
        <v>411</v>
      </c>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row>
    <row r="78" spans="1:77" ht="15" customHeight="1" x14ac:dyDescent="0.25">
      <c r="A78" s="59" t="s">
        <v>192</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row>
    <row r="80" spans="1:77" ht="23.1" customHeight="1" x14ac:dyDescent="0.25">
      <c r="A80" s="104" t="s">
        <v>118</v>
      </c>
      <c r="B80" s="105"/>
      <c r="C80" s="105"/>
      <c r="D80" s="105"/>
      <c r="E80" s="106"/>
      <c r="F80" s="81" t="s">
        <v>19</v>
      </c>
      <c r="G80" s="82"/>
      <c r="H80" s="82"/>
      <c r="I80" s="82"/>
      <c r="J80" s="82"/>
      <c r="K80" s="82"/>
      <c r="L80" s="82"/>
      <c r="M80" s="82"/>
      <c r="N80" s="82"/>
      <c r="O80" s="82"/>
      <c r="P80" s="82"/>
      <c r="Q80" s="82"/>
      <c r="R80" s="82"/>
      <c r="S80" s="82"/>
      <c r="T80" s="82"/>
      <c r="U80" s="82"/>
      <c r="V80" s="82"/>
      <c r="W80" s="83"/>
      <c r="X80" s="61" t="s">
        <v>193</v>
      </c>
      <c r="Y80" s="61"/>
      <c r="Z80" s="61"/>
      <c r="AA80" s="61"/>
      <c r="AB80" s="61"/>
      <c r="AC80" s="61"/>
      <c r="AD80" s="61"/>
      <c r="AE80" s="61"/>
      <c r="AF80" s="61"/>
      <c r="AG80" s="61"/>
      <c r="AH80" s="61"/>
      <c r="AI80" s="61"/>
      <c r="AJ80" s="61"/>
      <c r="AK80" s="61"/>
      <c r="AL80" s="61"/>
      <c r="AM80" s="61"/>
      <c r="AN80" s="61"/>
      <c r="AO80" s="61"/>
      <c r="AP80" s="61" t="s">
        <v>195</v>
      </c>
      <c r="AQ80" s="61"/>
      <c r="AR80" s="61"/>
      <c r="AS80" s="61"/>
      <c r="AT80" s="61"/>
      <c r="AU80" s="61"/>
      <c r="AV80" s="61"/>
      <c r="AW80" s="61"/>
      <c r="AX80" s="61"/>
      <c r="AY80" s="61"/>
      <c r="AZ80" s="61"/>
      <c r="BA80" s="61"/>
      <c r="BB80" s="61"/>
      <c r="BC80" s="61"/>
      <c r="BD80" s="61"/>
      <c r="BE80" s="61"/>
      <c r="BF80" s="61"/>
      <c r="BG80" s="61"/>
      <c r="BH80" s="61" t="s">
        <v>200</v>
      </c>
      <c r="BI80" s="61"/>
      <c r="BJ80" s="61"/>
      <c r="BK80" s="61"/>
      <c r="BL80" s="61"/>
      <c r="BM80" s="61"/>
      <c r="BN80" s="61"/>
      <c r="BO80" s="61"/>
      <c r="BP80" s="61"/>
      <c r="BQ80" s="61"/>
      <c r="BR80" s="61"/>
      <c r="BS80" s="61"/>
      <c r="BT80" s="61"/>
      <c r="BU80" s="61"/>
      <c r="BV80" s="61"/>
      <c r="BW80" s="61"/>
      <c r="BX80" s="61"/>
      <c r="BY80" s="61"/>
    </row>
    <row r="81" spans="1:79" ht="51.75" customHeight="1" x14ac:dyDescent="0.25">
      <c r="A81" s="107"/>
      <c r="B81" s="108"/>
      <c r="C81" s="108"/>
      <c r="D81" s="108"/>
      <c r="E81" s="109"/>
      <c r="F81" s="84"/>
      <c r="G81" s="85"/>
      <c r="H81" s="85"/>
      <c r="I81" s="85"/>
      <c r="J81" s="85"/>
      <c r="K81" s="85"/>
      <c r="L81" s="85"/>
      <c r="M81" s="85"/>
      <c r="N81" s="85"/>
      <c r="O81" s="85"/>
      <c r="P81" s="85"/>
      <c r="Q81" s="85"/>
      <c r="R81" s="85"/>
      <c r="S81" s="85"/>
      <c r="T81" s="85"/>
      <c r="U81" s="85"/>
      <c r="V81" s="85"/>
      <c r="W81" s="86"/>
      <c r="X81" s="61" t="s">
        <v>4</v>
      </c>
      <c r="Y81" s="61"/>
      <c r="Z81" s="61"/>
      <c r="AA81" s="61"/>
      <c r="AB81" s="61"/>
      <c r="AC81" s="61" t="s">
        <v>3</v>
      </c>
      <c r="AD81" s="61"/>
      <c r="AE81" s="61"/>
      <c r="AF81" s="61"/>
      <c r="AG81" s="61"/>
      <c r="AH81" s="62" t="s">
        <v>116</v>
      </c>
      <c r="AI81" s="63"/>
      <c r="AJ81" s="64"/>
      <c r="AK81" s="61" t="s">
        <v>5</v>
      </c>
      <c r="AL81" s="61"/>
      <c r="AM81" s="61"/>
      <c r="AN81" s="61"/>
      <c r="AO81" s="61"/>
      <c r="AP81" s="61" t="s">
        <v>4</v>
      </c>
      <c r="AQ81" s="61"/>
      <c r="AR81" s="61"/>
      <c r="AS81" s="61"/>
      <c r="AT81" s="61"/>
      <c r="AU81" s="61" t="s">
        <v>3</v>
      </c>
      <c r="AV81" s="61"/>
      <c r="AW81" s="61"/>
      <c r="AX81" s="61"/>
      <c r="AY81" s="61"/>
      <c r="AZ81" s="62" t="s">
        <v>116</v>
      </c>
      <c r="BA81" s="63"/>
      <c r="BB81" s="64"/>
      <c r="BC81" s="61" t="s">
        <v>96</v>
      </c>
      <c r="BD81" s="61"/>
      <c r="BE81" s="61"/>
      <c r="BF81" s="61"/>
      <c r="BG81" s="61"/>
      <c r="BH81" s="61" t="s">
        <v>4</v>
      </c>
      <c r="BI81" s="61"/>
      <c r="BJ81" s="61"/>
      <c r="BK81" s="61"/>
      <c r="BL81" s="61"/>
      <c r="BM81" s="61" t="s">
        <v>3</v>
      </c>
      <c r="BN81" s="61"/>
      <c r="BO81" s="61"/>
      <c r="BP81" s="61"/>
      <c r="BQ81" s="61"/>
      <c r="BR81" s="62" t="s">
        <v>116</v>
      </c>
      <c r="BS81" s="63"/>
      <c r="BT81" s="64"/>
      <c r="BU81" s="61" t="s">
        <v>97</v>
      </c>
      <c r="BV81" s="61"/>
      <c r="BW81" s="61"/>
      <c r="BX81" s="61"/>
      <c r="BY81" s="61"/>
    </row>
    <row r="82" spans="1:79" ht="15" customHeight="1" x14ac:dyDescent="0.25">
      <c r="A82" s="77">
        <v>1</v>
      </c>
      <c r="B82" s="78"/>
      <c r="C82" s="78"/>
      <c r="D82" s="78"/>
      <c r="E82" s="79"/>
      <c r="F82" s="77">
        <v>2</v>
      </c>
      <c r="G82" s="78"/>
      <c r="H82" s="78"/>
      <c r="I82" s="78"/>
      <c r="J82" s="78"/>
      <c r="K82" s="78"/>
      <c r="L82" s="78"/>
      <c r="M82" s="78"/>
      <c r="N82" s="78"/>
      <c r="O82" s="78"/>
      <c r="P82" s="78"/>
      <c r="Q82" s="78"/>
      <c r="R82" s="78"/>
      <c r="S82" s="78"/>
      <c r="T82" s="78"/>
      <c r="U82" s="78"/>
      <c r="V82" s="78"/>
      <c r="W82" s="79"/>
      <c r="X82" s="61">
        <v>3</v>
      </c>
      <c r="Y82" s="61"/>
      <c r="Z82" s="61"/>
      <c r="AA82" s="61"/>
      <c r="AB82" s="61"/>
      <c r="AC82" s="61">
        <v>4</v>
      </c>
      <c r="AD82" s="61"/>
      <c r="AE82" s="61"/>
      <c r="AF82" s="61"/>
      <c r="AG82" s="61"/>
      <c r="AH82" s="77">
        <v>5</v>
      </c>
      <c r="AI82" s="78"/>
      <c r="AJ82" s="79"/>
      <c r="AK82" s="61">
        <v>6</v>
      </c>
      <c r="AL82" s="61"/>
      <c r="AM82" s="61"/>
      <c r="AN82" s="61"/>
      <c r="AO82" s="61"/>
      <c r="AP82" s="61">
        <v>7</v>
      </c>
      <c r="AQ82" s="61"/>
      <c r="AR82" s="61"/>
      <c r="AS82" s="61"/>
      <c r="AT82" s="61"/>
      <c r="AU82" s="61">
        <v>8</v>
      </c>
      <c r="AV82" s="61"/>
      <c r="AW82" s="61"/>
      <c r="AX82" s="61"/>
      <c r="AY82" s="61"/>
      <c r="AZ82" s="77">
        <v>9</v>
      </c>
      <c r="BA82" s="78"/>
      <c r="BB82" s="79"/>
      <c r="BC82" s="61">
        <v>10</v>
      </c>
      <c r="BD82" s="61"/>
      <c r="BE82" s="61"/>
      <c r="BF82" s="61"/>
      <c r="BG82" s="61"/>
      <c r="BH82" s="61">
        <v>11</v>
      </c>
      <c r="BI82" s="61"/>
      <c r="BJ82" s="61"/>
      <c r="BK82" s="61"/>
      <c r="BL82" s="61"/>
      <c r="BM82" s="61">
        <v>12</v>
      </c>
      <c r="BN82" s="61"/>
      <c r="BO82" s="61"/>
      <c r="BP82" s="61"/>
      <c r="BQ82" s="61"/>
      <c r="BR82" s="77">
        <v>13</v>
      </c>
      <c r="BS82" s="78"/>
      <c r="BT82" s="79"/>
      <c r="BU82" s="61">
        <v>14</v>
      </c>
      <c r="BV82" s="61"/>
      <c r="BW82" s="61"/>
      <c r="BX82" s="61"/>
      <c r="BY82" s="61"/>
    </row>
    <row r="83" spans="1:79" ht="13.5" hidden="1" customHeight="1" x14ac:dyDescent="0.25">
      <c r="A83" s="62" t="s">
        <v>64</v>
      </c>
      <c r="B83" s="63"/>
      <c r="C83" s="63"/>
      <c r="D83" s="63"/>
      <c r="E83" s="64"/>
      <c r="F83" s="62" t="s">
        <v>57</v>
      </c>
      <c r="G83" s="63"/>
      <c r="H83" s="63"/>
      <c r="I83" s="63"/>
      <c r="J83" s="63"/>
      <c r="K83" s="63"/>
      <c r="L83" s="63"/>
      <c r="M83" s="63"/>
      <c r="N83" s="63"/>
      <c r="O83" s="63"/>
      <c r="P83" s="63"/>
      <c r="Q83" s="63"/>
      <c r="R83" s="63"/>
      <c r="S83" s="63"/>
      <c r="T83" s="63"/>
      <c r="U83" s="63"/>
      <c r="V83" s="63"/>
      <c r="W83" s="64"/>
      <c r="X83" s="80" t="s">
        <v>65</v>
      </c>
      <c r="Y83" s="80"/>
      <c r="Z83" s="80"/>
      <c r="AA83" s="80"/>
      <c r="AB83" s="80"/>
      <c r="AC83" s="80" t="s">
        <v>66</v>
      </c>
      <c r="AD83" s="80"/>
      <c r="AE83" s="80"/>
      <c r="AF83" s="80"/>
      <c r="AG83" s="80"/>
      <c r="AH83" s="62" t="s">
        <v>91</v>
      </c>
      <c r="AI83" s="63"/>
      <c r="AJ83" s="64"/>
      <c r="AK83" s="91" t="s">
        <v>99</v>
      </c>
      <c r="AL83" s="91"/>
      <c r="AM83" s="91"/>
      <c r="AN83" s="91"/>
      <c r="AO83" s="91"/>
      <c r="AP83" s="80" t="s">
        <v>67</v>
      </c>
      <c r="AQ83" s="80"/>
      <c r="AR83" s="80"/>
      <c r="AS83" s="80"/>
      <c r="AT83" s="80"/>
      <c r="AU83" s="80" t="s">
        <v>68</v>
      </c>
      <c r="AV83" s="80"/>
      <c r="AW83" s="80"/>
      <c r="AX83" s="80"/>
      <c r="AY83" s="80"/>
      <c r="AZ83" s="62" t="s">
        <v>92</v>
      </c>
      <c r="BA83" s="63"/>
      <c r="BB83" s="64"/>
      <c r="BC83" s="91" t="s">
        <v>99</v>
      </c>
      <c r="BD83" s="91"/>
      <c r="BE83" s="91"/>
      <c r="BF83" s="91"/>
      <c r="BG83" s="91"/>
      <c r="BH83" s="80" t="s">
        <v>58</v>
      </c>
      <c r="BI83" s="80"/>
      <c r="BJ83" s="80"/>
      <c r="BK83" s="80"/>
      <c r="BL83" s="80"/>
      <c r="BM83" s="80" t="s">
        <v>59</v>
      </c>
      <c r="BN83" s="80"/>
      <c r="BO83" s="80"/>
      <c r="BP83" s="80"/>
      <c r="BQ83" s="80"/>
      <c r="BR83" s="62" t="s">
        <v>93</v>
      </c>
      <c r="BS83" s="63"/>
      <c r="BT83" s="64"/>
      <c r="BU83" s="91" t="s">
        <v>99</v>
      </c>
      <c r="BV83" s="91"/>
      <c r="BW83" s="91"/>
      <c r="BX83" s="91"/>
      <c r="BY83" s="91"/>
      <c r="CA83" s="1" t="s">
        <v>27</v>
      </c>
    </row>
    <row r="84" spans="1:79" s="9" customFormat="1" ht="12.75" customHeight="1" x14ac:dyDescent="0.25">
      <c r="A84" s="98"/>
      <c r="B84" s="99"/>
      <c r="C84" s="99"/>
      <c r="D84" s="99"/>
      <c r="E84" s="100"/>
      <c r="F84" s="98" t="s">
        <v>145</v>
      </c>
      <c r="G84" s="99"/>
      <c r="H84" s="99"/>
      <c r="I84" s="99"/>
      <c r="J84" s="99"/>
      <c r="K84" s="99"/>
      <c r="L84" s="99"/>
      <c r="M84" s="99"/>
      <c r="N84" s="99"/>
      <c r="O84" s="99"/>
      <c r="P84" s="99"/>
      <c r="Q84" s="99"/>
      <c r="R84" s="99"/>
      <c r="S84" s="99"/>
      <c r="T84" s="99"/>
      <c r="U84" s="99"/>
      <c r="V84" s="99"/>
      <c r="W84" s="100"/>
      <c r="X84" s="120"/>
      <c r="Y84" s="120"/>
      <c r="Z84" s="120"/>
      <c r="AA84" s="120"/>
      <c r="AB84" s="120"/>
      <c r="AC84" s="120"/>
      <c r="AD84" s="120"/>
      <c r="AE84" s="120"/>
      <c r="AF84" s="120"/>
      <c r="AG84" s="120"/>
      <c r="AH84" s="95"/>
      <c r="AI84" s="96"/>
      <c r="AJ84" s="97"/>
      <c r="AK84" s="120">
        <f>IF(ISNUMBER(X84),X84,0)+IF(ISNUMBER(AC84),AC84,0)</f>
        <v>0</v>
      </c>
      <c r="AL84" s="120"/>
      <c r="AM84" s="120"/>
      <c r="AN84" s="120"/>
      <c r="AO84" s="120"/>
      <c r="AP84" s="120"/>
      <c r="AQ84" s="120"/>
      <c r="AR84" s="120"/>
      <c r="AS84" s="120"/>
      <c r="AT84" s="120"/>
      <c r="AU84" s="120"/>
      <c r="AV84" s="120"/>
      <c r="AW84" s="120"/>
      <c r="AX84" s="120"/>
      <c r="AY84" s="120"/>
      <c r="AZ84" s="95"/>
      <c r="BA84" s="96"/>
      <c r="BB84" s="97"/>
      <c r="BC84" s="120">
        <f>IF(ISNUMBER(AP84),AP84,0)+IF(ISNUMBER(AU84),AU84,0)</f>
        <v>0</v>
      </c>
      <c r="BD84" s="120"/>
      <c r="BE84" s="120"/>
      <c r="BF84" s="120"/>
      <c r="BG84" s="120"/>
      <c r="BH84" s="120"/>
      <c r="BI84" s="120"/>
      <c r="BJ84" s="120"/>
      <c r="BK84" s="120"/>
      <c r="BL84" s="120"/>
      <c r="BM84" s="120"/>
      <c r="BN84" s="120"/>
      <c r="BO84" s="120"/>
      <c r="BP84" s="120"/>
      <c r="BQ84" s="120"/>
      <c r="BR84" s="95"/>
      <c r="BS84" s="96"/>
      <c r="BT84" s="97"/>
      <c r="BU84" s="120">
        <f>IF(ISNUMBER(BH84),BH84,0)+IF(ISNUMBER(BM84),BM84,0)</f>
        <v>0</v>
      </c>
      <c r="BV84" s="120"/>
      <c r="BW84" s="120"/>
      <c r="BX84" s="120"/>
      <c r="BY84" s="120"/>
      <c r="CA84" s="9" t="s">
        <v>28</v>
      </c>
    </row>
    <row r="86" spans="1:79" ht="14.25" customHeight="1" x14ac:dyDescent="0.25">
      <c r="A86" s="51" t="s">
        <v>412</v>
      </c>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row>
    <row r="87" spans="1:79" ht="15" customHeight="1" x14ac:dyDescent="0.25">
      <c r="A87" s="59" t="s">
        <v>192</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row>
    <row r="88" spans="1:79" ht="4.95" customHeight="1" x14ac:dyDescent="0.25"/>
    <row r="89" spans="1:79" ht="23.1" customHeight="1" x14ac:dyDescent="0.25">
      <c r="A89" s="104" t="s">
        <v>117</v>
      </c>
      <c r="B89" s="105"/>
      <c r="C89" s="105"/>
      <c r="D89" s="106"/>
      <c r="E89" s="81" t="s">
        <v>19</v>
      </c>
      <c r="F89" s="82"/>
      <c r="G89" s="82"/>
      <c r="H89" s="82"/>
      <c r="I89" s="82"/>
      <c r="J89" s="82"/>
      <c r="K89" s="82"/>
      <c r="L89" s="82"/>
      <c r="M89" s="82"/>
      <c r="N89" s="82"/>
      <c r="O89" s="82"/>
      <c r="P89" s="82"/>
      <c r="Q89" s="82"/>
      <c r="R89" s="82"/>
      <c r="S89" s="82"/>
      <c r="T89" s="82"/>
      <c r="U89" s="82"/>
      <c r="V89" s="82"/>
      <c r="W89" s="83"/>
      <c r="X89" s="77" t="s">
        <v>204</v>
      </c>
      <c r="Y89" s="78"/>
      <c r="Z89" s="78"/>
      <c r="AA89" s="78"/>
      <c r="AB89" s="78"/>
      <c r="AC89" s="78"/>
      <c r="AD89" s="78"/>
      <c r="AE89" s="78"/>
      <c r="AF89" s="78"/>
      <c r="AG89" s="78"/>
      <c r="AH89" s="78"/>
      <c r="AI89" s="78"/>
      <c r="AJ89" s="78"/>
      <c r="AK89" s="78"/>
      <c r="AL89" s="78"/>
      <c r="AM89" s="78"/>
      <c r="AN89" s="78"/>
      <c r="AO89" s="79"/>
      <c r="AP89" s="77" t="s">
        <v>208</v>
      </c>
      <c r="AQ89" s="78"/>
      <c r="AR89" s="78"/>
      <c r="AS89" s="78"/>
      <c r="AT89" s="78"/>
      <c r="AU89" s="78"/>
      <c r="AV89" s="78"/>
      <c r="AW89" s="78"/>
      <c r="AX89" s="78"/>
      <c r="AY89" s="78"/>
      <c r="AZ89" s="78"/>
      <c r="BA89" s="78"/>
      <c r="BB89" s="78"/>
      <c r="BC89" s="78"/>
      <c r="BD89" s="78"/>
      <c r="BE89" s="78"/>
      <c r="BF89" s="78"/>
      <c r="BG89" s="79"/>
    </row>
    <row r="90" spans="1:79" ht="58.2" customHeight="1" x14ac:dyDescent="0.25">
      <c r="A90" s="107"/>
      <c r="B90" s="108"/>
      <c r="C90" s="108"/>
      <c r="D90" s="109"/>
      <c r="E90" s="84"/>
      <c r="F90" s="85"/>
      <c r="G90" s="85"/>
      <c r="H90" s="85"/>
      <c r="I90" s="85"/>
      <c r="J90" s="85"/>
      <c r="K90" s="85"/>
      <c r="L90" s="85"/>
      <c r="M90" s="85"/>
      <c r="N90" s="85"/>
      <c r="O90" s="85"/>
      <c r="P90" s="85"/>
      <c r="Q90" s="85"/>
      <c r="R90" s="85"/>
      <c r="S90" s="85"/>
      <c r="T90" s="85"/>
      <c r="U90" s="85"/>
      <c r="V90" s="85"/>
      <c r="W90" s="86"/>
      <c r="X90" s="77" t="s">
        <v>4</v>
      </c>
      <c r="Y90" s="78"/>
      <c r="Z90" s="78"/>
      <c r="AA90" s="78"/>
      <c r="AB90" s="79"/>
      <c r="AC90" s="77" t="s">
        <v>3</v>
      </c>
      <c r="AD90" s="78"/>
      <c r="AE90" s="78"/>
      <c r="AF90" s="78"/>
      <c r="AG90" s="79"/>
      <c r="AH90" s="62" t="s">
        <v>116</v>
      </c>
      <c r="AI90" s="63"/>
      <c r="AJ90" s="64"/>
      <c r="AK90" s="77" t="s">
        <v>5</v>
      </c>
      <c r="AL90" s="78"/>
      <c r="AM90" s="78"/>
      <c r="AN90" s="78"/>
      <c r="AO90" s="79"/>
      <c r="AP90" s="77" t="s">
        <v>4</v>
      </c>
      <c r="AQ90" s="78"/>
      <c r="AR90" s="78"/>
      <c r="AS90" s="78"/>
      <c r="AT90" s="79"/>
      <c r="AU90" s="77" t="s">
        <v>3</v>
      </c>
      <c r="AV90" s="78"/>
      <c r="AW90" s="78"/>
      <c r="AX90" s="78"/>
      <c r="AY90" s="79"/>
      <c r="AZ90" s="62" t="s">
        <v>116</v>
      </c>
      <c r="BA90" s="63"/>
      <c r="BB90" s="64"/>
      <c r="BC90" s="77" t="s">
        <v>96</v>
      </c>
      <c r="BD90" s="78"/>
      <c r="BE90" s="78"/>
      <c r="BF90" s="78"/>
      <c r="BG90" s="79"/>
    </row>
    <row r="91" spans="1:79" ht="12.75" customHeight="1" x14ac:dyDescent="0.25">
      <c r="A91" s="77">
        <v>1</v>
      </c>
      <c r="B91" s="78"/>
      <c r="C91" s="78"/>
      <c r="D91" s="79"/>
      <c r="E91" s="77">
        <v>2</v>
      </c>
      <c r="F91" s="78"/>
      <c r="G91" s="78"/>
      <c r="H91" s="78"/>
      <c r="I91" s="78"/>
      <c r="J91" s="78"/>
      <c r="K91" s="78"/>
      <c r="L91" s="78"/>
      <c r="M91" s="78"/>
      <c r="N91" s="78"/>
      <c r="O91" s="78"/>
      <c r="P91" s="78"/>
      <c r="Q91" s="78"/>
      <c r="R91" s="78"/>
      <c r="S91" s="78"/>
      <c r="T91" s="78"/>
      <c r="U91" s="78"/>
      <c r="V91" s="78"/>
      <c r="W91" s="79"/>
      <c r="X91" s="77">
        <v>3</v>
      </c>
      <c r="Y91" s="78"/>
      <c r="Z91" s="78"/>
      <c r="AA91" s="78"/>
      <c r="AB91" s="79"/>
      <c r="AC91" s="77">
        <v>4</v>
      </c>
      <c r="AD91" s="78"/>
      <c r="AE91" s="78"/>
      <c r="AF91" s="78"/>
      <c r="AG91" s="79"/>
      <c r="AH91" s="77">
        <v>5</v>
      </c>
      <c r="AI91" s="78"/>
      <c r="AJ91" s="79"/>
      <c r="AK91" s="77">
        <v>6</v>
      </c>
      <c r="AL91" s="78"/>
      <c r="AM91" s="78"/>
      <c r="AN91" s="78"/>
      <c r="AO91" s="79"/>
      <c r="AP91" s="77">
        <v>7</v>
      </c>
      <c r="AQ91" s="78"/>
      <c r="AR91" s="78"/>
      <c r="AS91" s="78"/>
      <c r="AT91" s="79"/>
      <c r="AU91" s="77">
        <v>8</v>
      </c>
      <c r="AV91" s="78"/>
      <c r="AW91" s="78"/>
      <c r="AX91" s="78"/>
      <c r="AY91" s="79"/>
      <c r="AZ91" s="77">
        <v>9</v>
      </c>
      <c r="BA91" s="78"/>
      <c r="BB91" s="79"/>
      <c r="BC91" s="77">
        <v>10</v>
      </c>
      <c r="BD91" s="78"/>
      <c r="BE91" s="78"/>
      <c r="BF91" s="78"/>
      <c r="BG91" s="79"/>
    </row>
    <row r="92" spans="1:79" ht="12.75" hidden="1" customHeight="1" x14ac:dyDescent="0.25">
      <c r="A92" s="62" t="s">
        <v>64</v>
      </c>
      <c r="B92" s="63"/>
      <c r="C92" s="63"/>
      <c r="D92" s="64"/>
      <c r="E92" s="62" t="s">
        <v>57</v>
      </c>
      <c r="F92" s="63"/>
      <c r="G92" s="63"/>
      <c r="H92" s="63"/>
      <c r="I92" s="63"/>
      <c r="J92" s="63"/>
      <c r="K92" s="63"/>
      <c r="L92" s="63"/>
      <c r="M92" s="63"/>
      <c r="N92" s="63"/>
      <c r="O92" s="63"/>
      <c r="P92" s="63"/>
      <c r="Q92" s="63"/>
      <c r="R92" s="63"/>
      <c r="S92" s="63"/>
      <c r="T92" s="63"/>
      <c r="U92" s="63"/>
      <c r="V92" s="63"/>
      <c r="W92" s="64"/>
      <c r="X92" s="62" t="s">
        <v>60</v>
      </c>
      <c r="Y92" s="63"/>
      <c r="Z92" s="63"/>
      <c r="AA92" s="63"/>
      <c r="AB92" s="64"/>
      <c r="AC92" s="62" t="s">
        <v>61</v>
      </c>
      <c r="AD92" s="63"/>
      <c r="AE92" s="63"/>
      <c r="AF92" s="63"/>
      <c r="AG92" s="64"/>
      <c r="AH92" s="62" t="s">
        <v>94</v>
      </c>
      <c r="AI92" s="63"/>
      <c r="AJ92" s="64"/>
      <c r="AK92" s="114" t="s">
        <v>99</v>
      </c>
      <c r="AL92" s="115"/>
      <c r="AM92" s="115"/>
      <c r="AN92" s="115"/>
      <c r="AO92" s="116"/>
      <c r="AP92" s="62" t="s">
        <v>62</v>
      </c>
      <c r="AQ92" s="63"/>
      <c r="AR92" s="63"/>
      <c r="AS92" s="63"/>
      <c r="AT92" s="64"/>
      <c r="AU92" s="62" t="s">
        <v>63</v>
      </c>
      <c r="AV92" s="63"/>
      <c r="AW92" s="63"/>
      <c r="AX92" s="63"/>
      <c r="AY92" s="64"/>
      <c r="AZ92" s="62" t="s">
        <v>95</v>
      </c>
      <c r="BA92" s="63"/>
      <c r="BB92" s="64"/>
      <c r="BC92" s="114" t="s">
        <v>99</v>
      </c>
      <c r="BD92" s="115"/>
      <c r="BE92" s="115"/>
      <c r="BF92" s="115"/>
      <c r="BG92" s="116"/>
      <c r="CA92" s="1" t="s">
        <v>29</v>
      </c>
    </row>
    <row r="93" spans="1:79" s="8" customFormat="1" ht="13.2" customHeight="1" x14ac:dyDescent="0.25">
      <c r="A93" s="62">
        <v>2111</v>
      </c>
      <c r="B93" s="63"/>
      <c r="C93" s="63"/>
      <c r="D93" s="64"/>
      <c r="E93" s="92" t="s">
        <v>154</v>
      </c>
      <c r="F93" s="93"/>
      <c r="G93" s="93"/>
      <c r="H93" s="93"/>
      <c r="I93" s="93"/>
      <c r="J93" s="93"/>
      <c r="K93" s="93"/>
      <c r="L93" s="93"/>
      <c r="M93" s="93"/>
      <c r="N93" s="93"/>
      <c r="O93" s="93"/>
      <c r="P93" s="93"/>
      <c r="Q93" s="93"/>
      <c r="R93" s="93"/>
      <c r="S93" s="93"/>
      <c r="T93" s="93"/>
      <c r="U93" s="93"/>
      <c r="V93" s="93"/>
      <c r="W93" s="94"/>
      <c r="X93" s="88">
        <v>0</v>
      </c>
      <c r="Y93" s="89"/>
      <c r="Z93" s="89"/>
      <c r="AA93" s="89"/>
      <c r="AB93" s="90"/>
      <c r="AC93" s="88">
        <v>0</v>
      </c>
      <c r="AD93" s="89"/>
      <c r="AE93" s="89"/>
      <c r="AF93" s="89"/>
      <c r="AG93" s="90"/>
      <c r="AH93" s="88">
        <v>0</v>
      </c>
      <c r="AI93" s="89"/>
      <c r="AJ93" s="90"/>
      <c r="AK93" s="88">
        <f t="shared" ref="AK93:AK105" si="8">IF(ISNUMBER(X93),X93,0)+IF(ISNUMBER(AC93),AC93,0)</f>
        <v>0</v>
      </c>
      <c r="AL93" s="89"/>
      <c r="AM93" s="89"/>
      <c r="AN93" s="89"/>
      <c r="AO93" s="90"/>
      <c r="AP93" s="88">
        <v>0</v>
      </c>
      <c r="AQ93" s="89"/>
      <c r="AR93" s="89"/>
      <c r="AS93" s="89"/>
      <c r="AT93" s="90"/>
      <c r="AU93" s="88">
        <v>0</v>
      </c>
      <c r="AV93" s="89"/>
      <c r="AW93" s="89"/>
      <c r="AX93" s="89"/>
      <c r="AY93" s="90"/>
      <c r="AZ93" s="88">
        <v>0</v>
      </c>
      <c r="BA93" s="89"/>
      <c r="BB93" s="90"/>
      <c r="BC93" s="88">
        <f t="shared" ref="BC93:BC105" si="9">IF(ISNUMBER(AP93),AP93,0)+IF(ISNUMBER(AU93),AU93,0)</f>
        <v>0</v>
      </c>
      <c r="BD93" s="89"/>
      <c r="BE93" s="89"/>
      <c r="BF93" s="89"/>
      <c r="BG93" s="90"/>
      <c r="CA93" s="8" t="s">
        <v>30</v>
      </c>
    </row>
    <row r="94" spans="1:79" s="8" customFormat="1" ht="13.2" customHeight="1" x14ac:dyDescent="0.25">
      <c r="A94" s="62">
        <v>2120</v>
      </c>
      <c r="B94" s="63"/>
      <c r="C94" s="63"/>
      <c r="D94" s="64"/>
      <c r="E94" s="92" t="s">
        <v>155</v>
      </c>
      <c r="F94" s="93"/>
      <c r="G94" s="93"/>
      <c r="H94" s="93"/>
      <c r="I94" s="93"/>
      <c r="J94" s="93"/>
      <c r="K94" s="93"/>
      <c r="L94" s="93"/>
      <c r="M94" s="93"/>
      <c r="N94" s="93"/>
      <c r="O94" s="93"/>
      <c r="P94" s="93"/>
      <c r="Q94" s="93"/>
      <c r="R94" s="93"/>
      <c r="S94" s="93"/>
      <c r="T94" s="93"/>
      <c r="U94" s="93"/>
      <c r="V94" s="93"/>
      <c r="W94" s="94"/>
      <c r="X94" s="88">
        <v>0</v>
      </c>
      <c r="Y94" s="89"/>
      <c r="Z94" s="89"/>
      <c r="AA94" s="89"/>
      <c r="AB94" s="90"/>
      <c r="AC94" s="88">
        <v>0</v>
      </c>
      <c r="AD94" s="89"/>
      <c r="AE94" s="89"/>
      <c r="AF94" s="89"/>
      <c r="AG94" s="90"/>
      <c r="AH94" s="88">
        <v>0</v>
      </c>
      <c r="AI94" s="89"/>
      <c r="AJ94" s="90"/>
      <c r="AK94" s="88">
        <f t="shared" si="8"/>
        <v>0</v>
      </c>
      <c r="AL94" s="89"/>
      <c r="AM94" s="89"/>
      <c r="AN94" s="89"/>
      <c r="AO94" s="90"/>
      <c r="AP94" s="88">
        <v>0</v>
      </c>
      <c r="AQ94" s="89"/>
      <c r="AR94" s="89"/>
      <c r="AS94" s="89"/>
      <c r="AT94" s="90"/>
      <c r="AU94" s="88">
        <v>0</v>
      </c>
      <c r="AV94" s="89"/>
      <c r="AW94" s="89"/>
      <c r="AX94" s="89"/>
      <c r="AY94" s="90"/>
      <c r="AZ94" s="88">
        <v>0</v>
      </c>
      <c r="BA94" s="89"/>
      <c r="BB94" s="90"/>
      <c r="BC94" s="88">
        <f t="shared" si="9"/>
        <v>0</v>
      </c>
      <c r="BD94" s="89"/>
      <c r="BE94" s="89"/>
      <c r="BF94" s="89"/>
      <c r="BG94" s="90"/>
    </row>
    <row r="95" spans="1:79" s="8" customFormat="1" ht="13.2" customHeight="1" x14ac:dyDescent="0.25">
      <c r="A95" s="62">
        <v>2210</v>
      </c>
      <c r="B95" s="63"/>
      <c r="C95" s="63"/>
      <c r="D95" s="64"/>
      <c r="E95" s="92" t="s">
        <v>156</v>
      </c>
      <c r="F95" s="93"/>
      <c r="G95" s="93"/>
      <c r="H95" s="93"/>
      <c r="I95" s="93"/>
      <c r="J95" s="93"/>
      <c r="K95" s="93"/>
      <c r="L95" s="93"/>
      <c r="M95" s="93"/>
      <c r="N95" s="93"/>
      <c r="O95" s="93"/>
      <c r="P95" s="93"/>
      <c r="Q95" s="93"/>
      <c r="R95" s="93"/>
      <c r="S95" s="93"/>
      <c r="T95" s="93"/>
      <c r="U95" s="93"/>
      <c r="V95" s="93"/>
      <c r="W95" s="94"/>
      <c r="X95" s="88">
        <v>0</v>
      </c>
      <c r="Y95" s="89"/>
      <c r="Z95" s="89"/>
      <c r="AA95" s="89"/>
      <c r="AB95" s="90"/>
      <c r="AC95" s="88">
        <v>0</v>
      </c>
      <c r="AD95" s="89"/>
      <c r="AE95" s="89"/>
      <c r="AF95" s="89"/>
      <c r="AG95" s="90"/>
      <c r="AH95" s="88">
        <v>0</v>
      </c>
      <c r="AI95" s="89"/>
      <c r="AJ95" s="90"/>
      <c r="AK95" s="88">
        <f t="shared" si="8"/>
        <v>0</v>
      </c>
      <c r="AL95" s="89"/>
      <c r="AM95" s="89"/>
      <c r="AN95" s="89"/>
      <c r="AO95" s="90"/>
      <c r="AP95" s="88">
        <v>0</v>
      </c>
      <c r="AQ95" s="89"/>
      <c r="AR95" s="89"/>
      <c r="AS95" s="89"/>
      <c r="AT95" s="90"/>
      <c r="AU95" s="88">
        <v>0</v>
      </c>
      <c r="AV95" s="89"/>
      <c r="AW95" s="89"/>
      <c r="AX95" s="89"/>
      <c r="AY95" s="90"/>
      <c r="AZ95" s="88">
        <v>0</v>
      </c>
      <c r="BA95" s="89"/>
      <c r="BB95" s="90"/>
      <c r="BC95" s="88">
        <f t="shared" si="9"/>
        <v>0</v>
      </c>
      <c r="BD95" s="89"/>
      <c r="BE95" s="89"/>
      <c r="BF95" s="89"/>
      <c r="BG95" s="90"/>
    </row>
    <row r="96" spans="1:79" s="8" customFormat="1" ht="13.2" customHeight="1" x14ac:dyDescent="0.25">
      <c r="A96" s="62">
        <v>2220</v>
      </c>
      <c r="B96" s="63"/>
      <c r="C96" s="63"/>
      <c r="D96" s="64"/>
      <c r="E96" s="92" t="s">
        <v>222</v>
      </c>
      <c r="F96" s="93"/>
      <c r="G96" s="93"/>
      <c r="H96" s="93"/>
      <c r="I96" s="93"/>
      <c r="J96" s="93"/>
      <c r="K96" s="93"/>
      <c r="L96" s="93"/>
      <c r="M96" s="93"/>
      <c r="N96" s="93"/>
      <c r="O96" s="93"/>
      <c r="P96" s="93"/>
      <c r="Q96" s="93"/>
      <c r="R96" s="93"/>
      <c r="S96" s="93"/>
      <c r="T96" s="93"/>
      <c r="U96" s="93"/>
      <c r="V96" s="93"/>
      <c r="W96" s="94"/>
      <c r="X96" s="88">
        <v>0</v>
      </c>
      <c r="Y96" s="89"/>
      <c r="Z96" s="89"/>
      <c r="AA96" s="89"/>
      <c r="AB96" s="90"/>
      <c r="AC96" s="88">
        <v>0</v>
      </c>
      <c r="AD96" s="89"/>
      <c r="AE96" s="89"/>
      <c r="AF96" s="89"/>
      <c r="AG96" s="90"/>
      <c r="AH96" s="88">
        <v>0</v>
      </c>
      <c r="AI96" s="89"/>
      <c r="AJ96" s="90"/>
      <c r="AK96" s="88">
        <f t="shared" si="8"/>
        <v>0</v>
      </c>
      <c r="AL96" s="89"/>
      <c r="AM96" s="89"/>
      <c r="AN96" s="89"/>
      <c r="AO96" s="90"/>
      <c r="AP96" s="88">
        <v>0</v>
      </c>
      <c r="AQ96" s="89"/>
      <c r="AR96" s="89"/>
      <c r="AS96" s="89"/>
      <c r="AT96" s="90"/>
      <c r="AU96" s="88">
        <v>0</v>
      </c>
      <c r="AV96" s="89"/>
      <c r="AW96" s="89"/>
      <c r="AX96" s="89"/>
      <c r="AY96" s="90"/>
      <c r="AZ96" s="88">
        <v>0</v>
      </c>
      <c r="BA96" s="89"/>
      <c r="BB96" s="90"/>
      <c r="BC96" s="88">
        <f t="shared" si="9"/>
        <v>0</v>
      </c>
      <c r="BD96" s="89"/>
      <c r="BE96" s="89"/>
      <c r="BF96" s="89"/>
      <c r="BG96" s="90"/>
    </row>
    <row r="97" spans="1:64" s="8" customFormat="1" ht="13.2" customHeight="1" x14ac:dyDescent="0.25">
      <c r="A97" s="62">
        <v>2240</v>
      </c>
      <c r="B97" s="63"/>
      <c r="C97" s="63"/>
      <c r="D97" s="64"/>
      <c r="E97" s="92" t="s">
        <v>157</v>
      </c>
      <c r="F97" s="93"/>
      <c r="G97" s="93"/>
      <c r="H97" s="93"/>
      <c r="I97" s="93"/>
      <c r="J97" s="93"/>
      <c r="K97" s="93"/>
      <c r="L97" s="93"/>
      <c r="M97" s="93"/>
      <c r="N97" s="93"/>
      <c r="O97" s="93"/>
      <c r="P97" s="93"/>
      <c r="Q97" s="93"/>
      <c r="R97" s="93"/>
      <c r="S97" s="93"/>
      <c r="T97" s="93"/>
      <c r="U97" s="93"/>
      <c r="V97" s="93"/>
      <c r="W97" s="94"/>
      <c r="X97" s="88">
        <v>0</v>
      </c>
      <c r="Y97" s="89"/>
      <c r="Z97" s="89"/>
      <c r="AA97" s="89"/>
      <c r="AB97" s="90"/>
      <c r="AC97" s="88">
        <v>0</v>
      </c>
      <c r="AD97" s="89"/>
      <c r="AE97" s="89"/>
      <c r="AF97" s="89"/>
      <c r="AG97" s="90"/>
      <c r="AH97" s="88">
        <v>0</v>
      </c>
      <c r="AI97" s="89"/>
      <c r="AJ97" s="90"/>
      <c r="AK97" s="88">
        <f t="shared" si="8"/>
        <v>0</v>
      </c>
      <c r="AL97" s="89"/>
      <c r="AM97" s="89"/>
      <c r="AN97" s="89"/>
      <c r="AO97" s="90"/>
      <c r="AP97" s="88">
        <v>0</v>
      </c>
      <c r="AQ97" s="89"/>
      <c r="AR97" s="89"/>
      <c r="AS97" s="89"/>
      <c r="AT97" s="90"/>
      <c r="AU97" s="88">
        <v>0</v>
      </c>
      <c r="AV97" s="89"/>
      <c r="AW97" s="89"/>
      <c r="AX97" s="89"/>
      <c r="AY97" s="90"/>
      <c r="AZ97" s="88">
        <v>0</v>
      </c>
      <c r="BA97" s="89"/>
      <c r="BB97" s="90"/>
      <c r="BC97" s="88">
        <f t="shared" si="9"/>
        <v>0</v>
      </c>
      <c r="BD97" s="89"/>
      <c r="BE97" s="89"/>
      <c r="BF97" s="89"/>
      <c r="BG97" s="90"/>
    </row>
    <row r="98" spans="1:64" s="8" customFormat="1" ht="13.2" customHeight="1" x14ac:dyDescent="0.25">
      <c r="A98" s="62">
        <v>2272</v>
      </c>
      <c r="B98" s="63"/>
      <c r="C98" s="63"/>
      <c r="D98" s="64"/>
      <c r="E98" s="92" t="s">
        <v>159</v>
      </c>
      <c r="F98" s="93"/>
      <c r="G98" s="93"/>
      <c r="H98" s="93"/>
      <c r="I98" s="93"/>
      <c r="J98" s="93"/>
      <c r="K98" s="93"/>
      <c r="L98" s="93"/>
      <c r="M98" s="93"/>
      <c r="N98" s="93"/>
      <c r="O98" s="93"/>
      <c r="P98" s="93"/>
      <c r="Q98" s="93"/>
      <c r="R98" s="93"/>
      <c r="S98" s="93"/>
      <c r="T98" s="93"/>
      <c r="U98" s="93"/>
      <c r="V98" s="93"/>
      <c r="W98" s="94"/>
      <c r="X98" s="88">
        <v>2325</v>
      </c>
      <c r="Y98" s="89"/>
      <c r="Z98" s="89"/>
      <c r="AA98" s="89"/>
      <c r="AB98" s="90"/>
      <c r="AC98" s="88">
        <v>0</v>
      </c>
      <c r="AD98" s="89"/>
      <c r="AE98" s="89"/>
      <c r="AF98" s="89"/>
      <c r="AG98" s="90"/>
      <c r="AH98" s="88">
        <v>0</v>
      </c>
      <c r="AI98" s="89"/>
      <c r="AJ98" s="90"/>
      <c r="AK98" s="88">
        <f t="shared" si="8"/>
        <v>2325</v>
      </c>
      <c r="AL98" s="89"/>
      <c r="AM98" s="89"/>
      <c r="AN98" s="89"/>
      <c r="AO98" s="90"/>
      <c r="AP98" s="88">
        <v>2449</v>
      </c>
      <c r="AQ98" s="89"/>
      <c r="AR98" s="89"/>
      <c r="AS98" s="89"/>
      <c r="AT98" s="90"/>
      <c r="AU98" s="88">
        <v>0</v>
      </c>
      <c r="AV98" s="89"/>
      <c r="AW98" s="89"/>
      <c r="AX98" s="89"/>
      <c r="AY98" s="90"/>
      <c r="AZ98" s="88">
        <v>0</v>
      </c>
      <c r="BA98" s="89"/>
      <c r="BB98" s="90"/>
      <c r="BC98" s="88">
        <f t="shared" si="9"/>
        <v>2449</v>
      </c>
      <c r="BD98" s="89"/>
      <c r="BE98" s="89"/>
      <c r="BF98" s="89"/>
      <c r="BG98" s="90"/>
    </row>
    <row r="99" spans="1:64" s="8" customFormat="1" ht="13.2" customHeight="1" x14ac:dyDescent="0.25">
      <c r="A99" s="62">
        <v>2273</v>
      </c>
      <c r="B99" s="63"/>
      <c r="C99" s="63"/>
      <c r="D99" s="64"/>
      <c r="E99" s="92" t="s">
        <v>160</v>
      </c>
      <c r="F99" s="93"/>
      <c r="G99" s="93"/>
      <c r="H99" s="93"/>
      <c r="I99" s="93"/>
      <c r="J99" s="93"/>
      <c r="K99" s="93"/>
      <c r="L99" s="93"/>
      <c r="M99" s="93"/>
      <c r="N99" s="93"/>
      <c r="O99" s="93"/>
      <c r="P99" s="93"/>
      <c r="Q99" s="93"/>
      <c r="R99" s="93"/>
      <c r="S99" s="93"/>
      <c r="T99" s="93"/>
      <c r="U99" s="93"/>
      <c r="V99" s="93"/>
      <c r="W99" s="94"/>
      <c r="X99" s="88">
        <v>9936</v>
      </c>
      <c r="Y99" s="89"/>
      <c r="Z99" s="89"/>
      <c r="AA99" s="89"/>
      <c r="AB99" s="90"/>
      <c r="AC99" s="88">
        <v>0</v>
      </c>
      <c r="AD99" s="89"/>
      <c r="AE99" s="89"/>
      <c r="AF99" s="89"/>
      <c r="AG99" s="90"/>
      <c r="AH99" s="88">
        <v>0</v>
      </c>
      <c r="AI99" s="89"/>
      <c r="AJ99" s="90"/>
      <c r="AK99" s="88">
        <f t="shared" si="8"/>
        <v>9936</v>
      </c>
      <c r="AL99" s="89"/>
      <c r="AM99" s="89"/>
      <c r="AN99" s="89"/>
      <c r="AO99" s="90"/>
      <c r="AP99" s="88">
        <v>10462</v>
      </c>
      <c r="AQ99" s="89"/>
      <c r="AR99" s="89"/>
      <c r="AS99" s="89"/>
      <c r="AT99" s="90"/>
      <c r="AU99" s="88">
        <v>0</v>
      </c>
      <c r="AV99" s="89"/>
      <c r="AW99" s="89"/>
      <c r="AX99" s="89"/>
      <c r="AY99" s="90"/>
      <c r="AZ99" s="88">
        <v>0</v>
      </c>
      <c r="BA99" s="89"/>
      <c r="BB99" s="90"/>
      <c r="BC99" s="88">
        <f t="shared" si="9"/>
        <v>10462</v>
      </c>
      <c r="BD99" s="89"/>
      <c r="BE99" s="89"/>
      <c r="BF99" s="89"/>
      <c r="BG99" s="90"/>
    </row>
    <row r="100" spans="1:64" s="8" customFormat="1" ht="13.2" customHeight="1" x14ac:dyDescent="0.25">
      <c r="A100" s="62">
        <v>2274</v>
      </c>
      <c r="B100" s="63"/>
      <c r="C100" s="63"/>
      <c r="D100" s="64"/>
      <c r="E100" s="92" t="s">
        <v>225</v>
      </c>
      <c r="F100" s="93"/>
      <c r="G100" s="93"/>
      <c r="H100" s="93"/>
      <c r="I100" s="93"/>
      <c r="J100" s="93"/>
      <c r="K100" s="93"/>
      <c r="L100" s="93"/>
      <c r="M100" s="93"/>
      <c r="N100" s="93"/>
      <c r="O100" s="93"/>
      <c r="P100" s="93"/>
      <c r="Q100" s="93"/>
      <c r="R100" s="93"/>
      <c r="S100" s="93"/>
      <c r="T100" s="93"/>
      <c r="U100" s="93"/>
      <c r="V100" s="93"/>
      <c r="W100" s="94"/>
      <c r="X100" s="88">
        <v>70079</v>
      </c>
      <c r="Y100" s="89"/>
      <c r="Z100" s="89"/>
      <c r="AA100" s="89"/>
      <c r="AB100" s="90"/>
      <c r="AC100" s="88">
        <v>0</v>
      </c>
      <c r="AD100" s="89"/>
      <c r="AE100" s="89"/>
      <c r="AF100" s="89"/>
      <c r="AG100" s="90"/>
      <c r="AH100" s="88">
        <v>0</v>
      </c>
      <c r="AI100" s="89"/>
      <c r="AJ100" s="90"/>
      <c r="AK100" s="88">
        <f t="shared" si="8"/>
        <v>70079</v>
      </c>
      <c r="AL100" s="89"/>
      <c r="AM100" s="89"/>
      <c r="AN100" s="89"/>
      <c r="AO100" s="90"/>
      <c r="AP100" s="88">
        <v>73793</v>
      </c>
      <c r="AQ100" s="89"/>
      <c r="AR100" s="89"/>
      <c r="AS100" s="89"/>
      <c r="AT100" s="90"/>
      <c r="AU100" s="88">
        <v>0</v>
      </c>
      <c r="AV100" s="89"/>
      <c r="AW100" s="89"/>
      <c r="AX100" s="89"/>
      <c r="AY100" s="90"/>
      <c r="AZ100" s="88">
        <v>0</v>
      </c>
      <c r="BA100" s="89"/>
      <c r="BB100" s="90"/>
      <c r="BC100" s="88">
        <f t="shared" si="9"/>
        <v>73793</v>
      </c>
      <c r="BD100" s="89"/>
      <c r="BE100" s="89"/>
      <c r="BF100" s="89"/>
      <c r="BG100" s="90"/>
    </row>
    <row r="101" spans="1:64" s="8" customFormat="1" ht="13.2" customHeight="1" x14ac:dyDescent="0.25">
      <c r="A101" s="62">
        <v>2730</v>
      </c>
      <c r="B101" s="63"/>
      <c r="C101" s="63"/>
      <c r="D101" s="64"/>
      <c r="E101" s="92" t="s">
        <v>229</v>
      </c>
      <c r="F101" s="93"/>
      <c r="G101" s="93"/>
      <c r="H101" s="93"/>
      <c r="I101" s="93"/>
      <c r="J101" s="93"/>
      <c r="K101" s="93"/>
      <c r="L101" s="93"/>
      <c r="M101" s="93"/>
      <c r="N101" s="93"/>
      <c r="O101" s="93"/>
      <c r="P101" s="93"/>
      <c r="Q101" s="93"/>
      <c r="R101" s="93"/>
      <c r="S101" s="93"/>
      <c r="T101" s="93"/>
      <c r="U101" s="93"/>
      <c r="V101" s="93"/>
      <c r="W101" s="94"/>
      <c r="X101" s="88">
        <v>0</v>
      </c>
      <c r="Y101" s="89"/>
      <c r="Z101" s="89"/>
      <c r="AA101" s="89"/>
      <c r="AB101" s="90"/>
      <c r="AC101" s="88">
        <v>0</v>
      </c>
      <c r="AD101" s="89"/>
      <c r="AE101" s="89"/>
      <c r="AF101" s="89"/>
      <c r="AG101" s="90"/>
      <c r="AH101" s="88">
        <v>0</v>
      </c>
      <c r="AI101" s="89"/>
      <c r="AJ101" s="90"/>
      <c r="AK101" s="88">
        <f t="shared" si="8"/>
        <v>0</v>
      </c>
      <c r="AL101" s="89"/>
      <c r="AM101" s="89"/>
      <c r="AN101" s="89"/>
      <c r="AO101" s="90"/>
      <c r="AP101" s="88">
        <v>0</v>
      </c>
      <c r="AQ101" s="89"/>
      <c r="AR101" s="89"/>
      <c r="AS101" s="89"/>
      <c r="AT101" s="90"/>
      <c r="AU101" s="88">
        <v>0</v>
      </c>
      <c r="AV101" s="89"/>
      <c r="AW101" s="89"/>
      <c r="AX101" s="89"/>
      <c r="AY101" s="90"/>
      <c r="AZ101" s="88">
        <v>0</v>
      </c>
      <c r="BA101" s="89"/>
      <c r="BB101" s="90"/>
      <c r="BC101" s="88">
        <f t="shared" si="9"/>
        <v>0</v>
      </c>
      <c r="BD101" s="89"/>
      <c r="BE101" s="89"/>
      <c r="BF101" s="89"/>
      <c r="BG101" s="90"/>
    </row>
    <row r="102" spans="1:64" s="8" customFormat="1" ht="13.2" customHeight="1" x14ac:dyDescent="0.25">
      <c r="A102" s="62">
        <v>2800</v>
      </c>
      <c r="B102" s="63"/>
      <c r="C102" s="63"/>
      <c r="D102" s="64"/>
      <c r="E102" s="92" t="s">
        <v>230</v>
      </c>
      <c r="F102" s="93"/>
      <c r="G102" s="93"/>
      <c r="H102" s="93"/>
      <c r="I102" s="93"/>
      <c r="J102" s="93"/>
      <c r="K102" s="93"/>
      <c r="L102" s="93"/>
      <c r="M102" s="93"/>
      <c r="N102" s="93"/>
      <c r="O102" s="93"/>
      <c r="P102" s="93"/>
      <c r="Q102" s="93"/>
      <c r="R102" s="93"/>
      <c r="S102" s="93"/>
      <c r="T102" s="93"/>
      <c r="U102" s="93"/>
      <c r="V102" s="93"/>
      <c r="W102" s="94"/>
      <c r="X102" s="88">
        <v>0</v>
      </c>
      <c r="Y102" s="89"/>
      <c r="Z102" s="89"/>
      <c r="AA102" s="89"/>
      <c r="AB102" s="90"/>
      <c r="AC102" s="88">
        <v>0</v>
      </c>
      <c r="AD102" s="89"/>
      <c r="AE102" s="89"/>
      <c r="AF102" s="89"/>
      <c r="AG102" s="90"/>
      <c r="AH102" s="88">
        <v>0</v>
      </c>
      <c r="AI102" s="89"/>
      <c r="AJ102" s="90"/>
      <c r="AK102" s="88">
        <f t="shared" si="8"/>
        <v>0</v>
      </c>
      <c r="AL102" s="89"/>
      <c r="AM102" s="89"/>
      <c r="AN102" s="89"/>
      <c r="AO102" s="90"/>
      <c r="AP102" s="88">
        <v>0</v>
      </c>
      <c r="AQ102" s="89"/>
      <c r="AR102" s="89"/>
      <c r="AS102" s="89"/>
      <c r="AT102" s="90"/>
      <c r="AU102" s="88">
        <v>0</v>
      </c>
      <c r="AV102" s="89"/>
      <c r="AW102" s="89"/>
      <c r="AX102" s="89"/>
      <c r="AY102" s="90"/>
      <c r="AZ102" s="88">
        <v>0</v>
      </c>
      <c r="BA102" s="89"/>
      <c r="BB102" s="90"/>
      <c r="BC102" s="88">
        <f t="shared" si="9"/>
        <v>0</v>
      </c>
      <c r="BD102" s="89"/>
      <c r="BE102" s="89"/>
      <c r="BF102" s="89"/>
      <c r="BG102" s="90"/>
    </row>
    <row r="103" spans="1:64" s="8" customFormat="1" ht="13.95" customHeight="1" x14ac:dyDescent="0.25">
      <c r="A103" s="62">
        <v>3110</v>
      </c>
      <c r="B103" s="63"/>
      <c r="C103" s="63"/>
      <c r="D103" s="64"/>
      <c r="E103" s="92" t="s">
        <v>231</v>
      </c>
      <c r="F103" s="93"/>
      <c r="G103" s="93"/>
      <c r="H103" s="93"/>
      <c r="I103" s="93"/>
      <c r="J103" s="93"/>
      <c r="K103" s="93"/>
      <c r="L103" s="93"/>
      <c r="M103" s="93"/>
      <c r="N103" s="93"/>
      <c r="O103" s="93"/>
      <c r="P103" s="93"/>
      <c r="Q103" s="93"/>
      <c r="R103" s="93"/>
      <c r="S103" s="93"/>
      <c r="T103" s="93"/>
      <c r="U103" s="93"/>
      <c r="V103" s="93"/>
      <c r="W103" s="94"/>
      <c r="X103" s="88">
        <v>0</v>
      </c>
      <c r="Y103" s="89"/>
      <c r="Z103" s="89"/>
      <c r="AA103" s="89"/>
      <c r="AB103" s="90"/>
      <c r="AC103" s="88">
        <v>0</v>
      </c>
      <c r="AD103" s="89"/>
      <c r="AE103" s="89"/>
      <c r="AF103" s="89"/>
      <c r="AG103" s="90"/>
      <c r="AH103" s="88">
        <v>0</v>
      </c>
      <c r="AI103" s="89"/>
      <c r="AJ103" s="90"/>
      <c r="AK103" s="88">
        <f t="shared" si="8"/>
        <v>0</v>
      </c>
      <c r="AL103" s="89"/>
      <c r="AM103" s="89"/>
      <c r="AN103" s="89"/>
      <c r="AO103" s="90"/>
      <c r="AP103" s="88">
        <v>0</v>
      </c>
      <c r="AQ103" s="89"/>
      <c r="AR103" s="89"/>
      <c r="AS103" s="89"/>
      <c r="AT103" s="90"/>
      <c r="AU103" s="88">
        <v>0</v>
      </c>
      <c r="AV103" s="89"/>
      <c r="AW103" s="89"/>
      <c r="AX103" s="89"/>
      <c r="AY103" s="90"/>
      <c r="AZ103" s="88">
        <v>0</v>
      </c>
      <c r="BA103" s="89"/>
      <c r="BB103" s="90"/>
      <c r="BC103" s="88">
        <f t="shared" si="9"/>
        <v>0</v>
      </c>
      <c r="BD103" s="89"/>
      <c r="BE103" s="89"/>
      <c r="BF103" s="89"/>
      <c r="BG103" s="90"/>
    </row>
    <row r="104" spans="1:64" s="8" customFormat="1" ht="13.2" customHeight="1" x14ac:dyDescent="0.25">
      <c r="A104" s="62">
        <v>3132</v>
      </c>
      <c r="B104" s="63"/>
      <c r="C104" s="63"/>
      <c r="D104" s="64"/>
      <c r="E104" s="92" t="s">
        <v>232</v>
      </c>
      <c r="F104" s="93"/>
      <c r="G104" s="93"/>
      <c r="H104" s="93"/>
      <c r="I104" s="93"/>
      <c r="J104" s="93"/>
      <c r="K104" s="93"/>
      <c r="L104" s="93"/>
      <c r="M104" s="93"/>
      <c r="N104" s="93"/>
      <c r="O104" s="93"/>
      <c r="P104" s="93"/>
      <c r="Q104" s="93"/>
      <c r="R104" s="93"/>
      <c r="S104" s="93"/>
      <c r="T104" s="93"/>
      <c r="U104" s="93"/>
      <c r="V104" s="93"/>
      <c r="W104" s="94"/>
      <c r="X104" s="88">
        <v>0</v>
      </c>
      <c r="Y104" s="89"/>
      <c r="Z104" s="89"/>
      <c r="AA104" s="89"/>
      <c r="AB104" s="90"/>
      <c r="AC104" s="88">
        <v>0</v>
      </c>
      <c r="AD104" s="89"/>
      <c r="AE104" s="89"/>
      <c r="AF104" s="89"/>
      <c r="AG104" s="90"/>
      <c r="AH104" s="88">
        <v>0</v>
      </c>
      <c r="AI104" s="89"/>
      <c r="AJ104" s="90"/>
      <c r="AK104" s="88">
        <f t="shared" si="8"/>
        <v>0</v>
      </c>
      <c r="AL104" s="89"/>
      <c r="AM104" s="89"/>
      <c r="AN104" s="89"/>
      <c r="AO104" s="90"/>
      <c r="AP104" s="88">
        <v>0</v>
      </c>
      <c r="AQ104" s="89"/>
      <c r="AR104" s="89"/>
      <c r="AS104" s="89"/>
      <c r="AT104" s="90"/>
      <c r="AU104" s="88">
        <v>0</v>
      </c>
      <c r="AV104" s="89"/>
      <c r="AW104" s="89"/>
      <c r="AX104" s="89"/>
      <c r="AY104" s="90"/>
      <c r="AZ104" s="88">
        <v>0</v>
      </c>
      <c r="BA104" s="89"/>
      <c r="BB104" s="90"/>
      <c r="BC104" s="88">
        <f t="shared" si="9"/>
        <v>0</v>
      </c>
      <c r="BD104" s="89"/>
      <c r="BE104" s="89"/>
      <c r="BF104" s="89"/>
      <c r="BG104" s="90"/>
    </row>
    <row r="105" spans="1:64" s="9" customFormat="1" ht="12.75" customHeight="1" x14ac:dyDescent="0.25">
      <c r="A105" s="98"/>
      <c r="B105" s="99"/>
      <c r="C105" s="99"/>
      <c r="D105" s="100"/>
      <c r="E105" s="159" t="s">
        <v>145</v>
      </c>
      <c r="F105" s="156"/>
      <c r="G105" s="156"/>
      <c r="H105" s="156"/>
      <c r="I105" s="156"/>
      <c r="J105" s="156"/>
      <c r="K105" s="156"/>
      <c r="L105" s="156"/>
      <c r="M105" s="156"/>
      <c r="N105" s="156"/>
      <c r="O105" s="156"/>
      <c r="P105" s="156"/>
      <c r="Q105" s="156"/>
      <c r="R105" s="156"/>
      <c r="S105" s="156"/>
      <c r="T105" s="156"/>
      <c r="U105" s="156"/>
      <c r="V105" s="156"/>
      <c r="W105" s="157"/>
      <c r="X105" s="95">
        <f>X93+X94+X95+X96+X97+X98+X99+X100+X101+X102+X103+X104</f>
        <v>82340</v>
      </c>
      <c r="Y105" s="96"/>
      <c r="Z105" s="96"/>
      <c r="AA105" s="96"/>
      <c r="AB105" s="97"/>
      <c r="AC105" s="95">
        <v>0</v>
      </c>
      <c r="AD105" s="96"/>
      <c r="AE105" s="96"/>
      <c r="AF105" s="96"/>
      <c r="AG105" s="97"/>
      <c r="AH105" s="95">
        <v>0</v>
      </c>
      <c r="AI105" s="96"/>
      <c r="AJ105" s="97"/>
      <c r="AK105" s="95">
        <f t="shared" si="8"/>
        <v>82340</v>
      </c>
      <c r="AL105" s="96"/>
      <c r="AM105" s="96"/>
      <c r="AN105" s="96"/>
      <c r="AO105" s="97"/>
      <c r="AP105" s="95">
        <f>AP93+AP94+AP95+AP96+AP97+AP98+AP99+AP100+AP101+AP102+AP103+AP104</f>
        <v>86704</v>
      </c>
      <c r="AQ105" s="96"/>
      <c r="AR105" s="96"/>
      <c r="AS105" s="96"/>
      <c r="AT105" s="97"/>
      <c r="AU105" s="95">
        <v>0</v>
      </c>
      <c r="AV105" s="96"/>
      <c r="AW105" s="96"/>
      <c r="AX105" s="96"/>
      <c r="AY105" s="97"/>
      <c r="AZ105" s="95">
        <v>0</v>
      </c>
      <c r="BA105" s="96"/>
      <c r="BB105" s="97"/>
      <c r="BC105" s="95">
        <f t="shared" si="9"/>
        <v>86704</v>
      </c>
      <c r="BD105" s="96"/>
      <c r="BE105" s="96"/>
      <c r="BF105" s="96"/>
      <c r="BG105" s="97"/>
    </row>
    <row r="107" spans="1:64" ht="14.25" customHeight="1" x14ac:dyDescent="0.25">
      <c r="A107" s="51" t="s">
        <v>413</v>
      </c>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row>
    <row r="108" spans="1:64" ht="15" customHeight="1" x14ac:dyDescent="0.25">
      <c r="A108" s="59" t="s">
        <v>192</v>
      </c>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row>
    <row r="109" spans="1:64" ht="6" customHeight="1" x14ac:dyDescent="0.25"/>
    <row r="110" spans="1:64" ht="23.1" customHeight="1" x14ac:dyDescent="0.25">
      <c r="A110" s="104" t="s">
        <v>118</v>
      </c>
      <c r="B110" s="105"/>
      <c r="C110" s="105"/>
      <c r="D110" s="105"/>
      <c r="E110" s="106"/>
      <c r="F110" s="81" t="s">
        <v>19</v>
      </c>
      <c r="G110" s="82"/>
      <c r="H110" s="82"/>
      <c r="I110" s="82"/>
      <c r="J110" s="82"/>
      <c r="K110" s="82"/>
      <c r="L110" s="82"/>
      <c r="M110" s="82"/>
      <c r="N110" s="82"/>
      <c r="O110" s="82"/>
      <c r="P110" s="82"/>
      <c r="Q110" s="82"/>
      <c r="R110" s="82"/>
      <c r="S110" s="82"/>
      <c r="T110" s="82"/>
      <c r="U110" s="82"/>
      <c r="V110" s="82"/>
      <c r="W110" s="83"/>
      <c r="X110" s="77" t="s">
        <v>204</v>
      </c>
      <c r="Y110" s="78"/>
      <c r="Z110" s="78"/>
      <c r="AA110" s="78"/>
      <c r="AB110" s="78"/>
      <c r="AC110" s="78"/>
      <c r="AD110" s="78"/>
      <c r="AE110" s="78"/>
      <c r="AF110" s="78"/>
      <c r="AG110" s="78"/>
      <c r="AH110" s="78"/>
      <c r="AI110" s="78"/>
      <c r="AJ110" s="78"/>
      <c r="AK110" s="78"/>
      <c r="AL110" s="78"/>
      <c r="AM110" s="78"/>
      <c r="AN110" s="78"/>
      <c r="AO110" s="79"/>
      <c r="AP110" s="77" t="s">
        <v>208</v>
      </c>
      <c r="AQ110" s="78"/>
      <c r="AR110" s="78"/>
      <c r="AS110" s="78"/>
      <c r="AT110" s="78"/>
      <c r="AU110" s="78"/>
      <c r="AV110" s="78"/>
      <c r="AW110" s="78"/>
      <c r="AX110" s="78"/>
      <c r="AY110" s="78"/>
      <c r="AZ110" s="78"/>
      <c r="BA110" s="78"/>
      <c r="BB110" s="78"/>
      <c r="BC110" s="78"/>
      <c r="BD110" s="78"/>
      <c r="BE110" s="78"/>
      <c r="BF110" s="78"/>
      <c r="BG110" s="79"/>
    </row>
    <row r="111" spans="1:64" ht="53.25" customHeight="1" x14ac:dyDescent="0.25">
      <c r="A111" s="107"/>
      <c r="B111" s="108"/>
      <c r="C111" s="108"/>
      <c r="D111" s="108"/>
      <c r="E111" s="109"/>
      <c r="F111" s="84"/>
      <c r="G111" s="85"/>
      <c r="H111" s="85"/>
      <c r="I111" s="85"/>
      <c r="J111" s="85"/>
      <c r="K111" s="85"/>
      <c r="L111" s="85"/>
      <c r="M111" s="85"/>
      <c r="N111" s="85"/>
      <c r="O111" s="85"/>
      <c r="P111" s="85"/>
      <c r="Q111" s="85"/>
      <c r="R111" s="85"/>
      <c r="S111" s="85"/>
      <c r="T111" s="85"/>
      <c r="U111" s="85"/>
      <c r="V111" s="85"/>
      <c r="W111" s="86"/>
      <c r="X111" s="77" t="s">
        <v>4</v>
      </c>
      <c r="Y111" s="78"/>
      <c r="Z111" s="78"/>
      <c r="AA111" s="78"/>
      <c r="AB111" s="79"/>
      <c r="AC111" s="77" t="s">
        <v>3</v>
      </c>
      <c r="AD111" s="78"/>
      <c r="AE111" s="78"/>
      <c r="AF111" s="78"/>
      <c r="AG111" s="79"/>
      <c r="AH111" s="62" t="s">
        <v>116</v>
      </c>
      <c r="AI111" s="63"/>
      <c r="AJ111" s="64"/>
      <c r="AK111" s="77" t="s">
        <v>5</v>
      </c>
      <c r="AL111" s="78"/>
      <c r="AM111" s="78"/>
      <c r="AN111" s="78"/>
      <c r="AO111" s="79"/>
      <c r="AP111" s="77" t="s">
        <v>4</v>
      </c>
      <c r="AQ111" s="78"/>
      <c r="AR111" s="78"/>
      <c r="AS111" s="78"/>
      <c r="AT111" s="79"/>
      <c r="AU111" s="77" t="s">
        <v>3</v>
      </c>
      <c r="AV111" s="78"/>
      <c r="AW111" s="78"/>
      <c r="AX111" s="78"/>
      <c r="AY111" s="79"/>
      <c r="AZ111" s="62" t="s">
        <v>116</v>
      </c>
      <c r="BA111" s="63"/>
      <c r="BB111" s="64"/>
      <c r="BC111" s="77" t="s">
        <v>96</v>
      </c>
      <c r="BD111" s="78"/>
      <c r="BE111" s="78"/>
      <c r="BF111" s="78"/>
      <c r="BG111" s="79"/>
    </row>
    <row r="112" spans="1:64" ht="15" customHeight="1" x14ac:dyDescent="0.25">
      <c r="A112" s="77">
        <v>1</v>
      </c>
      <c r="B112" s="78"/>
      <c r="C112" s="78"/>
      <c r="D112" s="78"/>
      <c r="E112" s="79"/>
      <c r="F112" s="77">
        <v>2</v>
      </c>
      <c r="G112" s="78"/>
      <c r="H112" s="78"/>
      <c r="I112" s="78"/>
      <c r="J112" s="78"/>
      <c r="K112" s="78"/>
      <c r="L112" s="78"/>
      <c r="M112" s="78"/>
      <c r="N112" s="78"/>
      <c r="O112" s="78"/>
      <c r="P112" s="78"/>
      <c r="Q112" s="78"/>
      <c r="R112" s="78"/>
      <c r="S112" s="78"/>
      <c r="T112" s="78"/>
      <c r="U112" s="78"/>
      <c r="V112" s="78"/>
      <c r="W112" s="79"/>
      <c r="X112" s="77">
        <v>3</v>
      </c>
      <c r="Y112" s="78"/>
      <c r="Z112" s="78"/>
      <c r="AA112" s="78"/>
      <c r="AB112" s="79"/>
      <c r="AC112" s="77">
        <v>4</v>
      </c>
      <c r="AD112" s="78"/>
      <c r="AE112" s="78"/>
      <c r="AF112" s="78"/>
      <c r="AG112" s="79"/>
      <c r="AH112" s="77">
        <v>5</v>
      </c>
      <c r="AI112" s="78"/>
      <c r="AJ112" s="79"/>
      <c r="AK112" s="77">
        <v>6</v>
      </c>
      <c r="AL112" s="78"/>
      <c r="AM112" s="78"/>
      <c r="AN112" s="78"/>
      <c r="AO112" s="79"/>
      <c r="AP112" s="77">
        <v>7</v>
      </c>
      <c r="AQ112" s="78"/>
      <c r="AR112" s="78"/>
      <c r="AS112" s="78"/>
      <c r="AT112" s="79"/>
      <c r="AU112" s="77">
        <v>8</v>
      </c>
      <c r="AV112" s="78"/>
      <c r="AW112" s="78"/>
      <c r="AX112" s="78"/>
      <c r="AY112" s="79"/>
      <c r="AZ112" s="77">
        <v>9</v>
      </c>
      <c r="BA112" s="78"/>
      <c r="BB112" s="79"/>
      <c r="BC112" s="77">
        <v>10</v>
      </c>
      <c r="BD112" s="78"/>
      <c r="BE112" s="78"/>
      <c r="BF112" s="78"/>
      <c r="BG112" s="79"/>
    </row>
    <row r="113" spans="1:79" ht="15" hidden="1" customHeight="1" x14ac:dyDescent="0.25">
      <c r="A113" s="62" t="s">
        <v>64</v>
      </c>
      <c r="B113" s="63"/>
      <c r="C113" s="63"/>
      <c r="D113" s="63"/>
      <c r="E113" s="64"/>
      <c r="F113" s="62" t="s">
        <v>57</v>
      </c>
      <c r="G113" s="63"/>
      <c r="H113" s="63"/>
      <c r="I113" s="63"/>
      <c r="J113" s="63"/>
      <c r="K113" s="63"/>
      <c r="L113" s="63"/>
      <c r="M113" s="63"/>
      <c r="N113" s="63"/>
      <c r="O113" s="63"/>
      <c r="P113" s="63"/>
      <c r="Q113" s="63"/>
      <c r="R113" s="63"/>
      <c r="S113" s="63"/>
      <c r="T113" s="63"/>
      <c r="U113" s="63"/>
      <c r="V113" s="63"/>
      <c r="W113" s="64"/>
      <c r="X113" s="62" t="s">
        <v>60</v>
      </c>
      <c r="Y113" s="63"/>
      <c r="Z113" s="63"/>
      <c r="AA113" s="63"/>
      <c r="AB113" s="64"/>
      <c r="AC113" s="62" t="s">
        <v>61</v>
      </c>
      <c r="AD113" s="63"/>
      <c r="AE113" s="63"/>
      <c r="AF113" s="63"/>
      <c r="AG113" s="64"/>
      <c r="AH113" s="62" t="s">
        <v>94</v>
      </c>
      <c r="AI113" s="63"/>
      <c r="AJ113" s="64"/>
      <c r="AK113" s="114" t="s">
        <v>99</v>
      </c>
      <c r="AL113" s="115"/>
      <c r="AM113" s="115"/>
      <c r="AN113" s="115"/>
      <c r="AO113" s="116"/>
      <c r="AP113" s="62" t="s">
        <v>62</v>
      </c>
      <c r="AQ113" s="63"/>
      <c r="AR113" s="63"/>
      <c r="AS113" s="63"/>
      <c r="AT113" s="64"/>
      <c r="AU113" s="62" t="s">
        <v>63</v>
      </c>
      <c r="AV113" s="63"/>
      <c r="AW113" s="63"/>
      <c r="AX113" s="63"/>
      <c r="AY113" s="64"/>
      <c r="AZ113" s="62" t="s">
        <v>95</v>
      </c>
      <c r="BA113" s="63"/>
      <c r="BB113" s="64"/>
      <c r="BC113" s="114" t="s">
        <v>99</v>
      </c>
      <c r="BD113" s="115"/>
      <c r="BE113" s="115"/>
      <c r="BF113" s="115"/>
      <c r="BG113" s="116"/>
      <c r="CA113" s="1" t="s">
        <v>31</v>
      </c>
    </row>
    <row r="114" spans="1:79" s="9" customFormat="1" ht="12.75" customHeight="1" x14ac:dyDescent="0.25">
      <c r="A114" s="98"/>
      <c r="B114" s="99"/>
      <c r="C114" s="99"/>
      <c r="D114" s="99"/>
      <c r="E114" s="100"/>
      <c r="F114" s="98" t="s">
        <v>145</v>
      </c>
      <c r="G114" s="99"/>
      <c r="H114" s="99"/>
      <c r="I114" s="99"/>
      <c r="J114" s="99"/>
      <c r="K114" s="99"/>
      <c r="L114" s="99"/>
      <c r="M114" s="99"/>
      <c r="N114" s="99"/>
      <c r="O114" s="99"/>
      <c r="P114" s="99"/>
      <c r="Q114" s="99"/>
      <c r="R114" s="99"/>
      <c r="S114" s="99"/>
      <c r="T114" s="99"/>
      <c r="U114" s="99"/>
      <c r="V114" s="99"/>
      <c r="W114" s="100"/>
      <c r="X114" s="95"/>
      <c r="Y114" s="96"/>
      <c r="Z114" s="96"/>
      <c r="AA114" s="96"/>
      <c r="AB114" s="97"/>
      <c r="AC114" s="95"/>
      <c r="AD114" s="96"/>
      <c r="AE114" s="96"/>
      <c r="AF114" s="96"/>
      <c r="AG114" s="97"/>
      <c r="AH114" s="95"/>
      <c r="AI114" s="96"/>
      <c r="AJ114" s="97"/>
      <c r="AK114" s="95">
        <f>IF(ISNUMBER(X114),X114,0)+IF(ISNUMBER(AC114),AC114,0)</f>
        <v>0</v>
      </c>
      <c r="AL114" s="96"/>
      <c r="AM114" s="96"/>
      <c r="AN114" s="96"/>
      <c r="AO114" s="97"/>
      <c r="AP114" s="95"/>
      <c r="AQ114" s="96"/>
      <c r="AR114" s="96"/>
      <c r="AS114" s="96"/>
      <c r="AT114" s="97"/>
      <c r="AU114" s="95"/>
      <c r="AV114" s="96"/>
      <c r="AW114" s="96"/>
      <c r="AX114" s="96"/>
      <c r="AY114" s="97"/>
      <c r="AZ114" s="95"/>
      <c r="BA114" s="96"/>
      <c r="BB114" s="97"/>
      <c r="BC114" s="95">
        <f>IF(ISNUMBER(AP114),AP114,0)+IF(ISNUMBER(AU114),AU114,0)</f>
        <v>0</v>
      </c>
      <c r="BD114" s="96"/>
      <c r="BE114" s="96"/>
      <c r="BF114" s="96"/>
      <c r="BG114" s="97"/>
      <c r="CA114" s="9" t="s">
        <v>32</v>
      </c>
    </row>
    <row r="116" spans="1:79" ht="14.25" customHeight="1" x14ac:dyDescent="0.25">
      <c r="A116" s="51" t="s">
        <v>404</v>
      </c>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row>
    <row r="118" spans="1:79" ht="14.25" customHeight="1" x14ac:dyDescent="0.25">
      <c r="A118" s="51" t="s">
        <v>414</v>
      </c>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row>
    <row r="119" spans="1:79" ht="15" customHeight="1" x14ac:dyDescent="0.25">
      <c r="A119" s="59" t="s">
        <v>192</v>
      </c>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row>
    <row r="121" spans="1:79" ht="23.1" customHeight="1" x14ac:dyDescent="0.25">
      <c r="A121" s="81" t="s">
        <v>6</v>
      </c>
      <c r="B121" s="82"/>
      <c r="C121" s="82"/>
      <c r="D121" s="81" t="s">
        <v>119</v>
      </c>
      <c r="E121" s="82"/>
      <c r="F121" s="82"/>
      <c r="G121" s="82"/>
      <c r="H121" s="82"/>
      <c r="I121" s="82"/>
      <c r="J121" s="82"/>
      <c r="K121" s="82"/>
      <c r="L121" s="82"/>
      <c r="M121" s="82"/>
      <c r="N121" s="82"/>
      <c r="O121" s="82"/>
      <c r="P121" s="82"/>
      <c r="Q121" s="82"/>
      <c r="R121" s="82"/>
      <c r="S121" s="83"/>
      <c r="T121" s="61" t="s">
        <v>193</v>
      </c>
      <c r="U121" s="61"/>
      <c r="V121" s="61"/>
      <c r="W121" s="61"/>
      <c r="X121" s="61"/>
      <c r="Y121" s="61"/>
      <c r="Z121" s="61"/>
      <c r="AA121" s="61"/>
      <c r="AB121" s="61"/>
      <c r="AC121" s="61"/>
      <c r="AD121" s="61"/>
      <c r="AE121" s="61"/>
      <c r="AF121" s="61"/>
      <c r="AG121" s="61"/>
      <c r="AH121" s="61"/>
      <c r="AI121" s="61"/>
      <c r="AJ121" s="61"/>
      <c r="AK121" s="61"/>
      <c r="AL121" s="61" t="s">
        <v>195</v>
      </c>
      <c r="AM121" s="61"/>
      <c r="AN121" s="61"/>
      <c r="AO121" s="61"/>
      <c r="AP121" s="61"/>
      <c r="AQ121" s="61"/>
      <c r="AR121" s="61"/>
      <c r="AS121" s="61"/>
      <c r="AT121" s="61"/>
      <c r="AU121" s="61"/>
      <c r="AV121" s="61"/>
      <c r="AW121" s="61"/>
      <c r="AX121" s="61"/>
      <c r="AY121" s="61"/>
      <c r="AZ121" s="61"/>
      <c r="BA121" s="61"/>
      <c r="BB121" s="61"/>
      <c r="BC121" s="61"/>
      <c r="BD121" s="61" t="s">
        <v>200</v>
      </c>
      <c r="BE121" s="61"/>
      <c r="BF121" s="61"/>
      <c r="BG121" s="61"/>
      <c r="BH121" s="61"/>
      <c r="BI121" s="61"/>
      <c r="BJ121" s="61"/>
      <c r="BK121" s="61"/>
      <c r="BL121" s="61"/>
      <c r="BM121" s="61"/>
      <c r="BN121" s="61"/>
      <c r="BO121" s="61"/>
      <c r="BP121" s="61"/>
      <c r="BQ121" s="61"/>
      <c r="BR121" s="61"/>
      <c r="BS121" s="61"/>
      <c r="BT121" s="61"/>
      <c r="BU121" s="61"/>
    </row>
    <row r="122" spans="1:79" ht="52.5" customHeight="1" x14ac:dyDescent="0.25">
      <c r="A122" s="84"/>
      <c r="B122" s="85"/>
      <c r="C122" s="85"/>
      <c r="D122" s="84"/>
      <c r="E122" s="85"/>
      <c r="F122" s="85"/>
      <c r="G122" s="85"/>
      <c r="H122" s="85"/>
      <c r="I122" s="85"/>
      <c r="J122" s="85"/>
      <c r="K122" s="85"/>
      <c r="L122" s="85"/>
      <c r="M122" s="85"/>
      <c r="N122" s="85"/>
      <c r="O122" s="85"/>
      <c r="P122" s="85"/>
      <c r="Q122" s="85"/>
      <c r="R122" s="85"/>
      <c r="S122" s="86"/>
      <c r="T122" s="61" t="s">
        <v>4</v>
      </c>
      <c r="U122" s="61"/>
      <c r="V122" s="61"/>
      <c r="W122" s="61"/>
      <c r="X122" s="61"/>
      <c r="Y122" s="61" t="s">
        <v>3</v>
      </c>
      <c r="Z122" s="61"/>
      <c r="AA122" s="61"/>
      <c r="AB122" s="61"/>
      <c r="AC122" s="61"/>
      <c r="AD122" s="62" t="s">
        <v>116</v>
      </c>
      <c r="AE122" s="63"/>
      <c r="AF122" s="64"/>
      <c r="AG122" s="61" t="s">
        <v>5</v>
      </c>
      <c r="AH122" s="61"/>
      <c r="AI122" s="61"/>
      <c r="AJ122" s="61"/>
      <c r="AK122" s="61"/>
      <c r="AL122" s="61" t="s">
        <v>4</v>
      </c>
      <c r="AM122" s="61"/>
      <c r="AN122" s="61"/>
      <c r="AO122" s="61"/>
      <c r="AP122" s="61"/>
      <c r="AQ122" s="61" t="s">
        <v>3</v>
      </c>
      <c r="AR122" s="61"/>
      <c r="AS122" s="61"/>
      <c r="AT122" s="61"/>
      <c r="AU122" s="61"/>
      <c r="AV122" s="62" t="s">
        <v>116</v>
      </c>
      <c r="AW122" s="63"/>
      <c r="AX122" s="64"/>
      <c r="AY122" s="61" t="s">
        <v>96</v>
      </c>
      <c r="AZ122" s="61"/>
      <c r="BA122" s="61"/>
      <c r="BB122" s="61"/>
      <c r="BC122" s="61"/>
      <c r="BD122" s="61" t="s">
        <v>4</v>
      </c>
      <c r="BE122" s="61"/>
      <c r="BF122" s="61"/>
      <c r="BG122" s="61"/>
      <c r="BH122" s="61"/>
      <c r="BI122" s="61" t="s">
        <v>3</v>
      </c>
      <c r="BJ122" s="61"/>
      <c r="BK122" s="61"/>
      <c r="BL122" s="61"/>
      <c r="BM122" s="61"/>
      <c r="BN122" s="62" t="s">
        <v>116</v>
      </c>
      <c r="BO122" s="63"/>
      <c r="BP122" s="64"/>
      <c r="BQ122" s="61" t="s">
        <v>97</v>
      </c>
      <c r="BR122" s="61"/>
      <c r="BS122" s="61"/>
      <c r="BT122" s="61"/>
      <c r="BU122" s="61"/>
    </row>
    <row r="123" spans="1:79" ht="15" customHeight="1" x14ac:dyDescent="0.25">
      <c r="A123" s="77">
        <v>1</v>
      </c>
      <c r="B123" s="78"/>
      <c r="C123" s="78"/>
      <c r="D123" s="77">
        <v>2</v>
      </c>
      <c r="E123" s="78"/>
      <c r="F123" s="78"/>
      <c r="G123" s="78"/>
      <c r="H123" s="78"/>
      <c r="I123" s="78"/>
      <c r="J123" s="78"/>
      <c r="K123" s="78"/>
      <c r="L123" s="78"/>
      <c r="M123" s="78"/>
      <c r="N123" s="78"/>
      <c r="O123" s="78"/>
      <c r="P123" s="78"/>
      <c r="Q123" s="78"/>
      <c r="R123" s="78"/>
      <c r="S123" s="79"/>
      <c r="T123" s="61">
        <v>3</v>
      </c>
      <c r="U123" s="61"/>
      <c r="V123" s="61"/>
      <c r="W123" s="61"/>
      <c r="X123" s="61"/>
      <c r="Y123" s="61">
        <v>4</v>
      </c>
      <c r="Z123" s="61"/>
      <c r="AA123" s="61"/>
      <c r="AB123" s="61"/>
      <c r="AC123" s="61"/>
      <c r="AD123" s="77">
        <v>5</v>
      </c>
      <c r="AE123" s="78"/>
      <c r="AF123" s="79"/>
      <c r="AG123" s="61">
        <v>6</v>
      </c>
      <c r="AH123" s="61"/>
      <c r="AI123" s="61"/>
      <c r="AJ123" s="61"/>
      <c r="AK123" s="61"/>
      <c r="AL123" s="61">
        <v>7</v>
      </c>
      <c r="AM123" s="61"/>
      <c r="AN123" s="61"/>
      <c r="AO123" s="61"/>
      <c r="AP123" s="61"/>
      <c r="AQ123" s="61">
        <v>8</v>
      </c>
      <c r="AR123" s="61"/>
      <c r="AS123" s="61"/>
      <c r="AT123" s="61"/>
      <c r="AU123" s="61"/>
      <c r="AV123" s="77">
        <v>9</v>
      </c>
      <c r="AW123" s="78"/>
      <c r="AX123" s="79"/>
      <c r="AY123" s="61">
        <v>10</v>
      </c>
      <c r="AZ123" s="61"/>
      <c r="BA123" s="61"/>
      <c r="BB123" s="61"/>
      <c r="BC123" s="61"/>
      <c r="BD123" s="61">
        <v>11</v>
      </c>
      <c r="BE123" s="61"/>
      <c r="BF123" s="61"/>
      <c r="BG123" s="61"/>
      <c r="BH123" s="61"/>
      <c r="BI123" s="61">
        <v>12</v>
      </c>
      <c r="BJ123" s="61"/>
      <c r="BK123" s="61"/>
      <c r="BL123" s="61"/>
      <c r="BM123" s="61"/>
      <c r="BN123" s="77">
        <v>13</v>
      </c>
      <c r="BO123" s="78"/>
      <c r="BP123" s="79"/>
      <c r="BQ123" s="61">
        <v>14</v>
      </c>
      <c r="BR123" s="61"/>
      <c r="BS123" s="61"/>
      <c r="BT123" s="61"/>
      <c r="BU123" s="61"/>
    </row>
    <row r="124" spans="1:79" ht="14.25" hidden="1" customHeight="1" x14ac:dyDescent="0.25">
      <c r="A124" s="62" t="s">
        <v>69</v>
      </c>
      <c r="B124" s="63"/>
      <c r="C124" s="63"/>
      <c r="D124" s="62" t="s">
        <v>57</v>
      </c>
      <c r="E124" s="63"/>
      <c r="F124" s="63"/>
      <c r="G124" s="63"/>
      <c r="H124" s="63"/>
      <c r="I124" s="63"/>
      <c r="J124" s="63"/>
      <c r="K124" s="63"/>
      <c r="L124" s="63"/>
      <c r="M124" s="63"/>
      <c r="N124" s="63"/>
      <c r="O124" s="63"/>
      <c r="P124" s="63"/>
      <c r="Q124" s="63"/>
      <c r="R124" s="63"/>
      <c r="S124" s="64"/>
      <c r="T124" s="80" t="s">
        <v>65</v>
      </c>
      <c r="U124" s="80"/>
      <c r="V124" s="80"/>
      <c r="W124" s="80"/>
      <c r="X124" s="80"/>
      <c r="Y124" s="80" t="s">
        <v>66</v>
      </c>
      <c r="Z124" s="80"/>
      <c r="AA124" s="80"/>
      <c r="AB124" s="80"/>
      <c r="AC124" s="80"/>
      <c r="AD124" s="62" t="s">
        <v>91</v>
      </c>
      <c r="AE124" s="63"/>
      <c r="AF124" s="64"/>
      <c r="AG124" s="91" t="s">
        <v>99</v>
      </c>
      <c r="AH124" s="91"/>
      <c r="AI124" s="91"/>
      <c r="AJ124" s="91"/>
      <c r="AK124" s="91"/>
      <c r="AL124" s="80" t="s">
        <v>67</v>
      </c>
      <c r="AM124" s="80"/>
      <c r="AN124" s="80"/>
      <c r="AO124" s="80"/>
      <c r="AP124" s="80"/>
      <c r="AQ124" s="80" t="s">
        <v>68</v>
      </c>
      <c r="AR124" s="80"/>
      <c r="AS124" s="80"/>
      <c r="AT124" s="80"/>
      <c r="AU124" s="80"/>
      <c r="AV124" s="62" t="s">
        <v>92</v>
      </c>
      <c r="AW124" s="63"/>
      <c r="AX124" s="64"/>
      <c r="AY124" s="91" t="s">
        <v>99</v>
      </c>
      <c r="AZ124" s="91"/>
      <c r="BA124" s="91"/>
      <c r="BB124" s="91"/>
      <c r="BC124" s="91"/>
      <c r="BD124" s="80" t="s">
        <v>58</v>
      </c>
      <c r="BE124" s="80"/>
      <c r="BF124" s="80"/>
      <c r="BG124" s="80"/>
      <c r="BH124" s="80"/>
      <c r="BI124" s="80" t="s">
        <v>59</v>
      </c>
      <c r="BJ124" s="80"/>
      <c r="BK124" s="80"/>
      <c r="BL124" s="80"/>
      <c r="BM124" s="80"/>
      <c r="BN124" s="62" t="s">
        <v>93</v>
      </c>
      <c r="BO124" s="63"/>
      <c r="BP124" s="64"/>
      <c r="BQ124" s="91" t="s">
        <v>99</v>
      </c>
      <c r="BR124" s="91"/>
      <c r="BS124" s="91"/>
      <c r="BT124" s="91"/>
      <c r="BU124" s="91"/>
      <c r="CA124" s="1" t="s">
        <v>33</v>
      </c>
    </row>
    <row r="125" spans="1:79" s="8" customFormat="1" ht="27.6" customHeight="1" x14ac:dyDescent="0.25">
      <c r="A125" s="62">
        <v>1</v>
      </c>
      <c r="B125" s="63"/>
      <c r="C125" s="63"/>
      <c r="D125" s="92" t="s">
        <v>341</v>
      </c>
      <c r="E125" s="93"/>
      <c r="F125" s="93"/>
      <c r="G125" s="93"/>
      <c r="H125" s="93"/>
      <c r="I125" s="93"/>
      <c r="J125" s="93"/>
      <c r="K125" s="93"/>
      <c r="L125" s="93"/>
      <c r="M125" s="93"/>
      <c r="N125" s="93"/>
      <c r="O125" s="93"/>
      <c r="P125" s="93"/>
      <c r="Q125" s="93"/>
      <c r="R125" s="93"/>
      <c r="S125" s="94"/>
      <c r="T125" s="87">
        <v>3751828</v>
      </c>
      <c r="U125" s="87"/>
      <c r="V125" s="87"/>
      <c r="W125" s="87"/>
      <c r="X125" s="87"/>
      <c r="Y125" s="87">
        <f>16671+34088</f>
        <v>50759</v>
      </c>
      <c r="Z125" s="87"/>
      <c r="AA125" s="87"/>
      <c r="AB125" s="87"/>
      <c r="AC125" s="87"/>
      <c r="AD125" s="88">
        <v>0</v>
      </c>
      <c r="AE125" s="89"/>
      <c r="AF125" s="90"/>
      <c r="AG125" s="87">
        <f>IF(ISNUMBER(T125),T125,0)+IF(ISNUMBER(Y125),Y125,0)</f>
        <v>3802587</v>
      </c>
      <c r="AH125" s="87"/>
      <c r="AI125" s="87"/>
      <c r="AJ125" s="87"/>
      <c r="AK125" s="87"/>
      <c r="AL125" s="87">
        <v>0</v>
      </c>
      <c r="AM125" s="87"/>
      <c r="AN125" s="87"/>
      <c r="AO125" s="87"/>
      <c r="AP125" s="87"/>
      <c r="AQ125" s="87">
        <v>0</v>
      </c>
      <c r="AR125" s="87"/>
      <c r="AS125" s="87"/>
      <c r="AT125" s="87"/>
      <c r="AU125" s="87"/>
      <c r="AV125" s="88">
        <v>0</v>
      </c>
      <c r="AW125" s="89"/>
      <c r="AX125" s="90"/>
      <c r="AY125" s="87">
        <f>IF(ISNUMBER(AL125),AL125,0)+IF(ISNUMBER(AQ125),AQ125,0)</f>
        <v>0</v>
      </c>
      <c r="AZ125" s="87"/>
      <c r="BA125" s="87"/>
      <c r="BB125" s="87"/>
      <c r="BC125" s="87"/>
      <c r="BD125" s="87">
        <v>0</v>
      </c>
      <c r="BE125" s="87"/>
      <c r="BF125" s="87"/>
      <c r="BG125" s="87"/>
      <c r="BH125" s="87"/>
      <c r="BI125" s="87">
        <v>0</v>
      </c>
      <c r="BJ125" s="87"/>
      <c r="BK125" s="87"/>
      <c r="BL125" s="87"/>
      <c r="BM125" s="87"/>
      <c r="BN125" s="88">
        <v>0</v>
      </c>
      <c r="BO125" s="89"/>
      <c r="BP125" s="90"/>
      <c r="BQ125" s="87">
        <f>IF(ISNUMBER(BD125),BD125,0)+IF(ISNUMBER(BI125),BI125,0)</f>
        <v>0</v>
      </c>
      <c r="BR125" s="87"/>
      <c r="BS125" s="87"/>
      <c r="BT125" s="87"/>
      <c r="BU125" s="87"/>
      <c r="CA125" s="8" t="s">
        <v>34</v>
      </c>
    </row>
    <row r="126" spans="1:79" s="8" customFormat="1" ht="26.4" customHeight="1" x14ac:dyDescent="0.25">
      <c r="A126" s="62">
        <v>2</v>
      </c>
      <c r="B126" s="63"/>
      <c r="C126" s="63"/>
      <c r="D126" s="92" t="s">
        <v>239</v>
      </c>
      <c r="E126" s="93"/>
      <c r="F126" s="93"/>
      <c r="G126" s="93"/>
      <c r="H126" s="93"/>
      <c r="I126" s="93"/>
      <c r="J126" s="93"/>
      <c r="K126" s="93"/>
      <c r="L126" s="93"/>
      <c r="M126" s="93"/>
      <c r="N126" s="93"/>
      <c r="O126" s="93"/>
      <c r="P126" s="93"/>
      <c r="Q126" s="93"/>
      <c r="R126" s="93"/>
      <c r="S126" s="94"/>
      <c r="T126" s="87">
        <v>0</v>
      </c>
      <c r="U126" s="87"/>
      <c r="V126" s="87"/>
      <c r="W126" s="87"/>
      <c r="X126" s="87"/>
      <c r="Y126" s="87">
        <v>73912</v>
      </c>
      <c r="Z126" s="87"/>
      <c r="AA126" s="87"/>
      <c r="AB126" s="87"/>
      <c r="AC126" s="87"/>
      <c r="AD126" s="88">
        <v>73912</v>
      </c>
      <c r="AE126" s="89"/>
      <c r="AF126" s="90"/>
      <c r="AG126" s="87">
        <f>IF(ISNUMBER(T126),T126,0)+IF(ISNUMBER(Y126),Y126,0)</f>
        <v>73912</v>
      </c>
      <c r="AH126" s="87"/>
      <c r="AI126" s="87"/>
      <c r="AJ126" s="87"/>
      <c r="AK126" s="87"/>
      <c r="AL126" s="87">
        <v>0</v>
      </c>
      <c r="AM126" s="87"/>
      <c r="AN126" s="87"/>
      <c r="AO126" s="87"/>
      <c r="AP126" s="87"/>
      <c r="AQ126" s="87">
        <v>0</v>
      </c>
      <c r="AR126" s="87"/>
      <c r="AS126" s="87"/>
      <c r="AT126" s="87"/>
      <c r="AU126" s="87"/>
      <c r="AV126" s="88">
        <v>0</v>
      </c>
      <c r="AW126" s="89"/>
      <c r="AX126" s="90"/>
      <c r="AY126" s="87">
        <f>IF(ISNUMBER(AL126),AL126,0)+IF(ISNUMBER(AQ126),AQ126,0)</f>
        <v>0</v>
      </c>
      <c r="AZ126" s="87"/>
      <c r="BA126" s="87"/>
      <c r="BB126" s="87"/>
      <c r="BC126" s="87"/>
      <c r="BD126" s="87">
        <v>0</v>
      </c>
      <c r="BE126" s="87"/>
      <c r="BF126" s="87"/>
      <c r="BG126" s="87"/>
      <c r="BH126" s="87"/>
      <c r="BI126" s="87">
        <v>0</v>
      </c>
      <c r="BJ126" s="87"/>
      <c r="BK126" s="87"/>
      <c r="BL126" s="87"/>
      <c r="BM126" s="87"/>
      <c r="BN126" s="88">
        <v>0</v>
      </c>
      <c r="BO126" s="89"/>
      <c r="BP126" s="90"/>
      <c r="BQ126" s="87">
        <f>IF(ISNUMBER(BD126),BD126,0)+IF(ISNUMBER(BI126),BI126,0)</f>
        <v>0</v>
      </c>
      <c r="BR126" s="87"/>
      <c r="BS126" s="87"/>
      <c r="BT126" s="87"/>
      <c r="BU126" s="87"/>
    </row>
    <row r="127" spans="1:79" s="8" customFormat="1" ht="26.4" customHeight="1" x14ac:dyDescent="0.25">
      <c r="A127" s="62">
        <v>3</v>
      </c>
      <c r="B127" s="63"/>
      <c r="C127" s="63"/>
      <c r="D127" s="92" t="s">
        <v>240</v>
      </c>
      <c r="E127" s="93"/>
      <c r="F127" s="93"/>
      <c r="G127" s="93"/>
      <c r="H127" s="93"/>
      <c r="I127" s="93"/>
      <c r="J127" s="93"/>
      <c r="K127" s="93"/>
      <c r="L127" s="93"/>
      <c r="M127" s="93"/>
      <c r="N127" s="93"/>
      <c r="O127" s="93"/>
      <c r="P127" s="93"/>
      <c r="Q127" s="93"/>
      <c r="R127" s="93"/>
      <c r="S127" s="94"/>
      <c r="T127" s="87">
        <v>0</v>
      </c>
      <c r="U127" s="87"/>
      <c r="V127" s="87"/>
      <c r="W127" s="87"/>
      <c r="X127" s="87"/>
      <c r="Y127" s="87">
        <v>142088</v>
      </c>
      <c r="Z127" s="87"/>
      <c r="AA127" s="87"/>
      <c r="AB127" s="87"/>
      <c r="AC127" s="87"/>
      <c r="AD127" s="88">
        <v>142088</v>
      </c>
      <c r="AE127" s="89"/>
      <c r="AF127" s="90"/>
      <c r="AG127" s="87">
        <f>IF(ISNUMBER(T127),T127,0)+IF(ISNUMBER(Y127),Y127,0)</f>
        <v>142088</v>
      </c>
      <c r="AH127" s="87"/>
      <c r="AI127" s="87"/>
      <c r="AJ127" s="87"/>
      <c r="AK127" s="87"/>
      <c r="AL127" s="87">
        <v>0</v>
      </c>
      <c r="AM127" s="87"/>
      <c r="AN127" s="87"/>
      <c r="AO127" s="87"/>
      <c r="AP127" s="87"/>
      <c r="AQ127" s="87">
        <v>0</v>
      </c>
      <c r="AR127" s="87"/>
      <c r="AS127" s="87"/>
      <c r="AT127" s="87"/>
      <c r="AU127" s="87"/>
      <c r="AV127" s="88">
        <v>0</v>
      </c>
      <c r="AW127" s="89"/>
      <c r="AX127" s="90"/>
      <c r="AY127" s="87">
        <f>IF(ISNUMBER(AL127),AL127,0)+IF(ISNUMBER(AQ127),AQ127,0)</f>
        <v>0</v>
      </c>
      <c r="AZ127" s="87"/>
      <c r="BA127" s="87"/>
      <c r="BB127" s="87"/>
      <c r="BC127" s="87"/>
      <c r="BD127" s="87">
        <v>0</v>
      </c>
      <c r="BE127" s="87"/>
      <c r="BF127" s="87"/>
      <c r="BG127" s="87"/>
      <c r="BH127" s="87"/>
      <c r="BI127" s="87">
        <v>0</v>
      </c>
      <c r="BJ127" s="87"/>
      <c r="BK127" s="87"/>
      <c r="BL127" s="87"/>
      <c r="BM127" s="87"/>
      <c r="BN127" s="88">
        <v>0</v>
      </c>
      <c r="BO127" s="89"/>
      <c r="BP127" s="90"/>
      <c r="BQ127" s="87">
        <f>IF(ISNUMBER(BD127),BD127,0)+IF(ISNUMBER(BI127),BI127,0)</f>
        <v>0</v>
      </c>
      <c r="BR127" s="87"/>
      <c r="BS127" s="87"/>
      <c r="BT127" s="87"/>
      <c r="BU127" s="87"/>
    </row>
    <row r="128" spans="1:79" s="8" customFormat="1" ht="26.4" customHeight="1" x14ac:dyDescent="0.25">
      <c r="A128" s="62">
        <v>4</v>
      </c>
      <c r="B128" s="63"/>
      <c r="C128" s="63"/>
      <c r="D128" s="92" t="s">
        <v>342</v>
      </c>
      <c r="E128" s="93"/>
      <c r="F128" s="93"/>
      <c r="G128" s="93"/>
      <c r="H128" s="93"/>
      <c r="I128" s="93"/>
      <c r="J128" s="93"/>
      <c r="K128" s="93"/>
      <c r="L128" s="93"/>
      <c r="M128" s="93"/>
      <c r="N128" s="93"/>
      <c r="O128" s="93"/>
      <c r="P128" s="93"/>
      <c r="Q128" s="93"/>
      <c r="R128" s="93"/>
      <c r="S128" s="94"/>
      <c r="T128" s="87">
        <v>0</v>
      </c>
      <c r="U128" s="87"/>
      <c r="V128" s="87"/>
      <c r="W128" s="87"/>
      <c r="X128" s="87"/>
      <c r="Y128" s="87">
        <v>0</v>
      </c>
      <c r="Z128" s="87"/>
      <c r="AA128" s="87"/>
      <c r="AB128" s="87"/>
      <c r="AC128" s="87"/>
      <c r="AD128" s="88">
        <v>0</v>
      </c>
      <c r="AE128" s="89"/>
      <c r="AF128" s="90"/>
      <c r="AG128" s="87">
        <f>IF(ISNUMBER(T128),T128,0)+IF(ISNUMBER(Y128),Y128,0)</f>
        <v>0</v>
      </c>
      <c r="AH128" s="87"/>
      <c r="AI128" s="87"/>
      <c r="AJ128" s="87"/>
      <c r="AK128" s="87"/>
      <c r="AL128" s="87">
        <v>163795</v>
      </c>
      <c r="AM128" s="87"/>
      <c r="AN128" s="87"/>
      <c r="AO128" s="87"/>
      <c r="AP128" s="87"/>
      <c r="AQ128" s="87">
        <v>0</v>
      </c>
      <c r="AR128" s="87"/>
      <c r="AS128" s="87"/>
      <c r="AT128" s="87"/>
      <c r="AU128" s="87"/>
      <c r="AV128" s="88">
        <v>0</v>
      </c>
      <c r="AW128" s="89"/>
      <c r="AX128" s="90"/>
      <c r="AY128" s="87">
        <f>IF(ISNUMBER(AL128),AL128,0)+IF(ISNUMBER(AQ128),AQ128,0)</f>
        <v>163795</v>
      </c>
      <c r="AZ128" s="87"/>
      <c r="BA128" s="87"/>
      <c r="BB128" s="87"/>
      <c r="BC128" s="87"/>
      <c r="BD128" s="87">
        <v>77900</v>
      </c>
      <c r="BE128" s="87"/>
      <c r="BF128" s="87"/>
      <c r="BG128" s="87"/>
      <c r="BH128" s="87"/>
      <c r="BI128" s="87">
        <v>0</v>
      </c>
      <c r="BJ128" s="87"/>
      <c r="BK128" s="87"/>
      <c r="BL128" s="87"/>
      <c r="BM128" s="87"/>
      <c r="BN128" s="88">
        <v>0</v>
      </c>
      <c r="BO128" s="89"/>
      <c r="BP128" s="90"/>
      <c r="BQ128" s="87">
        <f>IF(ISNUMBER(BD128),BD128,0)+IF(ISNUMBER(BI128),BI128,0)</f>
        <v>77900</v>
      </c>
      <c r="BR128" s="87"/>
      <c r="BS128" s="87"/>
      <c r="BT128" s="87"/>
      <c r="BU128" s="87"/>
    </row>
    <row r="129" spans="1:79" s="9" customFormat="1" ht="12.75" customHeight="1" x14ac:dyDescent="0.25">
      <c r="A129" s="98"/>
      <c r="B129" s="99"/>
      <c r="C129" s="99"/>
      <c r="D129" s="159" t="s">
        <v>145</v>
      </c>
      <c r="E129" s="156"/>
      <c r="F129" s="156"/>
      <c r="G129" s="156"/>
      <c r="H129" s="156"/>
      <c r="I129" s="156"/>
      <c r="J129" s="156"/>
      <c r="K129" s="156"/>
      <c r="L129" s="156"/>
      <c r="M129" s="156"/>
      <c r="N129" s="156"/>
      <c r="O129" s="156"/>
      <c r="P129" s="156"/>
      <c r="Q129" s="156"/>
      <c r="R129" s="156"/>
      <c r="S129" s="157"/>
      <c r="T129" s="120">
        <v>3751828</v>
      </c>
      <c r="U129" s="120"/>
      <c r="V129" s="120"/>
      <c r="W129" s="120"/>
      <c r="X129" s="120"/>
      <c r="Y129" s="120">
        <f>Y125+Y126+Y127</f>
        <v>266759</v>
      </c>
      <c r="Z129" s="120"/>
      <c r="AA129" s="120"/>
      <c r="AB129" s="120"/>
      <c r="AC129" s="120"/>
      <c r="AD129" s="95">
        <v>216000</v>
      </c>
      <c r="AE129" s="96"/>
      <c r="AF129" s="97"/>
      <c r="AG129" s="120">
        <f>IF(ISNUMBER(T129),T129,0)+IF(ISNUMBER(Y129),Y129,0)</f>
        <v>4018587</v>
      </c>
      <c r="AH129" s="120"/>
      <c r="AI129" s="120"/>
      <c r="AJ129" s="120"/>
      <c r="AK129" s="120"/>
      <c r="AL129" s="120">
        <v>163795</v>
      </c>
      <c r="AM129" s="120"/>
      <c r="AN129" s="120"/>
      <c r="AO129" s="120"/>
      <c r="AP129" s="120"/>
      <c r="AQ129" s="120">
        <v>0</v>
      </c>
      <c r="AR129" s="120"/>
      <c r="AS129" s="120"/>
      <c r="AT129" s="120"/>
      <c r="AU129" s="120"/>
      <c r="AV129" s="95">
        <v>0</v>
      </c>
      <c r="AW129" s="96"/>
      <c r="AX129" s="97"/>
      <c r="AY129" s="120">
        <f>IF(ISNUMBER(AL129),AL129,0)+IF(ISNUMBER(AQ129),AQ129,0)</f>
        <v>163795</v>
      </c>
      <c r="AZ129" s="120"/>
      <c r="BA129" s="120"/>
      <c r="BB129" s="120"/>
      <c r="BC129" s="120"/>
      <c r="BD129" s="120">
        <v>77900</v>
      </c>
      <c r="BE129" s="120"/>
      <c r="BF129" s="120"/>
      <c r="BG129" s="120"/>
      <c r="BH129" s="120"/>
      <c r="BI129" s="120">
        <v>0</v>
      </c>
      <c r="BJ129" s="120"/>
      <c r="BK129" s="120"/>
      <c r="BL129" s="120"/>
      <c r="BM129" s="120"/>
      <c r="BN129" s="95">
        <v>0</v>
      </c>
      <c r="BO129" s="96"/>
      <c r="BP129" s="97"/>
      <c r="BQ129" s="120">
        <f>IF(ISNUMBER(BD129),BD129,0)+IF(ISNUMBER(BI129),BI129,0)</f>
        <v>77900</v>
      </c>
      <c r="BR129" s="120"/>
      <c r="BS129" s="120"/>
      <c r="BT129" s="120"/>
      <c r="BU129" s="120"/>
    </row>
    <row r="131" spans="1:79" ht="14.25" customHeight="1" x14ac:dyDescent="0.25">
      <c r="A131" s="51" t="s">
        <v>415</v>
      </c>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row>
    <row r="132" spans="1:79" ht="12" customHeight="1" x14ac:dyDescent="0.25">
      <c r="A132" s="59" t="s">
        <v>192</v>
      </c>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row>
    <row r="133" spans="1:79" ht="3.6" hidden="1" customHeight="1" x14ac:dyDescent="0.25"/>
    <row r="134" spans="1:79" ht="23.1" customHeight="1" x14ac:dyDescent="0.25">
      <c r="A134" s="81" t="s">
        <v>6</v>
      </c>
      <c r="B134" s="82"/>
      <c r="C134" s="82"/>
      <c r="D134" s="81" t="s">
        <v>119</v>
      </c>
      <c r="E134" s="82"/>
      <c r="F134" s="82"/>
      <c r="G134" s="82"/>
      <c r="H134" s="82"/>
      <c r="I134" s="82"/>
      <c r="J134" s="82"/>
      <c r="K134" s="82"/>
      <c r="L134" s="82"/>
      <c r="M134" s="82"/>
      <c r="N134" s="82"/>
      <c r="O134" s="82"/>
      <c r="P134" s="82"/>
      <c r="Q134" s="82"/>
      <c r="R134" s="82"/>
      <c r="S134" s="83"/>
      <c r="T134" s="61" t="s">
        <v>204</v>
      </c>
      <c r="U134" s="61"/>
      <c r="V134" s="61"/>
      <c r="W134" s="61"/>
      <c r="X134" s="61"/>
      <c r="Y134" s="61"/>
      <c r="Z134" s="61"/>
      <c r="AA134" s="61"/>
      <c r="AB134" s="61"/>
      <c r="AC134" s="61"/>
      <c r="AD134" s="61"/>
      <c r="AE134" s="61"/>
      <c r="AF134" s="61"/>
      <c r="AG134" s="61"/>
      <c r="AH134" s="61"/>
      <c r="AI134" s="61"/>
      <c r="AJ134" s="61"/>
      <c r="AK134" s="61"/>
      <c r="AL134" s="61" t="s">
        <v>208</v>
      </c>
      <c r="AM134" s="61"/>
      <c r="AN134" s="61"/>
      <c r="AO134" s="61"/>
      <c r="AP134" s="61"/>
      <c r="AQ134" s="61"/>
      <c r="AR134" s="61"/>
      <c r="AS134" s="61"/>
      <c r="AT134" s="61"/>
      <c r="AU134" s="61"/>
      <c r="AV134" s="61"/>
      <c r="AW134" s="61"/>
      <c r="AX134" s="61"/>
      <c r="AY134" s="61"/>
      <c r="AZ134" s="61"/>
      <c r="BA134" s="61"/>
      <c r="BB134" s="61"/>
      <c r="BC134" s="61"/>
    </row>
    <row r="135" spans="1:79" ht="54" customHeight="1" x14ac:dyDescent="0.25">
      <c r="A135" s="84"/>
      <c r="B135" s="85"/>
      <c r="C135" s="85"/>
      <c r="D135" s="84"/>
      <c r="E135" s="85"/>
      <c r="F135" s="85"/>
      <c r="G135" s="85"/>
      <c r="H135" s="85"/>
      <c r="I135" s="85"/>
      <c r="J135" s="85"/>
      <c r="K135" s="85"/>
      <c r="L135" s="85"/>
      <c r="M135" s="85"/>
      <c r="N135" s="85"/>
      <c r="O135" s="85"/>
      <c r="P135" s="85"/>
      <c r="Q135" s="85"/>
      <c r="R135" s="85"/>
      <c r="S135" s="86"/>
      <c r="T135" s="61" t="s">
        <v>4</v>
      </c>
      <c r="U135" s="61"/>
      <c r="V135" s="61"/>
      <c r="W135" s="61"/>
      <c r="X135" s="61"/>
      <c r="Y135" s="61" t="s">
        <v>3</v>
      </c>
      <c r="Z135" s="61"/>
      <c r="AA135" s="61"/>
      <c r="AB135" s="61"/>
      <c r="AC135" s="61"/>
      <c r="AD135" s="62" t="s">
        <v>116</v>
      </c>
      <c r="AE135" s="63"/>
      <c r="AF135" s="64"/>
      <c r="AG135" s="61" t="s">
        <v>5</v>
      </c>
      <c r="AH135" s="61"/>
      <c r="AI135" s="61"/>
      <c r="AJ135" s="61"/>
      <c r="AK135" s="61"/>
      <c r="AL135" s="61" t="s">
        <v>4</v>
      </c>
      <c r="AM135" s="61"/>
      <c r="AN135" s="61"/>
      <c r="AO135" s="61"/>
      <c r="AP135" s="61"/>
      <c r="AQ135" s="61" t="s">
        <v>3</v>
      </c>
      <c r="AR135" s="61"/>
      <c r="AS135" s="61"/>
      <c r="AT135" s="61"/>
      <c r="AU135" s="61"/>
      <c r="AV135" s="62" t="s">
        <v>116</v>
      </c>
      <c r="AW135" s="63"/>
      <c r="AX135" s="64"/>
      <c r="AY135" s="61" t="s">
        <v>96</v>
      </c>
      <c r="AZ135" s="61"/>
      <c r="BA135" s="61"/>
      <c r="BB135" s="61"/>
      <c r="BC135" s="61"/>
    </row>
    <row r="136" spans="1:79" ht="15" customHeight="1" x14ac:dyDescent="0.25">
      <c r="A136" s="77">
        <v>1</v>
      </c>
      <c r="B136" s="78"/>
      <c r="C136" s="78"/>
      <c r="D136" s="77">
        <v>2</v>
      </c>
      <c r="E136" s="78"/>
      <c r="F136" s="78"/>
      <c r="G136" s="78"/>
      <c r="H136" s="78"/>
      <c r="I136" s="78"/>
      <c r="J136" s="78"/>
      <c r="K136" s="78"/>
      <c r="L136" s="78"/>
      <c r="M136" s="78"/>
      <c r="N136" s="78"/>
      <c r="O136" s="78"/>
      <c r="P136" s="78"/>
      <c r="Q136" s="78"/>
      <c r="R136" s="78"/>
      <c r="S136" s="79"/>
      <c r="T136" s="61">
        <v>3</v>
      </c>
      <c r="U136" s="61"/>
      <c r="V136" s="61"/>
      <c r="W136" s="61"/>
      <c r="X136" s="61"/>
      <c r="Y136" s="61">
        <v>4</v>
      </c>
      <c r="Z136" s="61"/>
      <c r="AA136" s="61"/>
      <c r="AB136" s="61"/>
      <c r="AC136" s="61"/>
      <c r="AD136" s="77">
        <v>5</v>
      </c>
      <c r="AE136" s="78"/>
      <c r="AF136" s="79"/>
      <c r="AG136" s="61">
        <v>6</v>
      </c>
      <c r="AH136" s="61"/>
      <c r="AI136" s="61"/>
      <c r="AJ136" s="61"/>
      <c r="AK136" s="61"/>
      <c r="AL136" s="61">
        <v>7</v>
      </c>
      <c r="AM136" s="61"/>
      <c r="AN136" s="61"/>
      <c r="AO136" s="61"/>
      <c r="AP136" s="61"/>
      <c r="AQ136" s="61">
        <v>8</v>
      </c>
      <c r="AR136" s="61"/>
      <c r="AS136" s="61"/>
      <c r="AT136" s="61"/>
      <c r="AU136" s="61"/>
      <c r="AV136" s="77">
        <v>9</v>
      </c>
      <c r="AW136" s="78"/>
      <c r="AX136" s="79"/>
      <c r="AY136" s="61">
        <v>10</v>
      </c>
      <c r="AZ136" s="61"/>
      <c r="BA136" s="61"/>
      <c r="BB136" s="61"/>
      <c r="BC136" s="61"/>
    </row>
    <row r="137" spans="1:79" ht="10.5" hidden="1" customHeight="1" x14ac:dyDescent="0.25">
      <c r="A137" s="62" t="s">
        <v>69</v>
      </c>
      <c r="B137" s="63"/>
      <c r="C137" s="63"/>
      <c r="D137" s="62" t="s">
        <v>57</v>
      </c>
      <c r="E137" s="63"/>
      <c r="F137" s="63"/>
      <c r="G137" s="63"/>
      <c r="H137" s="63"/>
      <c r="I137" s="63"/>
      <c r="J137" s="63"/>
      <c r="K137" s="63"/>
      <c r="L137" s="63"/>
      <c r="M137" s="63"/>
      <c r="N137" s="63"/>
      <c r="O137" s="63"/>
      <c r="P137" s="63"/>
      <c r="Q137" s="63"/>
      <c r="R137" s="63"/>
      <c r="S137" s="64"/>
      <c r="T137" s="80" t="s">
        <v>60</v>
      </c>
      <c r="U137" s="80"/>
      <c r="V137" s="80"/>
      <c r="W137" s="80"/>
      <c r="X137" s="80"/>
      <c r="Y137" s="80" t="s">
        <v>61</v>
      </c>
      <c r="Z137" s="80"/>
      <c r="AA137" s="80"/>
      <c r="AB137" s="80"/>
      <c r="AC137" s="80"/>
      <c r="AD137" s="62" t="s">
        <v>94</v>
      </c>
      <c r="AE137" s="63"/>
      <c r="AF137" s="64"/>
      <c r="AG137" s="91" t="s">
        <v>99</v>
      </c>
      <c r="AH137" s="91"/>
      <c r="AI137" s="91"/>
      <c r="AJ137" s="91"/>
      <c r="AK137" s="91"/>
      <c r="AL137" s="80" t="s">
        <v>62</v>
      </c>
      <c r="AM137" s="80"/>
      <c r="AN137" s="80"/>
      <c r="AO137" s="80"/>
      <c r="AP137" s="80"/>
      <c r="AQ137" s="80" t="s">
        <v>63</v>
      </c>
      <c r="AR137" s="80"/>
      <c r="AS137" s="80"/>
      <c r="AT137" s="80"/>
      <c r="AU137" s="80"/>
      <c r="AV137" s="62" t="s">
        <v>95</v>
      </c>
      <c r="AW137" s="63"/>
      <c r="AX137" s="64"/>
      <c r="AY137" s="91" t="s">
        <v>99</v>
      </c>
      <c r="AZ137" s="91"/>
      <c r="BA137" s="91"/>
      <c r="BB137" s="91"/>
      <c r="BC137" s="91"/>
      <c r="CA137" s="1" t="s">
        <v>35</v>
      </c>
    </row>
    <row r="138" spans="1:79" s="8" customFormat="1" ht="29.4" customHeight="1" x14ac:dyDescent="0.25">
      <c r="A138" s="62">
        <v>1</v>
      </c>
      <c r="B138" s="63"/>
      <c r="C138" s="63"/>
      <c r="D138" s="92" t="s">
        <v>341</v>
      </c>
      <c r="E138" s="93"/>
      <c r="F138" s="93"/>
      <c r="G138" s="93"/>
      <c r="H138" s="93"/>
      <c r="I138" s="93"/>
      <c r="J138" s="93"/>
      <c r="K138" s="93"/>
      <c r="L138" s="93"/>
      <c r="M138" s="93"/>
      <c r="N138" s="93"/>
      <c r="O138" s="93"/>
      <c r="P138" s="93"/>
      <c r="Q138" s="93"/>
      <c r="R138" s="93"/>
      <c r="S138" s="94"/>
      <c r="T138" s="87">
        <v>0</v>
      </c>
      <c r="U138" s="87"/>
      <c r="V138" s="87"/>
      <c r="W138" s="87"/>
      <c r="X138" s="87"/>
      <c r="Y138" s="87">
        <v>0</v>
      </c>
      <c r="Z138" s="87"/>
      <c r="AA138" s="87"/>
      <c r="AB138" s="87"/>
      <c r="AC138" s="87"/>
      <c r="AD138" s="88">
        <v>0</v>
      </c>
      <c r="AE138" s="89"/>
      <c r="AF138" s="90"/>
      <c r="AG138" s="87">
        <f>IF(ISNUMBER(T138),T138,0)+IF(ISNUMBER(Y138),Y138,0)</f>
        <v>0</v>
      </c>
      <c r="AH138" s="87"/>
      <c r="AI138" s="87"/>
      <c r="AJ138" s="87"/>
      <c r="AK138" s="87"/>
      <c r="AL138" s="87">
        <v>0</v>
      </c>
      <c r="AM138" s="87"/>
      <c r="AN138" s="87"/>
      <c r="AO138" s="87"/>
      <c r="AP138" s="87"/>
      <c r="AQ138" s="87">
        <v>0</v>
      </c>
      <c r="AR138" s="87"/>
      <c r="AS138" s="87"/>
      <c r="AT138" s="87"/>
      <c r="AU138" s="87"/>
      <c r="AV138" s="88">
        <v>0</v>
      </c>
      <c r="AW138" s="89"/>
      <c r="AX138" s="90"/>
      <c r="AY138" s="87">
        <f>IF(ISNUMBER(AL138),AL138,0)+IF(ISNUMBER(AQ138),AQ138,0)</f>
        <v>0</v>
      </c>
      <c r="AZ138" s="87"/>
      <c r="BA138" s="87"/>
      <c r="BB138" s="87"/>
      <c r="BC138" s="87"/>
      <c r="CA138" s="8" t="s">
        <v>36</v>
      </c>
    </row>
    <row r="139" spans="1:79" s="8" customFormat="1" ht="26.4" customHeight="1" x14ac:dyDescent="0.25">
      <c r="A139" s="62">
        <v>2</v>
      </c>
      <c r="B139" s="63"/>
      <c r="C139" s="63"/>
      <c r="D139" s="92" t="s">
        <v>239</v>
      </c>
      <c r="E139" s="93"/>
      <c r="F139" s="93"/>
      <c r="G139" s="93"/>
      <c r="H139" s="93"/>
      <c r="I139" s="93"/>
      <c r="J139" s="93"/>
      <c r="K139" s="93"/>
      <c r="L139" s="93"/>
      <c r="M139" s="93"/>
      <c r="N139" s="93"/>
      <c r="O139" s="93"/>
      <c r="P139" s="93"/>
      <c r="Q139" s="93"/>
      <c r="R139" s="93"/>
      <c r="S139" s="94"/>
      <c r="T139" s="87">
        <v>0</v>
      </c>
      <c r="U139" s="87"/>
      <c r="V139" s="87"/>
      <c r="W139" s="87"/>
      <c r="X139" s="87"/>
      <c r="Y139" s="87">
        <v>0</v>
      </c>
      <c r="Z139" s="87"/>
      <c r="AA139" s="87"/>
      <c r="AB139" s="87"/>
      <c r="AC139" s="87"/>
      <c r="AD139" s="88">
        <v>0</v>
      </c>
      <c r="AE139" s="89"/>
      <c r="AF139" s="90"/>
      <c r="AG139" s="87">
        <f>IF(ISNUMBER(T139),T139,0)+IF(ISNUMBER(Y139),Y139,0)</f>
        <v>0</v>
      </c>
      <c r="AH139" s="87"/>
      <c r="AI139" s="87"/>
      <c r="AJ139" s="87"/>
      <c r="AK139" s="87"/>
      <c r="AL139" s="87">
        <v>0</v>
      </c>
      <c r="AM139" s="87"/>
      <c r="AN139" s="87"/>
      <c r="AO139" s="87"/>
      <c r="AP139" s="87"/>
      <c r="AQ139" s="87">
        <v>0</v>
      </c>
      <c r="AR139" s="87"/>
      <c r="AS139" s="87"/>
      <c r="AT139" s="87"/>
      <c r="AU139" s="87"/>
      <c r="AV139" s="88">
        <v>0</v>
      </c>
      <c r="AW139" s="89"/>
      <c r="AX139" s="90"/>
      <c r="AY139" s="87">
        <f>IF(ISNUMBER(AL139),AL139,0)+IF(ISNUMBER(AQ139),AQ139,0)</f>
        <v>0</v>
      </c>
      <c r="AZ139" s="87"/>
      <c r="BA139" s="87"/>
      <c r="BB139" s="87"/>
      <c r="BC139" s="87"/>
    </row>
    <row r="140" spans="1:79" s="8" customFormat="1" ht="26.4" customHeight="1" x14ac:dyDescent="0.25">
      <c r="A140" s="62">
        <v>3</v>
      </c>
      <c r="B140" s="63"/>
      <c r="C140" s="63"/>
      <c r="D140" s="92" t="s">
        <v>240</v>
      </c>
      <c r="E140" s="93"/>
      <c r="F140" s="93"/>
      <c r="G140" s="93"/>
      <c r="H140" s="93"/>
      <c r="I140" s="93"/>
      <c r="J140" s="93"/>
      <c r="K140" s="93"/>
      <c r="L140" s="93"/>
      <c r="M140" s="93"/>
      <c r="N140" s="93"/>
      <c r="O140" s="93"/>
      <c r="P140" s="93"/>
      <c r="Q140" s="93"/>
      <c r="R140" s="93"/>
      <c r="S140" s="94"/>
      <c r="T140" s="87">
        <v>0</v>
      </c>
      <c r="U140" s="87"/>
      <c r="V140" s="87"/>
      <c r="W140" s="87"/>
      <c r="X140" s="87"/>
      <c r="Y140" s="87">
        <v>0</v>
      </c>
      <c r="Z140" s="87"/>
      <c r="AA140" s="87"/>
      <c r="AB140" s="87"/>
      <c r="AC140" s="87"/>
      <c r="AD140" s="88">
        <v>0</v>
      </c>
      <c r="AE140" s="89"/>
      <c r="AF140" s="90"/>
      <c r="AG140" s="87">
        <f>IF(ISNUMBER(T140),T140,0)+IF(ISNUMBER(Y140),Y140,0)</f>
        <v>0</v>
      </c>
      <c r="AH140" s="87"/>
      <c r="AI140" s="87"/>
      <c r="AJ140" s="87"/>
      <c r="AK140" s="87"/>
      <c r="AL140" s="87">
        <v>0</v>
      </c>
      <c r="AM140" s="87"/>
      <c r="AN140" s="87"/>
      <c r="AO140" s="87"/>
      <c r="AP140" s="87"/>
      <c r="AQ140" s="87">
        <v>0</v>
      </c>
      <c r="AR140" s="87"/>
      <c r="AS140" s="87"/>
      <c r="AT140" s="87"/>
      <c r="AU140" s="87"/>
      <c r="AV140" s="88">
        <v>0</v>
      </c>
      <c r="AW140" s="89"/>
      <c r="AX140" s="90"/>
      <c r="AY140" s="87">
        <f>IF(ISNUMBER(AL140),AL140,0)+IF(ISNUMBER(AQ140),AQ140,0)</f>
        <v>0</v>
      </c>
      <c r="AZ140" s="87"/>
      <c r="BA140" s="87"/>
      <c r="BB140" s="87"/>
      <c r="BC140" s="87"/>
    </row>
    <row r="141" spans="1:79" s="8" customFormat="1" ht="26.4" customHeight="1" x14ac:dyDescent="0.25">
      <c r="A141" s="62">
        <v>4</v>
      </c>
      <c r="B141" s="63"/>
      <c r="C141" s="63"/>
      <c r="D141" s="92" t="s">
        <v>342</v>
      </c>
      <c r="E141" s="93"/>
      <c r="F141" s="93"/>
      <c r="G141" s="93"/>
      <c r="H141" s="93"/>
      <c r="I141" s="93"/>
      <c r="J141" s="93"/>
      <c r="K141" s="93"/>
      <c r="L141" s="93"/>
      <c r="M141" s="93"/>
      <c r="N141" s="93"/>
      <c r="O141" s="93"/>
      <c r="P141" s="93"/>
      <c r="Q141" s="93"/>
      <c r="R141" s="93"/>
      <c r="S141" s="94"/>
      <c r="T141" s="87">
        <v>82340</v>
      </c>
      <c r="U141" s="87"/>
      <c r="V141" s="87"/>
      <c r="W141" s="87"/>
      <c r="X141" s="87"/>
      <c r="Y141" s="87">
        <v>0</v>
      </c>
      <c r="Z141" s="87"/>
      <c r="AA141" s="87"/>
      <c r="AB141" s="87"/>
      <c r="AC141" s="87"/>
      <c r="AD141" s="88">
        <v>0</v>
      </c>
      <c r="AE141" s="89"/>
      <c r="AF141" s="90"/>
      <c r="AG141" s="87">
        <f>IF(ISNUMBER(T141),T141,0)+IF(ISNUMBER(Y141),Y141,0)</f>
        <v>82340</v>
      </c>
      <c r="AH141" s="87"/>
      <c r="AI141" s="87"/>
      <c r="AJ141" s="87"/>
      <c r="AK141" s="87"/>
      <c r="AL141" s="87">
        <v>86704</v>
      </c>
      <c r="AM141" s="87"/>
      <c r="AN141" s="87"/>
      <c r="AO141" s="87"/>
      <c r="AP141" s="87"/>
      <c r="AQ141" s="87">
        <v>0</v>
      </c>
      <c r="AR141" s="87"/>
      <c r="AS141" s="87"/>
      <c r="AT141" s="87"/>
      <c r="AU141" s="87"/>
      <c r="AV141" s="88">
        <v>0</v>
      </c>
      <c r="AW141" s="89"/>
      <c r="AX141" s="90"/>
      <c r="AY141" s="87">
        <f>IF(ISNUMBER(AL141),AL141,0)+IF(ISNUMBER(AQ141),AQ141,0)</f>
        <v>86704</v>
      </c>
      <c r="AZ141" s="87"/>
      <c r="BA141" s="87"/>
      <c r="BB141" s="87"/>
      <c r="BC141" s="87"/>
    </row>
    <row r="142" spans="1:79" s="9" customFormat="1" ht="12.75" customHeight="1" x14ac:dyDescent="0.25">
      <c r="A142" s="98"/>
      <c r="B142" s="99"/>
      <c r="C142" s="99"/>
      <c r="D142" s="159" t="s">
        <v>145</v>
      </c>
      <c r="E142" s="156"/>
      <c r="F142" s="156"/>
      <c r="G142" s="156"/>
      <c r="H142" s="156"/>
      <c r="I142" s="156"/>
      <c r="J142" s="156"/>
      <c r="K142" s="156"/>
      <c r="L142" s="156"/>
      <c r="M142" s="156"/>
      <c r="N142" s="156"/>
      <c r="O142" s="156"/>
      <c r="P142" s="156"/>
      <c r="Q142" s="156"/>
      <c r="R142" s="156"/>
      <c r="S142" s="157"/>
      <c r="T142" s="120">
        <v>82340</v>
      </c>
      <c r="U142" s="120"/>
      <c r="V142" s="120"/>
      <c r="W142" s="120"/>
      <c r="X142" s="120"/>
      <c r="Y142" s="120">
        <v>0</v>
      </c>
      <c r="Z142" s="120"/>
      <c r="AA142" s="120"/>
      <c r="AB142" s="120"/>
      <c r="AC142" s="120"/>
      <c r="AD142" s="95">
        <v>0</v>
      </c>
      <c r="AE142" s="96"/>
      <c r="AF142" s="97"/>
      <c r="AG142" s="120">
        <f>IF(ISNUMBER(T142),T142,0)+IF(ISNUMBER(Y142),Y142,0)</f>
        <v>82340</v>
      </c>
      <c r="AH142" s="120"/>
      <c r="AI142" s="120"/>
      <c r="AJ142" s="120"/>
      <c r="AK142" s="120"/>
      <c r="AL142" s="120">
        <v>86704</v>
      </c>
      <c r="AM142" s="120"/>
      <c r="AN142" s="120"/>
      <c r="AO142" s="120"/>
      <c r="AP142" s="120"/>
      <c r="AQ142" s="120">
        <v>0</v>
      </c>
      <c r="AR142" s="120"/>
      <c r="AS142" s="120"/>
      <c r="AT142" s="120"/>
      <c r="AU142" s="120"/>
      <c r="AV142" s="95">
        <v>0</v>
      </c>
      <c r="AW142" s="96"/>
      <c r="AX142" s="97"/>
      <c r="AY142" s="120">
        <f>IF(ISNUMBER(AL142),AL142,0)+IF(ISNUMBER(AQ142),AQ142,0)</f>
        <v>86704</v>
      </c>
      <c r="AZ142" s="120"/>
      <c r="BA142" s="120"/>
      <c r="BB142" s="120"/>
      <c r="BC142" s="120"/>
    </row>
    <row r="143" spans="1:79" ht="8.4" customHeight="1" x14ac:dyDescent="0.25"/>
    <row r="144" spans="1:79" ht="14.25" customHeight="1" x14ac:dyDescent="0.25">
      <c r="A144" s="51" t="s">
        <v>147</v>
      </c>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row>
    <row r="145" spans="1:79" ht="7.95" customHeight="1" x14ac:dyDescent="0.25"/>
    <row r="146" spans="1:79" ht="14.25" customHeight="1" x14ac:dyDescent="0.25">
      <c r="A146" s="51" t="s">
        <v>416</v>
      </c>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row>
    <row r="147" spans="1:79" ht="6.6" customHeight="1" x14ac:dyDescent="0.25"/>
    <row r="148" spans="1:79" ht="23.1" customHeight="1" x14ac:dyDescent="0.25">
      <c r="A148" s="81" t="s">
        <v>6</v>
      </c>
      <c r="B148" s="82"/>
      <c r="C148" s="82"/>
      <c r="D148" s="61" t="s">
        <v>9</v>
      </c>
      <c r="E148" s="61"/>
      <c r="F148" s="61"/>
      <c r="G148" s="61"/>
      <c r="H148" s="61"/>
      <c r="I148" s="61"/>
      <c r="J148" s="61"/>
      <c r="K148" s="61"/>
      <c r="L148" s="61"/>
      <c r="M148" s="61"/>
      <c r="N148" s="61"/>
      <c r="O148" s="61"/>
      <c r="P148" s="61"/>
      <c r="Q148" s="61" t="s">
        <v>8</v>
      </c>
      <c r="R148" s="61"/>
      <c r="S148" s="61"/>
      <c r="T148" s="61"/>
      <c r="U148" s="61"/>
      <c r="V148" s="61" t="s">
        <v>7</v>
      </c>
      <c r="W148" s="61"/>
      <c r="X148" s="61"/>
      <c r="Y148" s="61"/>
      <c r="Z148" s="61"/>
      <c r="AA148" s="61"/>
      <c r="AB148" s="61"/>
      <c r="AC148" s="61"/>
      <c r="AD148" s="61"/>
      <c r="AE148" s="61"/>
      <c r="AF148" s="77" t="s">
        <v>193</v>
      </c>
      <c r="AG148" s="78"/>
      <c r="AH148" s="78"/>
      <c r="AI148" s="78"/>
      <c r="AJ148" s="78"/>
      <c r="AK148" s="78"/>
      <c r="AL148" s="78"/>
      <c r="AM148" s="78"/>
      <c r="AN148" s="78"/>
      <c r="AO148" s="78"/>
      <c r="AP148" s="78"/>
      <c r="AQ148" s="78"/>
      <c r="AR148" s="78"/>
      <c r="AS148" s="78"/>
      <c r="AT148" s="79"/>
      <c r="AU148" s="77" t="s">
        <v>195</v>
      </c>
      <c r="AV148" s="78"/>
      <c r="AW148" s="78"/>
      <c r="AX148" s="78"/>
      <c r="AY148" s="78"/>
      <c r="AZ148" s="78"/>
      <c r="BA148" s="78"/>
      <c r="BB148" s="78"/>
      <c r="BC148" s="78"/>
      <c r="BD148" s="78"/>
      <c r="BE148" s="78"/>
      <c r="BF148" s="78"/>
      <c r="BG148" s="78"/>
      <c r="BH148" s="78"/>
      <c r="BI148" s="79"/>
      <c r="BJ148" s="77" t="s">
        <v>200</v>
      </c>
      <c r="BK148" s="78"/>
      <c r="BL148" s="78"/>
      <c r="BM148" s="78"/>
      <c r="BN148" s="78"/>
      <c r="BO148" s="78"/>
      <c r="BP148" s="78"/>
      <c r="BQ148" s="78"/>
      <c r="BR148" s="78"/>
      <c r="BS148" s="78"/>
      <c r="BT148" s="78"/>
      <c r="BU148" s="78"/>
      <c r="BV148" s="78"/>
      <c r="BW148" s="78"/>
      <c r="BX148" s="79"/>
    </row>
    <row r="149" spans="1:79" ht="32.25" customHeight="1" x14ac:dyDescent="0.25">
      <c r="A149" s="84"/>
      <c r="B149" s="85"/>
      <c r="C149" s="85"/>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t="s">
        <v>4</v>
      </c>
      <c r="AG149" s="61"/>
      <c r="AH149" s="61"/>
      <c r="AI149" s="61"/>
      <c r="AJ149" s="61"/>
      <c r="AK149" s="61" t="s">
        <v>3</v>
      </c>
      <c r="AL149" s="61"/>
      <c r="AM149" s="61"/>
      <c r="AN149" s="61"/>
      <c r="AO149" s="61"/>
      <c r="AP149" s="61" t="s">
        <v>121</v>
      </c>
      <c r="AQ149" s="61"/>
      <c r="AR149" s="61"/>
      <c r="AS149" s="61"/>
      <c r="AT149" s="61"/>
      <c r="AU149" s="61" t="s">
        <v>4</v>
      </c>
      <c r="AV149" s="61"/>
      <c r="AW149" s="61"/>
      <c r="AX149" s="61"/>
      <c r="AY149" s="61"/>
      <c r="AZ149" s="61" t="s">
        <v>3</v>
      </c>
      <c r="BA149" s="61"/>
      <c r="BB149" s="61"/>
      <c r="BC149" s="61"/>
      <c r="BD149" s="61"/>
      <c r="BE149" s="61" t="s">
        <v>90</v>
      </c>
      <c r="BF149" s="61"/>
      <c r="BG149" s="61"/>
      <c r="BH149" s="61"/>
      <c r="BI149" s="61"/>
      <c r="BJ149" s="61" t="s">
        <v>4</v>
      </c>
      <c r="BK149" s="61"/>
      <c r="BL149" s="61"/>
      <c r="BM149" s="61"/>
      <c r="BN149" s="61"/>
      <c r="BO149" s="61" t="s">
        <v>3</v>
      </c>
      <c r="BP149" s="61"/>
      <c r="BQ149" s="61"/>
      <c r="BR149" s="61"/>
      <c r="BS149" s="61"/>
      <c r="BT149" s="61" t="s">
        <v>97</v>
      </c>
      <c r="BU149" s="61"/>
      <c r="BV149" s="61"/>
      <c r="BW149" s="61"/>
      <c r="BX149" s="61"/>
    </row>
    <row r="150" spans="1:79" ht="15" customHeight="1" x14ac:dyDescent="0.25">
      <c r="A150" s="77">
        <v>1</v>
      </c>
      <c r="B150" s="78"/>
      <c r="C150" s="78"/>
      <c r="D150" s="61">
        <v>2</v>
      </c>
      <c r="E150" s="61"/>
      <c r="F150" s="61"/>
      <c r="G150" s="61"/>
      <c r="H150" s="61"/>
      <c r="I150" s="61"/>
      <c r="J150" s="61"/>
      <c r="K150" s="61"/>
      <c r="L150" s="61"/>
      <c r="M150" s="61"/>
      <c r="N150" s="61"/>
      <c r="O150" s="61"/>
      <c r="P150" s="61"/>
      <c r="Q150" s="61">
        <v>3</v>
      </c>
      <c r="R150" s="61"/>
      <c r="S150" s="61"/>
      <c r="T150" s="61"/>
      <c r="U150" s="61"/>
      <c r="V150" s="61">
        <v>4</v>
      </c>
      <c r="W150" s="61"/>
      <c r="X150" s="61"/>
      <c r="Y150" s="61"/>
      <c r="Z150" s="61"/>
      <c r="AA150" s="61"/>
      <c r="AB150" s="61"/>
      <c r="AC150" s="61"/>
      <c r="AD150" s="61"/>
      <c r="AE150" s="61"/>
      <c r="AF150" s="61">
        <v>5</v>
      </c>
      <c r="AG150" s="61"/>
      <c r="AH150" s="61"/>
      <c r="AI150" s="61"/>
      <c r="AJ150" s="61"/>
      <c r="AK150" s="61">
        <v>6</v>
      </c>
      <c r="AL150" s="61"/>
      <c r="AM150" s="61"/>
      <c r="AN150" s="61"/>
      <c r="AO150" s="61"/>
      <c r="AP150" s="61">
        <v>7</v>
      </c>
      <c r="AQ150" s="61"/>
      <c r="AR150" s="61"/>
      <c r="AS150" s="61"/>
      <c r="AT150" s="61"/>
      <c r="AU150" s="61">
        <v>8</v>
      </c>
      <c r="AV150" s="61"/>
      <c r="AW150" s="61"/>
      <c r="AX150" s="61"/>
      <c r="AY150" s="61"/>
      <c r="AZ150" s="61">
        <v>9</v>
      </c>
      <c r="BA150" s="61"/>
      <c r="BB150" s="61"/>
      <c r="BC150" s="61"/>
      <c r="BD150" s="61"/>
      <c r="BE150" s="61">
        <v>10</v>
      </c>
      <c r="BF150" s="61"/>
      <c r="BG150" s="61"/>
      <c r="BH150" s="61"/>
      <c r="BI150" s="61"/>
      <c r="BJ150" s="61">
        <v>11</v>
      </c>
      <c r="BK150" s="61"/>
      <c r="BL150" s="61"/>
      <c r="BM150" s="61"/>
      <c r="BN150" s="61"/>
      <c r="BO150" s="61">
        <v>12</v>
      </c>
      <c r="BP150" s="61"/>
      <c r="BQ150" s="61"/>
      <c r="BR150" s="61"/>
      <c r="BS150" s="61"/>
      <c r="BT150" s="61">
        <v>13</v>
      </c>
      <c r="BU150" s="61"/>
      <c r="BV150" s="61"/>
      <c r="BW150" s="61"/>
      <c r="BX150" s="61"/>
    </row>
    <row r="151" spans="1:79" ht="10.5" hidden="1" customHeight="1" x14ac:dyDescent="0.25">
      <c r="A151" s="62" t="s">
        <v>149</v>
      </c>
      <c r="B151" s="63"/>
      <c r="C151" s="63"/>
      <c r="D151" s="61" t="s">
        <v>57</v>
      </c>
      <c r="E151" s="61"/>
      <c r="F151" s="61"/>
      <c r="G151" s="61"/>
      <c r="H151" s="61"/>
      <c r="I151" s="61"/>
      <c r="J151" s="61"/>
      <c r="K151" s="61"/>
      <c r="L151" s="61"/>
      <c r="M151" s="61"/>
      <c r="N151" s="61"/>
      <c r="O151" s="61"/>
      <c r="P151" s="61"/>
      <c r="Q151" s="61" t="s">
        <v>70</v>
      </c>
      <c r="R151" s="61"/>
      <c r="S151" s="61"/>
      <c r="T151" s="61"/>
      <c r="U151" s="61"/>
      <c r="V151" s="61" t="s">
        <v>71</v>
      </c>
      <c r="W151" s="61"/>
      <c r="X151" s="61"/>
      <c r="Y151" s="61"/>
      <c r="Z151" s="61"/>
      <c r="AA151" s="61"/>
      <c r="AB151" s="61"/>
      <c r="AC151" s="61"/>
      <c r="AD151" s="61"/>
      <c r="AE151" s="61"/>
      <c r="AF151" s="80" t="s">
        <v>112</v>
      </c>
      <c r="AG151" s="80"/>
      <c r="AH151" s="80"/>
      <c r="AI151" s="80"/>
      <c r="AJ151" s="80"/>
      <c r="AK151" s="122" t="s">
        <v>113</v>
      </c>
      <c r="AL151" s="122"/>
      <c r="AM151" s="122"/>
      <c r="AN151" s="122"/>
      <c r="AO151" s="122"/>
      <c r="AP151" s="91" t="s">
        <v>120</v>
      </c>
      <c r="AQ151" s="91"/>
      <c r="AR151" s="91"/>
      <c r="AS151" s="91"/>
      <c r="AT151" s="91"/>
      <c r="AU151" s="80" t="s">
        <v>114</v>
      </c>
      <c r="AV151" s="80"/>
      <c r="AW151" s="80"/>
      <c r="AX151" s="80"/>
      <c r="AY151" s="80"/>
      <c r="AZ151" s="122" t="s">
        <v>115</v>
      </c>
      <c r="BA151" s="122"/>
      <c r="BB151" s="122"/>
      <c r="BC151" s="122"/>
      <c r="BD151" s="122"/>
      <c r="BE151" s="91" t="s">
        <v>120</v>
      </c>
      <c r="BF151" s="91"/>
      <c r="BG151" s="91"/>
      <c r="BH151" s="91"/>
      <c r="BI151" s="91"/>
      <c r="BJ151" s="80" t="s">
        <v>106</v>
      </c>
      <c r="BK151" s="80"/>
      <c r="BL151" s="80"/>
      <c r="BM151" s="80"/>
      <c r="BN151" s="80"/>
      <c r="BO151" s="122" t="s">
        <v>107</v>
      </c>
      <c r="BP151" s="122"/>
      <c r="BQ151" s="122"/>
      <c r="BR151" s="122"/>
      <c r="BS151" s="122"/>
      <c r="BT151" s="91" t="s">
        <v>120</v>
      </c>
      <c r="BU151" s="91"/>
      <c r="BV151" s="91"/>
      <c r="BW151" s="91"/>
      <c r="BX151" s="91"/>
      <c r="CA151" s="1" t="s">
        <v>37</v>
      </c>
    </row>
    <row r="152" spans="1:79" s="9" customFormat="1" ht="15" customHeight="1" x14ac:dyDescent="0.25">
      <c r="A152" s="98">
        <v>0</v>
      </c>
      <c r="B152" s="99"/>
      <c r="C152" s="99"/>
      <c r="D152" s="124" t="s">
        <v>161</v>
      </c>
      <c r="E152" s="124"/>
      <c r="F152" s="124"/>
      <c r="G152" s="124"/>
      <c r="H152" s="124"/>
      <c r="I152" s="124"/>
      <c r="J152" s="124"/>
      <c r="K152" s="124"/>
      <c r="L152" s="124"/>
      <c r="M152" s="124"/>
      <c r="N152" s="124"/>
      <c r="O152" s="124"/>
      <c r="P152" s="124"/>
      <c r="Q152" s="123"/>
      <c r="R152" s="123"/>
      <c r="S152" s="123"/>
      <c r="T152" s="123"/>
      <c r="U152" s="123"/>
      <c r="V152" s="123"/>
      <c r="W152" s="123"/>
      <c r="X152" s="123"/>
      <c r="Y152" s="123"/>
      <c r="Z152" s="123"/>
      <c r="AA152" s="123"/>
      <c r="AB152" s="123"/>
      <c r="AC152" s="123"/>
      <c r="AD152" s="123"/>
      <c r="AE152" s="123"/>
      <c r="AF152" s="128"/>
      <c r="AG152" s="128"/>
      <c r="AH152" s="128"/>
      <c r="AI152" s="128"/>
      <c r="AJ152" s="128"/>
      <c r="AK152" s="128"/>
      <c r="AL152" s="128"/>
      <c r="AM152" s="128"/>
      <c r="AN152" s="128"/>
      <c r="AO152" s="128"/>
      <c r="AP152" s="128">
        <f t="shared" ref="AP152:AP159" si="10">IF(ISNUMBER(AF152),AF152,0)+IF(ISNUMBER(AK152),AK152,0)</f>
        <v>0</v>
      </c>
      <c r="AQ152" s="128"/>
      <c r="AR152" s="128"/>
      <c r="AS152" s="128"/>
      <c r="AT152" s="128"/>
      <c r="AU152" s="128"/>
      <c r="AV152" s="128"/>
      <c r="AW152" s="128"/>
      <c r="AX152" s="128"/>
      <c r="AY152" s="128"/>
      <c r="AZ152" s="128"/>
      <c r="BA152" s="128"/>
      <c r="BB152" s="128"/>
      <c r="BC152" s="128"/>
      <c r="BD152" s="128"/>
      <c r="BE152" s="128">
        <f t="shared" ref="BE152:BE159" si="11">IF(ISNUMBER(AU152),AU152,0)+IF(ISNUMBER(AZ152),AZ152,0)</f>
        <v>0</v>
      </c>
      <c r="BF152" s="128"/>
      <c r="BG152" s="128"/>
      <c r="BH152" s="128"/>
      <c r="BI152" s="128"/>
      <c r="BJ152" s="128"/>
      <c r="BK152" s="128"/>
      <c r="BL152" s="128"/>
      <c r="BM152" s="128"/>
      <c r="BN152" s="128"/>
      <c r="BO152" s="128"/>
      <c r="BP152" s="128"/>
      <c r="BQ152" s="128"/>
      <c r="BR152" s="128"/>
      <c r="BS152" s="128"/>
      <c r="BT152" s="128">
        <f t="shared" ref="BT152:BT159" si="12">IF(ISNUMBER(BJ152),BJ152,0)+IF(ISNUMBER(BO152),BO152,0)</f>
        <v>0</v>
      </c>
      <c r="BU152" s="128"/>
      <c r="BV152" s="128"/>
      <c r="BW152" s="128"/>
      <c r="BX152" s="128"/>
      <c r="CA152" s="9" t="s">
        <v>38</v>
      </c>
    </row>
    <row r="153" spans="1:79" s="8" customFormat="1" ht="42.6" customHeight="1" x14ac:dyDescent="0.25">
      <c r="A153" s="62">
        <v>1</v>
      </c>
      <c r="B153" s="63"/>
      <c r="C153" s="63"/>
      <c r="D153" s="126" t="s">
        <v>561</v>
      </c>
      <c r="E153" s="93"/>
      <c r="F153" s="93"/>
      <c r="G153" s="93"/>
      <c r="H153" s="93"/>
      <c r="I153" s="93"/>
      <c r="J153" s="93"/>
      <c r="K153" s="93"/>
      <c r="L153" s="93"/>
      <c r="M153" s="93"/>
      <c r="N153" s="93"/>
      <c r="O153" s="93"/>
      <c r="P153" s="94"/>
      <c r="Q153" s="61" t="s">
        <v>343</v>
      </c>
      <c r="R153" s="61"/>
      <c r="S153" s="61"/>
      <c r="T153" s="61"/>
      <c r="U153" s="61"/>
      <c r="V153" s="126" t="s">
        <v>344</v>
      </c>
      <c r="W153" s="93"/>
      <c r="X153" s="93"/>
      <c r="Y153" s="93"/>
      <c r="Z153" s="93"/>
      <c r="AA153" s="93"/>
      <c r="AB153" s="93"/>
      <c r="AC153" s="93"/>
      <c r="AD153" s="93"/>
      <c r="AE153" s="94"/>
      <c r="AF153" s="125">
        <v>0</v>
      </c>
      <c r="AG153" s="125"/>
      <c r="AH153" s="125"/>
      <c r="AI153" s="125"/>
      <c r="AJ153" s="125"/>
      <c r="AK153" s="125">
        <v>0</v>
      </c>
      <c r="AL153" s="125"/>
      <c r="AM153" s="125"/>
      <c r="AN153" s="125"/>
      <c r="AO153" s="125"/>
      <c r="AP153" s="125">
        <f t="shared" si="10"/>
        <v>0</v>
      </c>
      <c r="AQ153" s="125"/>
      <c r="AR153" s="125"/>
      <c r="AS153" s="125"/>
      <c r="AT153" s="125"/>
      <c r="AU153" s="125">
        <v>163795</v>
      </c>
      <c r="AV153" s="125"/>
      <c r="AW153" s="125"/>
      <c r="AX153" s="125"/>
      <c r="AY153" s="125"/>
      <c r="AZ153" s="125">
        <v>0</v>
      </c>
      <c r="BA153" s="125"/>
      <c r="BB153" s="125"/>
      <c r="BC153" s="125"/>
      <c r="BD153" s="125"/>
      <c r="BE153" s="125">
        <f t="shared" si="11"/>
        <v>163795</v>
      </c>
      <c r="BF153" s="125"/>
      <c r="BG153" s="125"/>
      <c r="BH153" s="125"/>
      <c r="BI153" s="125"/>
      <c r="BJ153" s="125">
        <v>77900</v>
      </c>
      <c r="BK153" s="125"/>
      <c r="BL153" s="125"/>
      <c r="BM153" s="125"/>
      <c r="BN153" s="125"/>
      <c r="BO153" s="125">
        <v>0</v>
      </c>
      <c r="BP153" s="125"/>
      <c r="BQ153" s="125"/>
      <c r="BR153" s="125"/>
      <c r="BS153" s="125"/>
      <c r="BT153" s="125">
        <f t="shared" si="12"/>
        <v>77900</v>
      </c>
      <c r="BU153" s="125"/>
      <c r="BV153" s="125"/>
      <c r="BW153" s="125"/>
      <c r="BX153" s="125"/>
    </row>
    <row r="154" spans="1:79" s="9" customFormat="1" ht="15" customHeight="1" x14ac:dyDescent="0.25">
      <c r="A154" s="98">
        <v>0</v>
      </c>
      <c r="B154" s="99"/>
      <c r="C154" s="99"/>
      <c r="D154" s="155" t="s">
        <v>165</v>
      </c>
      <c r="E154" s="156"/>
      <c r="F154" s="156"/>
      <c r="G154" s="156"/>
      <c r="H154" s="156"/>
      <c r="I154" s="156"/>
      <c r="J154" s="156"/>
      <c r="K154" s="156"/>
      <c r="L154" s="156"/>
      <c r="M154" s="156"/>
      <c r="N154" s="156"/>
      <c r="O154" s="156"/>
      <c r="P154" s="157"/>
      <c r="Q154" s="123"/>
      <c r="R154" s="123"/>
      <c r="S154" s="123"/>
      <c r="T154" s="123"/>
      <c r="U154" s="123"/>
      <c r="V154" s="155"/>
      <c r="W154" s="156"/>
      <c r="X154" s="156"/>
      <c r="Y154" s="156"/>
      <c r="Z154" s="156"/>
      <c r="AA154" s="156"/>
      <c r="AB154" s="156"/>
      <c r="AC154" s="156"/>
      <c r="AD154" s="156"/>
      <c r="AE154" s="157"/>
      <c r="AF154" s="128"/>
      <c r="AG154" s="128"/>
      <c r="AH154" s="128"/>
      <c r="AI154" s="128"/>
      <c r="AJ154" s="128"/>
      <c r="AK154" s="128"/>
      <c r="AL154" s="128"/>
      <c r="AM154" s="128"/>
      <c r="AN154" s="128"/>
      <c r="AO154" s="128"/>
      <c r="AP154" s="128">
        <f t="shared" si="10"/>
        <v>0</v>
      </c>
      <c r="AQ154" s="128"/>
      <c r="AR154" s="128"/>
      <c r="AS154" s="128"/>
      <c r="AT154" s="128"/>
      <c r="AU154" s="128"/>
      <c r="AV154" s="128"/>
      <c r="AW154" s="128"/>
      <c r="AX154" s="128"/>
      <c r="AY154" s="128"/>
      <c r="AZ154" s="128"/>
      <c r="BA154" s="128"/>
      <c r="BB154" s="128"/>
      <c r="BC154" s="128"/>
      <c r="BD154" s="128"/>
      <c r="BE154" s="128">
        <f t="shared" si="11"/>
        <v>0</v>
      </c>
      <c r="BF154" s="128"/>
      <c r="BG154" s="128"/>
      <c r="BH154" s="128"/>
      <c r="BI154" s="128"/>
      <c r="BJ154" s="128"/>
      <c r="BK154" s="128"/>
      <c r="BL154" s="128"/>
      <c r="BM154" s="128"/>
      <c r="BN154" s="128"/>
      <c r="BO154" s="128"/>
      <c r="BP154" s="128"/>
      <c r="BQ154" s="128"/>
      <c r="BR154" s="128"/>
      <c r="BS154" s="128"/>
      <c r="BT154" s="128">
        <f t="shared" si="12"/>
        <v>0</v>
      </c>
      <c r="BU154" s="128"/>
      <c r="BV154" s="128"/>
      <c r="BW154" s="128"/>
      <c r="BX154" s="128"/>
    </row>
    <row r="155" spans="1:79" s="8" customFormat="1" ht="27.6" customHeight="1" x14ac:dyDescent="0.25">
      <c r="A155" s="62">
        <v>1</v>
      </c>
      <c r="B155" s="63"/>
      <c r="C155" s="63"/>
      <c r="D155" s="126" t="s">
        <v>585</v>
      </c>
      <c r="E155" s="93"/>
      <c r="F155" s="93"/>
      <c r="G155" s="93"/>
      <c r="H155" s="93"/>
      <c r="I155" s="93"/>
      <c r="J155" s="93"/>
      <c r="K155" s="93"/>
      <c r="L155" s="93"/>
      <c r="M155" s="93"/>
      <c r="N155" s="93"/>
      <c r="O155" s="93"/>
      <c r="P155" s="94"/>
      <c r="Q155" s="61" t="s">
        <v>251</v>
      </c>
      <c r="R155" s="61"/>
      <c r="S155" s="61"/>
      <c r="T155" s="61"/>
      <c r="U155" s="61"/>
      <c r="V155" s="126" t="s">
        <v>345</v>
      </c>
      <c r="W155" s="93"/>
      <c r="X155" s="93"/>
      <c r="Y155" s="93"/>
      <c r="Z155" s="93"/>
      <c r="AA155" s="93"/>
      <c r="AB155" s="93"/>
      <c r="AC155" s="93"/>
      <c r="AD155" s="93"/>
      <c r="AE155" s="94"/>
      <c r="AF155" s="125">
        <v>0</v>
      </c>
      <c r="AG155" s="125"/>
      <c r="AH155" s="125"/>
      <c r="AI155" s="125"/>
      <c r="AJ155" s="125"/>
      <c r="AK155" s="125">
        <v>0</v>
      </c>
      <c r="AL155" s="125"/>
      <c r="AM155" s="125"/>
      <c r="AN155" s="125"/>
      <c r="AO155" s="125"/>
      <c r="AP155" s="125">
        <f t="shared" si="10"/>
        <v>0</v>
      </c>
      <c r="AQ155" s="125"/>
      <c r="AR155" s="125"/>
      <c r="AS155" s="125"/>
      <c r="AT155" s="125"/>
      <c r="AU155" s="125">
        <v>9690</v>
      </c>
      <c r="AV155" s="125"/>
      <c r="AW155" s="125"/>
      <c r="AX155" s="125"/>
      <c r="AY155" s="125"/>
      <c r="AZ155" s="125">
        <v>0</v>
      </c>
      <c r="BA155" s="125"/>
      <c r="BB155" s="125"/>
      <c r="BC155" s="125"/>
      <c r="BD155" s="125"/>
      <c r="BE155" s="125">
        <f t="shared" si="11"/>
        <v>9690</v>
      </c>
      <c r="BF155" s="125"/>
      <c r="BG155" s="125"/>
      <c r="BH155" s="125"/>
      <c r="BI155" s="125"/>
      <c r="BJ155" s="125">
        <v>8620</v>
      </c>
      <c r="BK155" s="125"/>
      <c r="BL155" s="125"/>
      <c r="BM155" s="125"/>
      <c r="BN155" s="125"/>
      <c r="BO155" s="125">
        <v>0</v>
      </c>
      <c r="BP155" s="125"/>
      <c r="BQ155" s="125"/>
      <c r="BR155" s="125"/>
      <c r="BS155" s="125"/>
      <c r="BT155" s="125">
        <f t="shared" si="12"/>
        <v>8620</v>
      </c>
      <c r="BU155" s="125"/>
      <c r="BV155" s="125"/>
      <c r="BW155" s="125"/>
      <c r="BX155" s="125"/>
    </row>
    <row r="156" spans="1:79" s="9" customFormat="1" ht="15" customHeight="1" x14ac:dyDescent="0.25">
      <c r="A156" s="98">
        <v>0</v>
      </c>
      <c r="B156" s="99"/>
      <c r="C156" s="99"/>
      <c r="D156" s="155" t="s">
        <v>170</v>
      </c>
      <c r="E156" s="156"/>
      <c r="F156" s="156"/>
      <c r="G156" s="156"/>
      <c r="H156" s="156"/>
      <c r="I156" s="156"/>
      <c r="J156" s="156"/>
      <c r="K156" s="156"/>
      <c r="L156" s="156"/>
      <c r="M156" s="156"/>
      <c r="N156" s="156"/>
      <c r="O156" s="156"/>
      <c r="P156" s="157"/>
      <c r="Q156" s="123"/>
      <c r="R156" s="123"/>
      <c r="S156" s="123"/>
      <c r="T156" s="123"/>
      <c r="U156" s="123"/>
      <c r="V156" s="155"/>
      <c r="W156" s="156"/>
      <c r="X156" s="156"/>
      <c r="Y156" s="156"/>
      <c r="Z156" s="156"/>
      <c r="AA156" s="156"/>
      <c r="AB156" s="156"/>
      <c r="AC156" s="156"/>
      <c r="AD156" s="156"/>
      <c r="AE156" s="157"/>
      <c r="AF156" s="128"/>
      <c r="AG156" s="128"/>
      <c r="AH156" s="128"/>
      <c r="AI156" s="128"/>
      <c r="AJ156" s="128"/>
      <c r="AK156" s="128"/>
      <c r="AL156" s="128"/>
      <c r="AM156" s="128"/>
      <c r="AN156" s="128"/>
      <c r="AO156" s="128"/>
      <c r="AP156" s="128">
        <f t="shared" si="10"/>
        <v>0</v>
      </c>
      <c r="AQ156" s="128"/>
      <c r="AR156" s="128"/>
      <c r="AS156" s="128"/>
      <c r="AT156" s="128"/>
      <c r="AU156" s="128"/>
      <c r="AV156" s="128"/>
      <c r="AW156" s="128"/>
      <c r="AX156" s="128"/>
      <c r="AY156" s="128"/>
      <c r="AZ156" s="128"/>
      <c r="BA156" s="128"/>
      <c r="BB156" s="128"/>
      <c r="BC156" s="128"/>
      <c r="BD156" s="128"/>
      <c r="BE156" s="128">
        <f t="shared" si="11"/>
        <v>0</v>
      </c>
      <c r="BF156" s="128"/>
      <c r="BG156" s="128"/>
      <c r="BH156" s="128"/>
      <c r="BI156" s="128"/>
      <c r="BJ156" s="128"/>
      <c r="BK156" s="128"/>
      <c r="BL156" s="128"/>
      <c r="BM156" s="128"/>
      <c r="BN156" s="128"/>
      <c r="BO156" s="128"/>
      <c r="BP156" s="128"/>
      <c r="BQ156" s="128"/>
      <c r="BR156" s="128"/>
      <c r="BS156" s="128"/>
      <c r="BT156" s="128">
        <f t="shared" si="12"/>
        <v>0</v>
      </c>
      <c r="BU156" s="128"/>
      <c r="BV156" s="128"/>
      <c r="BW156" s="128"/>
      <c r="BX156" s="128"/>
    </row>
    <row r="157" spans="1:79" s="8" customFormat="1" ht="41.4" customHeight="1" x14ac:dyDescent="0.25">
      <c r="A157" s="62">
        <v>1</v>
      </c>
      <c r="B157" s="63"/>
      <c r="C157" s="63"/>
      <c r="D157" s="126" t="s">
        <v>587</v>
      </c>
      <c r="E157" s="93"/>
      <c r="F157" s="93"/>
      <c r="G157" s="93"/>
      <c r="H157" s="93"/>
      <c r="I157" s="93"/>
      <c r="J157" s="93"/>
      <c r="K157" s="93"/>
      <c r="L157" s="93"/>
      <c r="M157" s="93"/>
      <c r="N157" s="93"/>
      <c r="O157" s="93"/>
      <c r="P157" s="94"/>
      <c r="Q157" s="61" t="s">
        <v>343</v>
      </c>
      <c r="R157" s="61"/>
      <c r="S157" s="61"/>
      <c r="T157" s="61"/>
      <c r="U157" s="61"/>
      <c r="V157" s="126" t="s">
        <v>172</v>
      </c>
      <c r="W157" s="93"/>
      <c r="X157" s="93"/>
      <c r="Y157" s="93"/>
      <c r="Z157" s="93"/>
      <c r="AA157" s="93"/>
      <c r="AB157" s="93"/>
      <c r="AC157" s="93"/>
      <c r="AD157" s="93"/>
      <c r="AE157" s="94"/>
      <c r="AF157" s="125">
        <v>0</v>
      </c>
      <c r="AG157" s="125"/>
      <c r="AH157" s="125"/>
      <c r="AI157" s="125"/>
      <c r="AJ157" s="125"/>
      <c r="AK157" s="125">
        <v>0</v>
      </c>
      <c r="AL157" s="125"/>
      <c r="AM157" s="125"/>
      <c r="AN157" s="125"/>
      <c r="AO157" s="125"/>
      <c r="AP157" s="125">
        <f t="shared" si="10"/>
        <v>0</v>
      </c>
      <c r="AQ157" s="125"/>
      <c r="AR157" s="125"/>
      <c r="AS157" s="125"/>
      <c r="AT157" s="125"/>
      <c r="AU157" s="125">
        <v>16.899999999999999</v>
      </c>
      <c r="AV157" s="125"/>
      <c r="AW157" s="125"/>
      <c r="AX157" s="125"/>
      <c r="AY157" s="125"/>
      <c r="AZ157" s="125">
        <v>0</v>
      </c>
      <c r="BA157" s="125"/>
      <c r="BB157" s="125"/>
      <c r="BC157" s="125"/>
      <c r="BD157" s="125"/>
      <c r="BE157" s="125">
        <f t="shared" si="11"/>
        <v>16.899999999999999</v>
      </c>
      <c r="BF157" s="125"/>
      <c r="BG157" s="125"/>
      <c r="BH157" s="125"/>
      <c r="BI157" s="125"/>
      <c r="BJ157" s="241">
        <f>BJ153/BJ155</f>
        <v>9.0371229698375863</v>
      </c>
      <c r="BK157" s="241"/>
      <c r="BL157" s="241"/>
      <c r="BM157" s="241"/>
      <c r="BN157" s="241"/>
      <c r="BO157" s="241">
        <v>0</v>
      </c>
      <c r="BP157" s="241"/>
      <c r="BQ157" s="241"/>
      <c r="BR157" s="241"/>
      <c r="BS157" s="241"/>
      <c r="BT157" s="241">
        <f t="shared" si="12"/>
        <v>9.0371229698375863</v>
      </c>
      <c r="BU157" s="241"/>
      <c r="BV157" s="241"/>
      <c r="BW157" s="241"/>
      <c r="BX157" s="241"/>
    </row>
    <row r="158" spans="1:79" s="9" customFormat="1" ht="15" customHeight="1" x14ac:dyDescent="0.25">
      <c r="A158" s="98">
        <v>0</v>
      </c>
      <c r="B158" s="99"/>
      <c r="C158" s="99"/>
      <c r="D158" s="155" t="s">
        <v>260</v>
      </c>
      <c r="E158" s="156"/>
      <c r="F158" s="156"/>
      <c r="G158" s="156"/>
      <c r="H158" s="156"/>
      <c r="I158" s="156"/>
      <c r="J158" s="156"/>
      <c r="K158" s="156"/>
      <c r="L158" s="156"/>
      <c r="M158" s="156"/>
      <c r="N158" s="156"/>
      <c r="O158" s="156"/>
      <c r="P158" s="157"/>
      <c r="Q158" s="123"/>
      <c r="R158" s="123"/>
      <c r="S158" s="123"/>
      <c r="T158" s="123"/>
      <c r="U158" s="123"/>
      <c r="V158" s="155"/>
      <c r="W158" s="156"/>
      <c r="X158" s="156"/>
      <c r="Y158" s="156"/>
      <c r="Z158" s="156"/>
      <c r="AA158" s="156"/>
      <c r="AB158" s="156"/>
      <c r="AC158" s="156"/>
      <c r="AD158" s="156"/>
      <c r="AE158" s="157"/>
      <c r="AF158" s="128"/>
      <c r="AG158" s="128"/>
      <c r="AH158" s="128"/>
      <c r="AI158" s="128"/>
      <c r="AJ158" s="128"/>
      <c r="AK158" s="128"/>
      <c r="AL158" s="128"/>
      <c r="AM158" s="128"/>
      <c r="AN158" s="128"/>
      <c r="AO158" s="128"/>
      <c r="AP158" s="128">
        <f t="shared" si="10"/>
        <v>0</v>
      </c>
      <c r="AQ158" s="128"/>
      <c r="AR158" s="128"/>
      <c r="AS158" s="128"/>
      <c r="AT158" s="128"/>
      <c r="AU158" s="128"/>
      <c r="AV158" s="128"/>
      <c r="AW158" s="128"/>
      <c r="AX158" s="128"/>
      <c r="AY158" s="128"/>
      <c r="AZ158" s="128"/>
      <c r="BA158" s="128"/>
      <c r="BB158" s="128"/>
      <c r="BC158" s="128"/>
      <c r="BD158" s="128"/>
      <c r="BE158" s="128">
        <f t="shared" si="11"/>
        <v>0</v>
      </c>
      <c r="BF158" s="128"/>
      <c r="BG158" s="128"/>
      <c r="BH158" s="128"/>
      <c r="BI158" s="128"/>
      <c r="BJ158" s="128"/>
      <c r="BK158" s="128"/>
      <c r="BL158" s="128"/>
      <c r="BM158" s="128"/>
      <c r="BN158" s="128"/>
      <c r="BO158" s="128"/>
      <c r="BP158" s="128"/>
      <c r="BQ158" s="128"/>
      <c r="BR158" s="128"/>
      <c r="BS158" s="128"/>
      <c r="BT158" s="128">
        <f t="shared" si="12"/>
        <v>0</v>
      </c>
      <c r="BU158" s="128"/>
      <c r="BV158" s="128"/>
      <c r="BW158" s="128"/>
      <c r="BX158" s="128"/>
    </row>
    <row r="159" spans="1:79" s="8" customFormat="1" ht="18.600000000000001" customHeight="1" x14ac:dyDescent="0.25">
      <c r="A159" s="62">
        <v>1</v>
      </c>
      <c r="B159" s="63"/>
      <c r="C159" s="63"/>
      <c r="D159" s="126" t="s">
        <v>346</v>
      </c>
      <c r="E159" s="93"/>
      <c r="F159" s="93"/>
      <c r="G159" s="93"/>
      <c r="H159" s="93"/>
      <c r="I159" s="93"/>
      <c r="J159" s="93"/>
      <c r="K159" s="93"/>
      <c r="L159" s="93"/>
      <c r="M159" s="93"/>
      <c r="N159" s="93"/>
      <c r="O159" s="93"/>
      <c r="P159" s="94"/>
      <c r="Q159" s="61" t="s">
        <v>262</v>
      </c>
      <c r="R159" s="61"/>
      <c r="S159" s="61"/>
      <c r="T159" s="61"/>
      <c r="U159" s="61"/>
      <c r="V159" s="126" t="s">
        <v>172</v>
      </c>
      <c r="W159" s="93"/>
      <c r="X159" s="93"/>
      <c r="Y159" s="93"/>
      <c r="Z159" s="93"/>
      <c r="AA159" s="93"/>
      <c r="AB159" s="93"/>
      <c r="AC159" s="93"/>
      <c r="AD159" s="93"/>
      <c r="AE159" s="94"/>
      <c r="AF159" s="125">
        <v>0</v>
      </c>
      <c r="AG159" s="125"/>
      <c r="AH159" s="125"/>
      <c r="AI159" s="125"/>
      <c r="AJ159" s="125"/>
      <c r="AK159" s="125">
        <v>0</v>
      </c>
      <c r="AL159" s="125"/>
      <c r="AM159" s="125"/>
      <c r="AN159" s="125"/>
      <c r="AO159" s="125"/>
      <c r="AP159" s="125">
        <f t="shared" si="10"/>
        <v>0</v>
      </c>
      <c r="AQ159" s="125"/>
      <c r="AR159" s="125"/>
      <c r="AS159" s="125"/>
      <c r="AT159" s="125"/>
      <c r="AU159" s="125">
        <v>100</v>
      </c>
      <c r="AV159" s="125"/>
      <c r="AW159" s="125"/>
      <c r="AX159" s="125"/>
      <c r="AY159" s="125"/>
      <c r="AZ159" s="125">
        <v>0</v>
      </c>
      <c r="BA159" s="125"/>
      <c r="BB159" s="125"/>
      <c r="BC159" s="125"/>
      <c r="BD159" s="125"/>
      <c r="BE159" s="125">
        <f t="shared" si="11"/>
        <v>100</v>
      </c>
      <c r="BF159" s="125"/>
      <c r="BG159" s="125"/>
      <c r="BH159" s="125"/>
      <c r="BI159" s="125"/>
      <c r="BJ159" s="125">
        <v>100</v>
      </c>
      <c r="BK159" s="125"/>
      <c r="BL159" s="125"/>
      <c r="BM159" s="125"/>
      <c r="BN159" s="125"/>
      <c r="BO159" s="125">
        <v>0</v>
      </c>
      <c r="BP159" s="125"/>
      <c r="BQ159" s="125"/>
      <c r="BR159" s="125"/>
      <c r="BS159" s="125"/>
      <c r="BT159" s="125">
        <f t="shared" si="12"/>
        <v>100</v>
      </c>
      <c r="BU159" s="125"/>
      <c r="BV159" s="125"/>
      <c r="BW159" s="125"/>
      <c r="BX159" s="125"/>
    </row>
    <row r="160" spans="1:79" ht="7.95" customHeight="1" x14ac:dyDescent="0.25"/>
    <row r="161" spans="1:79" ht="14.25" customHeight="1" x14ac:dyDescent="0.25">
      <c r="A161" s="51" t="s">
        <v>417</v>
      </c>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row>
    <row r="162" spans="1:79" ht="5.4" customHeight="1" x14ac:dyDescent="0.25"/>
    <row r="163" spans="1:79" ht="23.1" customHeight="1" x14ac:dyDescent="0.25">
      <c r="A163" s="81" t="s">
        <v>6</v>
      </c>
      <c r="B163" s="82"/>
      <c r="C163" s="82"/>
      <c r="D163" s="61" t="s">
        <v>9</v>
      </c>
      <c r="E163" s="61"/>
      <c r="F163" s="61"/>
      <c r="G163" s="61"/>
      <c r="H163" s="61"/>
      <c r="I163" s="61"/>
      <c r="J163" s="61"/>
      <c r="K163" s="61"/>
      <c r="L163" s="61"/>
      <c r="M163" s="61"/>
      <c r="N163" s="61"/>
      <c r="O163" s="61"/>
      <c r="P163" s="61"/>
      <c r="Q163" s="61" t="s">
        <v>8</v>
      </c>
      <c r="R163" s="61"/>
      <c r="S163" s="61"/>
      <c r="T163" s="61"/>
      <c r="U163" s="61"/>
      <c r="V163" s="61" t="s">
        <v>7</v>
      </c>
      <c r="W163" s="61"/>
      <c r="X163" s="61"/>
      <c r="Y163" s="61"/>
      <c r="Z163" s="61"/>
      <c r="AA163" s="61"/>
      <c r="AB163" s="61"/>
      <c r="AC163" s="61"/>
      <c r="AD163" s="61"/>
      <c r="AE163" s="61"/>
      <c r="AF163" s="77" t="s">
        <v>204</v>
      </c>
      <c r="AG163" s="78"/>
      <c r="AH163" s="78"/>
      <c r="AI163" s="78"/>
      <c r="AJ163" s="78"/>
      <c r="AK163" s="78"/>
      <c r="AL163" s="78"/>
      <c r="AM163" s="78"/>
      <c r="AN163" s="78"/>
      <c r="AO163" s="78"/>
      <c r="AP163" s="78"/>
      <c r="AQ163" s="78"/>
      <c r="AR163" s="78"/>
      <c r="AS163" s="78"/>
      <c r="AT163" s="79"/>
      <c r="AU163" s="77" t="s">
        <v>208</v>
      </c>
      <c r="AV163" s="78"/>
      <c r="AW163" s="78"/>
      <c r="AX163" s="78"/>
      <c r="AY163" s="78"/>
      <c r="AZ163" s="78"/>
      <c r="BA163" s="78"/>
      <c r="BB163" s="78"/>
      <c r="BC163" s="78"/>
      <c r="BD163" s="78"/>
      <c r="BE163" s="78"/>
      <c r="BF163" s="78"/>
      <c r="BG163" s="78"/>
      <c r="BH163" s="78"/>
      <c r="BI163" s="79"/>
    </row>
    <row r="164" spans="1:79" ht="28.5" customHeight="1" x14ac:dyDescent="0.25">
      <c r="A164" s="84"/>
      <c r="B164" s="85"/>
      <c r="C164" s="85"/>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t="s">
        <v>4</v>
      </c>
      <c r="AG164" s="61"/>
      <c r="AH164" s="61"/>
      <c r="AI164" s="61"/>
      <c r="AJ164" s="61"/>
      <c r="AK164" s="61" t="s">
        <v>3</v>
      </c>
      <c r="AL164" s="61"/>
      <c r="AM164" s="61"/>
      <c r="AN164" s="61"/>
      <c r="AO164" s="61"/>
      <c r="AP164" s="61" t="s">
        <v>121</v>
      </c>
      <c r="AQ164" s="61"/>
      <c r="AR164" s="61"/>
      <c r="AS164" s="61"/>
      <c r="AT164" s="61"/>
      <c r="AU164" s="61" t="s">
        <v>4</v>
      </c>
      <c r="AV164" s="61"/>
      <c r="AW164" s="61"/>
      <c r="AX164" s="61"/>
      <c r="AY164" s="61"/>
      <c r="AZ164" s="61" t="s">
        <v>3</v>
      </c>
      <c r="BA164" s="61"/>
      <c r="BB164" s="61"/>
      <c r="BC164" s="61"/>
      <c r="BD164" s="61"/>
      <c r="BE164" s="61" t="s">
        <v>90</v>
      </c>
      <c r="BF164" s="61"/>
      <c r="BG164" s="61"/>
      <c r="BH164" s="61"/>
      <c r="BI164" s="61"/>
    </row>
    <row r="165" spans="1:79" ht="14.4" customHeight="1" x14ac:dyDescent="0.25">
      <c r="A165" s="77">
        <v>1</v>
      </c>
      <c r="B165" s="78"/>
      <c r="C165" s="78"/>
      <c r="D165" s="61">
        <v>2</v>
      </c>
      <c r="E165" s="61"/>
      <c r="F165" s="61"/>
      <c r="G165" s="61"/>
      <c r="H165" s="61"/>
      <c r="I165" s="61"/>
      <c r="J165" s="61"/>
      <c r="K165" s="61"/>
      <c r="L165" s="61"/>
      <c r="M165" s="61"/>
      <c r="N165" s="61"/>
      <c r="O165" s="61"/>
      <c r="P165" s="61"/>
      <c r="Q165" s="61">
        <v>3</v>
      </c>
      <c r="R165" s="61"/>
      <c r="S165" s="61"/>
      <c r="T165" s="61"/>
      <c r="U165" s="61"/>
      <c r="V165" s="61">
        <v>4</v>
      </c>
      <c r="W165" s="61"/>
      <c r="X165" s="61"/>
      <c r="Y165" s="61"/>
      <c r="Z165" s="61"/>
      <c r="AA165" s="61"/>
      <c r="AB165" s="61"/>
      <c r="AC165" s="61"/>
      <c r="AD165" s="61"/>
      <c r="AE165" s="61"/>
      <c r="AF165" s="61">
        <v>5</v>
      </c>
      <c r="AG165" s="61"/>
      <c r="AH165" s="61"/>
      <c r="AI165" s="61"/>
      <c r="AJ165" s="61"/>
      <c r="AK165" s="61">
        <v>6</v>
      </c>
      <c r="AL165" s="61"/>
      <c r="AM165" s="61"/>
      <c r="AN165" s="61"/>
      <c r="AO165" s="61"/>
      <c r="AP165" s="61">
        <v>7</v>
      </c>
      <c r="AQ165" s="61"/>
      <c r="AR165" s="61"/>
      <c r="AS165" s="61"/>
      <c r="AT165" s="61"/>
      <c r="AU165" s="61">
        <v>8</v>
      </c>
      <c r="AV165" s="61"/>
      <c r="AW165" s="61"/>
      <c r="AX165" s="61"/>
      <c r="AY165" s="61"/>
      <c r="AZ165" s="61">
        <v>9</v>
      </c>
      <c r="BA165" s="61"/>
      <c r="BB165" s="61"/>
      <c r="BC165" s="61"/>
      <c r="BD165" s="61"/>
      <c r="BE165" s="61">
        <v>10</v>
      </c>
      <c r="BF165" s="61"/>
      <c r="BG165" s="61"/>
      <c r="BH165" s="61"/>
      <c r="BI165" s="61"/>
    </row>
    <row r="166" spans="1:79" ht="15.75" hidden="1" customHeight="1" x14ac:dyDescent="0.25">
      <c r="A166" s="62" t="s">
        <v>149</v>
      </c>
      <c r="B166" s="63"/>
      <c r="C166" s="63"/>
      <c r="D166" s="61" t="s">
        <v>57</v>
      </c>
      <c r="E166" s="61"/>
      <c r="F166" s="61"/>
      <c r="G166" s="61"/>
      <c r="H166" s="61"/>
      <c r="I166" s="61"/>
      <c r="J166" s="61"/>
      <c r="K166" s="61"/>
      <c r="L166" s="61"/>
      <c r="M166" s="61"/>
      <c r="N166" s="61"/>
      <c r="O166" s="61"/>
      <c r="P166" s="61"/>
      <c r="Q166" s="61" t="s">
        <v>70</v>
      </c>
      <c r="R166" s="61"/>
      <c r="S166" s="61"/>
      <c r="T166" s="61"/>
      <c r="U166" s="61"/>
      <c r="V166" s="61" t="s">
        <v>71</v>
      </c>
      <c r="W166" s="61"/>
      <c r="X166" s="61"/>
      <c r="Y166" s="61"/>
      <c r="Z166" s="61"/>
      <c r="AA166" s="61"/>
      <c r="AB166" s="61"/>
      <c r="AC166" s="61"/>
      <c r="AD166" s="61"/>
      <c r="AE166" s="61"/>
      <c r="AF166" s="80" t="s">
        <v>108</v>
      </c>
      <c r="AG166" s="80"/>
      <c r="AH166" s="80"/>
      <c r="AI166" s="80"/>
      <c r="AJ166" s="80"/>
      <c r="AK166" s="122" t="s">
        <v>109</v>
      </c>
      <c r="AL166" s="122"/>
      <c r="AM166" s="122"/>
      <c r="AN166" s="122"/>
      <c r="AO166" s="122"/>
      <c r="AP166" s="91" t="s">
        <v>120</v>
      </c>
      <c r="AQ166" s="91"/>
      <c r="AR166" s="91"/>
      <c r="AS166" s="91"/>
      <c r="AT166" s="91"/>
      <c r="AU166" s="80" t="s">
        <v>110</v>
      </c>
      <c r="AV166" s="80"/>
      <c r="AW166" s="80"/>
      <c r="AX166" s="80"/>
      <c r="AY166" s="80"/>
      <c r="AZ166" s="122" t="s">
        <v>111</v>
      </c>
      <c r="BA166" s="122"/>
      <c r="BB166" s="122"/>
      <c r="BC166" s="122"/>
      <c r="BD166" s="122"/>
      <c r="BE166" s="91" t="s">
        <v>120</v>
      </c>
      <c r="BF166" s="91"/>
      <c r="BG166" s="91"/>
      <c r="BH166" s="91"/>
      <c r="BI166" s="91"/>
      <c r="CA166" s="1" t="s">
        <v>39</v>
      </c>
    </row>
    <row r="167" spans="1:79" s="9" customFormat="1" ht="13.8" x14ac:dyDescent="0.25">
      <c r="A167" s="98">
        <v>0</v>
      </c>
      <c r="B167" s="99"/>
      <c r="C167" s="99"/>
      <c r="D167" s="124" t="s">
        <v>161</v>
      </c>
      <c r="E167" s="124"/>
      <c r="F167" s="124"/>
      <c r="G167" s="124"/>
      <c r="H167" s="124"/>
      <c r="I167" s="124"/>
      <c r="J167" s="124"/>
      <c r="K167" s="124"/>
      <c r="L167" s="124"/>
      <c r="M167" s="124"/>
      <c r="N167" s="124"/>
      <c r="O167" s="124"/>
      <c r="P167" s="124"/>
      <c r="Q167" s="123"/>
      <c r="R167" s="123"/>
      <c r="S167" s="123"/>
      <c r="T167" s="123"/>
      <c r="U167" s="123"/>
      <c r="V167" s="123"/>
      <c r="W167" s="123"/>
      <c r="X167" s="123"/>
      <c r="Y167" s="123"/>
      <c r="Z167" s="123"/>
      <c r="AA167" s="123"/>
      <c r="AB167" s="123"/>
      <c r="AC167" s="123"/>
      <c r="AD167" s="123"/>
      <c r="AE167" s="123"/>
      <c r="AF167" s="128"/>
      <c r="AG167" s="128"/>
      <c r="AH167" s="128"/>
      <c r="AI167" s="128"/>
      <c r="AJ167" s="128"/>
      <c r="AK167" s="128"/>
      <c r="AL167" s="128"/>
      <c r="AM167" s="128"/>
      <c r="AN167" s="128"/>
      <c r="AO167" s="128"/>
      <c r="AP167" s="128">
        <f t="shared" ref="AP167:AP174" si="13">IF(ISNUMBER(AF167),AF167,0)+IF(ISNUMBER(AK167),AK167,0)</f>
        <v>0</v>
      </c>
      <c r="AQ167" s="128"/>
      <c r="AR167" s="128"/>
      <c r="AS167" s="128"/>
      <c r="AT167" s="128"/>
      <c r="AU167" s="128"/>
      <c r="AV167" s="128"/>
      <c r="AW167" s="128"/>
      <c r="AX167" s="128"/>
      <c r="AY167" s="128"/>
      <c r="AZ167" s="128"/>
      <c r="BA167" s="128"/>
      <c r="BB167" s="128"/>
      <c r="BC167" s="128"/>
      <c r="BD167" s="128"/>
      <c r="BE167" s="128">
        <f t="shared" ref="BE167:BE174" si="14">IF(ISNUMBER(AU167),AU167,0)+IF(ISNUMBER(AZ167),AZ167,0)</f>
        <v>0</v>
      </c>
      <c r="BF167" s="128"/>
      <c r="BG167" s="128"/>
      <c r="BH167" s="128"/>
      <c r="BI167" s="128"/>
      <c r="CA167" s="9" t="s">
        <v>40</v>
      </c>
    </row>
    <row r="168" spans="1:79" s="8" customFormat="1" ht="45.6" customHeight="1" x14ac:dyDescent="0.25">
      <c r="A168" s="62">
        <v>1</v>
      </c>
      <c r="B168" s="63"/>
      <c r="C168" s="63"/>
      <c r="D168" s="126" t="s">
        <v>561</v>
      </c>
      <c r="E168" s="93"/>
      <c r="F168" s="93"/>
      <c r="G168" s="93"/>
      <c r="H168" s="93"/>
      <c r="I168" s="93"/>
      <c r="J168" s="93"/>
      <c r="K168" s="93"/>
      <c r="L168" s="93"/>
      <c r="M168" s="93"/>
      <c r="N168" s="93"/>
      <c r="O168" s="93"/>
      <c r="P168" s="94"/>
      <c r="Q168" s="61" t="s">
        <v>343</v>
      </c>
      <c r="R168" s="61"/>
      <c r="S168" s="61"/>
      <c r="T168" s="61"/>
      <c r="U168" s="61"/>
      <c r="V168" s="126" t="s">
        <v>344</v>
      </c>
      <c r="W168" s="93"/>
      <c r="X168" s="93"/>
      <c r="Y168" s="93"/>
      <c r="Z168" s="93"/>
      <c r="AA168" s="93"/>
      <c r="AB168" s="93"/>
      <c r="AC168" s="93"/>
      <c r="AD168" s="93"/>
      <c r="AE168" s="94"/>
      <c r="AF168" s="125">
        <v>82340</v>
      </c>
      <c r="AG168" s="125"/>
      <c r="AH168" s="125"/>
      <c r="AI168" s="125"/>
      <c r="AJ168" s="125"/>
      <c r="AK168" s="125">
        <v>0</v>
      </c>
      <c r="AL168" s="125"/>
      <c r="AM168" s="125"/>
      <c r="AN168" s="125"/>
      <c r="AO168" s="125"/>
      <c r="AP168" s="125">
        <f t="shared" si="13"/>
        <v>82340</v>
      </c>
      <c r="AQ168" s="125"/>
      <c r="AR168" s="125"/>
      <c r="AS168" s="125"/>
      <c r="AT168" s="125"/>
      <c r="AU168" s="125">
        <v>86704</v>
      </c>
      <c r="AV168" s="125"/>
      <c r="AW168" s="125"/>
      <c r="AX168" s="125"/>
      <c r="AY168" s="125"/>
      <c r="AZ168" s="125">
        <v>0</v>
      </c>
      <c r="BA168" s="125"/>
      <c r="BB168" s="125"/>
      <c r="BC168" s="125"/>
      <c r="BD168" s="125"/>
      <c r="BE168" s="125">
        <f t="shared" si="14"/>
        <v>86704</v>
      </c>
      <c r="BF168" s="125"/>
      <c r="BG168" s="125"/>
      <c r="BH168" s="125"/>
      <c r="BI168" s="125"/>
    </row>
    <row r="169" spans="1:79" s="9" customFormat="1" ht="13.8" x14ac:dyDescent="0.25">
      <c r="A169" s="98">
        <v>0</v>
      </c>
      <c r="B169" s="99"/>
      <c r="C169" s="99"/>
      <c r="D169" s="155" t="s">
        <v>165</v>
      </c>
      <c r="E169" s="156"/>
      <c r="F169" s="156"/>
      <c r="G169" s="156"/>
      <c r="H169" s="156"/>
      <c r="I169" s="156"/>
      <c r="J169" s="156"/>
      <c r="K169" s="156"/>
      <c r="L169" s="156"/>
      <c r="M169" s="156"/>
      <c r="N169" s="156"/>
      <c r="O169" s="156"/>
      <c r="P169" s="157"/>
      <c r="Q169" s="123"/>
      <c r="R169" s="123"/>
      <c r="S169" s="123"/>
      <c r="T169" s="123"/>
      <c r="U169" s="123"/>
      <c r="V169" s="155"/>
      <c r="W169" s="156"/>
      <c r="X169" s="156"/>
      <c r="Y169" s="156"/>
      <c r="Z169" s="156"/>
      <c r="AA169" s="156"/>
      <c r="AB169" s="156"/>
      <c r="AC169" s="156"/>
      <c r="AD169" s="156"/>
      <c r="AE169" s="157"/>
      <c r="AF169" s="128"/>
      <c r="AG169" s="128"/>
      <c r="AH169" s="128"/>
      <c r="AI169" s="128"/>
      <c r="AJ169" s="128"/>
      <c r="AK169" s="128"/>
      <c r="AL169" s="128"/>
      <c r="AM169" s="128"/>
      <c r="AN169" s="128"/>
      <c r="AO169" s="128"/>
      <c r="AP169" s="128">
        <f t="shared" si="13"/>
        <v>0</v>
      </c>
      <c r="AQ169" s="128"/>
      <c r="AR169" s="128"/>
      <c r="AS169" s="128"/>
      <c r="AT169" s="128"/>
      <c r="AU169" s="128"/>
      <c r="AV169" s="128"/>
      <c r="AW169" s="128"/>
      <c r="AX169" s="128"/>
      <c r="AY169" s="128"/>
      <c r="AZ169" s="128"/>
      <c r="BA169" s="128"/>
      <c r="BB169" s="128"/>
      <c r="BC169" s="128"/>
      <c r="BD169" s="128"/>
      <c r="BE169" s="128">
        <f t="shared" si="14"/>
        <v>0</v>
      </c>
      <c r="BF169" s="128"/>
      <c r="BG169" s="128"/>
      <c r="BH169" s="128"/>
      <c r="BI169" s="128"/>
    </row>
    <row r="170" spans="1:79" s="8" customFormat="1" ht="28.2" customHeight="1" x14ac:dyDescent="0.25">
      <c r="A170" s="62">
        <v>1</v>
      </c>
      <c r="B170" s="63"/>
      <c r="C170" s="63"/>
      <c r="D170" s="126" t="s">
        <v>585</v>
      </c>
      <c r="E170" s="93"/>
      <c r="F170" s="93"/>
      <c r="G170" s="93"/>
      <c r="H170" s="93"/>
      <c r="I170" s="93"/>
      <c r="J170" s="93"/>
      <c r="K170" s="93"/>
      <c r="L170" s="93"/>
      <c r="M170" s="93"/>
      <c r="N170" s="93"/>
      <c r="O170" s="93"/>
      <c r="P170" s="94"/>
      <c r="Q170" s="61" t="s">
        <v>251</v>
      </c>
      <c r="R170" s="61"/>
      <c r="S170" s="61"/>
      <c r="T170" s="61"/>
      <c r="U170" s="61"/>
      <c r="V170" s="126" t="s">
        <v>345</v>
      </c>
      <c r="W170" s="93"/>
      <c r="X170" s="93"/>
      <c r="Y170" s="93"/>
      <c r="Z170" s="93"/>
      <c r="AA170" s="93"/>
      <c r="AB170" s="93"/>
      <c r="AC170" s="93"/>
      <c r="AD170" s="93"/>
      <c r="AE170" s="94"/>
      <c r="AF170" s="125">
        <f>BJ155</f>
        <v>8620</v>
      </c>
      <c r="AG170" s="125"/>
      <c r="AH170" s="125"/>
      <c r="AI170" s="125"/>
      <c r="AJ170" s="125"/>
      <c r="AK170" s="125">
        <v>0</v>
      </c>
      <c r="AL170" s="125"/>
      <c r="AM170" s="125"/>
      <c r="AN170" s="125"/>
      <c r="AO170" s="125"/>
      <c r="AP170" s="125">
        <f t="shared" si="13"/>
        <v>8620</v>
      </c>
      <c r="AQ170" s="125"/>
      <c r="AR170" s="125"/>
      <c r="AS170" s="125"/>
      <c r="AT170" s="125"/>
      <c r="AU170" s="125">
        <f>AF170</f>
        <v>8620</v>
      </c>
      <c r="AV170" s="125"/>
      <c r="AW170" s="125"/>
      <c r="AX170" s="125"/>
      <c r="AY170" s="125"/>
      <c r="AZ170" s="125">
        <v>0</v>
      </c>
      <c r="BA170" s="125"/>
      <c r="BB170" s="125"/>
      <c r="BC170" s="125"/>
      <c r="BD170" s="125"/>
      <c r="BE170" s="125">
        <f t="shared" si="14"/>
        <v>8620</v>
      </c>
      <c r="BF170" s="125"/>
      <c r="BG170" s="125"/>
      <c r="BH170" s="125"/>
      <c r="BI170" s="125"/>
    </row>
    <row r="171" spans="1:79" s="9" customFormat="1" ht="13.8" x14ac:dyDescent="0.25">
      <c r="A171" s="98"/>
      <c r="B171" s="99"/>
      <c r="C171" s="99"/>
      <c r="D171" s="155" t="s">
        <v>170</v>
      </c>
      <c r="E171" s="156"/>
      <c r="F171" s="156"/>
      <c r="G171" s="156"/>
      <c r="H171" s="156"/>
      <c r="I171" s="156"/>
      <c r="J171" s="156"/>
      <c r="K171" s="156"/>
      <c r="L171" s="156"/>
      <c r="M171" s="156"/>
      <c r="N171" s="156"/>
      <c r="O171" s="156"/>
      <c r="P171" s="157"/>
      <c r="Q171" s="123"/>
      <c r="R171" s="123"/>
      <c r="S171" s="123"/>
      <c r="T171" s="123"/>
      <c r="U171" s="123"/>
      <c r="V171" s="155"/>
      <c r="W171" s="156"/>
      <c r="X171" s="156"/>
      <c r="Y171" s="156"/>
      <c r="Z171" s="156"/>
      <c r="AA171" s="156"/>
      <c r="AB171" s="156"/>
      <c r="AC171" s="156"/>
      <c r="AD171" s="156"/>
      <c r="AE171" s="157"/>
      <c r="AF171" s="128"/>
      <c r="AG171" s="128"/>
      <c r="AH171" s="128"/>
      <c r="AI171" s="128"/>
      <c r="AJ171" s="128"/>
      <c r="AK171" s="128"/>
      <c r="AL171" s="128"/>
      <c r="AM171" s="128"/>
      <c r="AN171" s="128"/>
      <c r="AO171" s="128"/>
      <c r="AP171" s="128">
        <f t="shared" si="13"/>
        <v>0</v>
      </c>
      <c r="AQ171" s="128"/>
      <c r="AR171" s="128"/>
      <c r="AS171" s="128"/>
      <c r="AT171" s="128"/>
      <c r="AU171" s="128"/>
      <c r="AV171" s="128"/>
      <c r="AW171" s="128"/>
      <c r="AX171" s="128"/>
      <c r="AY171" s="128"/>
      <c r="AZ171" s="128"/>
      <c r="BA171" s="128"/>
      <c r="BB171" s="128"/>
      <c r="BC171" s="128"/>
      <c r="BD171" s="128"/>
      <c r="BE171" s="128">
        <f t="shared" si="14"/>
        <v>0</v>
      </c>
      <c r="BF171" s="128"/>
      <c r="BG171" s="128"/>
      <c r="BH171" s="128"/>
      <c r="BI171" s="128"/>
    </row>
    <row r="172" spans="1:79" s="8" customFormat="1" ht="42" customHeight="1" x14ac:dyDescent="0.25">
      <c r="A172" s="62">
        <v>1</v>
      </c>
      <c r="B172" s="63"/>
      <c r="C172" s="63"/>
      <c r="D172" s="126" t="s">
        <v>587</v>
      </c>
      <c r="E172" s="93"/>
      <c r="F172" s="93"/>
      <c r="G172" s="93"/>
      <c r="H172" s="93"/>
      <c r="I172" s="93"/>
      <c r="J172" s="93"/>
      <c r="K172" s="93"/>
      <c r="L172" s="93"/>
      <c r="M172" s="93"/>
      <c r="N172" s="93"/>
      <c r="O172" s="93"/>
      <c r="P172" s="94"/>
      <c r="Q172" s="61" t="s">
        <v>343</v>
      </c>
      <c r="R172" s="61"/>
      <c r="S172" s="61"/>
      <c r="T172" s="61"/>
      <c r="U172" s="61"/>
      <c r="V172" s="126" t="s">
        <v>172</v>
      </c>
      <c r="W172" s="93"/>
      <c r="X172" s="93"/>
      <c r="Y172" s="93"/>
      <c r="Z172" s="93"/>
      <c r="AA172" s="93"/>
      <c r="AB172" s="93"/>
      <c r="AC172" s="93"/>
      <c r="AD172" s="93"/>
      <c r="AE172" s="94"/>
      <c r="AF172" s="241">
        <f>AF168/AF170</f>
        <v>9.5522041763341061</v>
      </c>
      <c r="AG172" s="241"/>
      <c r="AH172" s="241"/>
      <c r="AI172" s="241"/>
      <c r="AJ172" s="241"/>
      <c r="AK172" s="241">
        <v>0</v>
      </c>
      <c r="AL172" s="241"/>
      <c r="AM172" s="241"/>
      <c r="AN172" s="241"/>
      <c r="AO172" s="241"/>
      <c r="AP172" s="241">
        <f t="shared" si="13"/>
        <v>9.5522041763341061</v>
      </c>
      <c r="AQ172" s="241"/>
      <c r="AR172" s="241"/>
      <c r="AS172" s="241"/>
      <c r="AT172" s="241"/>
      <c r="AU172" s="241">
        <f>AU168/AU170</f>
        <v>10.058468677494199</v>
      </c>
      <c r="AV172" s="241"/>
      <c r="AW172" s="241"/>
      <c r="AX172" s="241"/>
      <c r="AY172" s="241"/>
      <c r="AZ172" s="241">
        <v>0</v>
      </c>
      <c r="BA172" s="241"/>
      <c r="BB172" s="241"/>
      <c r="BC172" s="241"/>
      <c r="BD172" s="241"/>
      <c r="BE172" s="241">
        <f t="shared" si="14"/>
        <v>10.058468677494199</v>
      </c>
      <c r="BF172" s="241"/>
      <c r="BG172" s="241"/>
      <c r="BH172" s="241"/>
      <c r="BI172" s="241"/>
    </row>
    <row r="173" spans="1:79" s="9" customFormat="1" ht="13.8" x14ac:dyDescent="0.25">
      <c r="A173" s="98">
        <v>0</v>
      </c>
      <c r="B173" s="99"/>
      <c r="C173" s="99"/>
      <c r="D173" s="155" t="s">
        <v>260</v>
      </c>
      <c r="E173" s="156"/>
      <c r="F173" s="156"/>
      <c r="G173" s="156"/>
      <c r="H173" s="156"/>
      <c r="I173" s="156"/>
      <c r="J173" s="156"/>
      <c r="K173" s="156"/>
      <c r="L173" s="156"/>
      <c r="M173" s="156"/>
      <c r="N173" s="156"/>
      <c r="O173" s="156"/>
      <c r="P173" s="157"/>
      <c r="Q173" s="123"/>
      <c r="R173" s="123"/>
      <c r="S173" s="123"/>
      <c r="T173" s="123"/>
      <c r="U173" s="123"/>
      <c r="V173" s="155"/>
      <c r="W173" s="156"/>
      <c r="X173" s="156"/>
      <c r="Y173" s="156"/>
      <c r="Z173" s="156"/>
      <c r="AA173" s="156"/>
      <c r="AB173" s="156"/>
      <c r="AC173" s="156"/>
      <c r="AD173" s="156"/>
      <c r="AE173" s="157"/>
      <c r="AF173" s="128"/>
      <c r="AG173" s="128"/>
      <c r="AH173" s="128"/>
      <c r="AI173" s="128"/>
      <c r="AJ173" s="128"/>
      <c r="AK173" s="128"/>
      <c r="AL173" s="128"/>
      <c r="AM173" s="128"/>
      <c r="AN173" s="128"/>
      <c r="AO173" s="128"/>
      <c r="AP173" s="128">
        <f t="shared" si="13"/>
        <v>0</v>
      </c>
      <c r="AQ173" s="128"/>
      <c r="AR173" s="128"/>
      <c r="AS173" s="128"/>
      <c r="AT173" s="128"/>
      <c r="AU173" s="128"/>
      <c r="AV173" s="128"/>
      <c r="AW173" s="128"/>
      <c r="AX173" s="128"/>
      <c r="AY173" s="128"/>
      <c r="AZ173" s="128"/>
      <c r="BA173" s="128"/>
      <c r="BB173" s="128"/>
      <c r="BC173" s="128"/>
      <c r="BD173" s="128"/>
      <c r="BE173" s="128">
        <f t="shared" si="14"/>
        <v>0</v>
      </c>
      <c r="BF173" s="128"/>
      <c r="BG173" s="128"/>
      <c r="BH173" s="128"/>
      <c r="BI173" s="128"/>
    </row>
    <row r="174" spans="1:79" s="8" customFormat="1" ht="21" customHeight="1" x14ac:dyDescent="0.25">
      <c r="A174" s="62">
        <v>1</v>
      </c>
      <c r="B174" s="63"/>
      <c r="C174" s="63"/>
      <c r="D174" s="126" t="s">
        <v>346</v>
      </c>
      <c r="E174" s="93"/>
      <c r="F174" s="93"/>
      <c r="G174" s="93"/>
      <c r="H174" s="93"/>
      <c r="I174" s="93"/>
      <c r="J174" s="93"/>
      <c r="K174" s="93"/>
      <c r="L174" s="93"/>
      <c r="M174" s="93"/>
      <c r="N174" s="93"/>
      <c r="O174" s="93"/>
      <c r="P174" s="94"/>
      <c r="Q174" s="61" t="s">
        <v>262</v>
      </c>
      <c r="R174" s="61"/>
      <c r="S174" s="61"/>
      <c r="T174" s="61"/>
      <c r="U174" s="61"/>
      <c r="V174" s="126" t="s">
        <v>172</v>
      </c>
      <c r="W174" s="93"/>
      <c r="X174" s="93"/>
      <c r="Y174" s="93"/>
      <c r="Z174" s="93"/>
      <c r="AA174" s="93"/>
      <c r="AB174" s="93"/>
      <c r="AC174" s="93"/>
      <c r="AD174" s="93"/>
      <c r="AE174" s="94"/>
      <c r="AF174" s="125">
        <v>100</v>
      </c>
      <c r="AG174" s="125"/>
      <c r="AH174" s="125"/>
      <c r="AI174" s="125"/>
      <c r="AJ174" s="125"/>
      <c r="AK174" s="125">
        <v>0</v>
      </c>
      <c r="AL174" s="125"/>
      <c r="AM174" s="125"/>
      <c r="AN174" s="125"/>
      <c r="AO174" s="125"/>
      <c r="AP174" s="125">
        <f t="shared" si="13"/>
        <v>100</v>
      </c>
      <c r="AQ174" s="125"/>
      <c r="AR174" s="125"/>
      <c r="AS174" s="125"/>
      <c r="AT174" s="125"/>
      <c r="AU174" s="125">
        <v>100</v>
      </c>
      <c r="AV174" s="125"/>
      <c r="AW174" s="125"/>
      <c r="AX174" s="125"/>
      <c r="AY174" s="125"/>
      <c r="AZ174" s="125">
        <v>0</v>
      </c>
      <c r="BA174" s="125"/>
      <c r="BB174" s="125"/>
      <c r="BC174" s="125"/>
      <c r="BD174" s="125"/>
      <c r="BE174" s="125">
        <f t="shared" si="14"/>
        <v>100</v>
      </c>
      <c r="BF174" s="125"/>
      <c r="BG174" s="125"/>
      <c r="BH174" s="125"/>
      <c r="BI174" s="125"/>
    </row>
    <row r="175" spans="1:79" ht="8.4" customHeight="1" x14ac:dyDescent="0.25"/>
    <row r="176" spans="1:79" ht="14.25" customHeight="1" x14ac:dyDescent="0.25">
      <c r="A176" s="51" t="s">
        <v>418</v>
      </c>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row>
    <row r="177" spans="1:79" ht="14.25" customHeight="1" x14ac:dyDescent="0.25">
      <c r="A177" s="51" t="s">
        <v>419</v>
      </c>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row>
    <row r="178" spans="1:79" ht="15" customHeight="1" x14ac:dyDescent="0.25">
      <c r="A178" s="59" t="s">
        <v>192</v>
      </c>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6.6" customHeight="1" x14ac:dyDescent="0.25"/>
    <row r="180" spans="1:79" ht="12.9" customHeight="1" x14ac:dyDescent="0.25">
      <c r="A180" s="81" t="s">
        <v>19</v>
      </c>
      <c r="B180" s="82"/>
      <c r="C180" s="82"/>
      <c r="D180" s="82"/>
      <c r="E180" s="82"/>
      <c r="F180" s="82"/>
      <c r="G180" s="82"/>
      <c r="H180" s="82"/>
      <c r="I180" s="82"/>
      <c r="J180" s="82"/>
      <c r="K180" s="82"/>
      <c r="L180" s="82"/>
      <c r="M180" s="82"/>
      <c r="N180" s="82"/>
      <c r="O180" s="82"/>
      <c r="P180" s="82"/>
      <c r="Q180" s="82"/>
      <c r="R180" s="82"/>
      <c r="S180" s="82"/>
      <c r="T180" s="83"/>
      <c r="U180" s="61" t="s">
        <v>193</v>
      </c>
      <c r="V180" s="61"/>
      <c r="W180" s="61"/>
      <c r="X180" s="61"/>
      <c r="Y180" s="61"/>
      <c r="Z180" s="61"/>
      <c r="AA180" s="61"/>
      <c r="AB180" s="61"/>
      <c r="AC180" s="61"/>
      <c r="AD180" s="61"/>
      <c r="AE180" s="61" t="s">
        <v>195</v>
      </c>
      <c r="AF180" s="61"/>
      <c r="AG180" s="61"/>
      <c r="AH180" s="61"/>
      <c r="AI180" s="61"/>
      <c r="AJ180" s="61"/>
      <c r="AK180" s="61"/>
      <c r="AL180" s="61"/>
      <c r="AM180" s="61"/>
      <c r="AN180" s="61"/>
      <c r="AO180" s="61" t="s">
        <v>200</v>
      </c>
      <c r="AP180" s="61"/>
      <c r="AQ180" s="61"/>
      <c r="AR180" s="61"/>
      <c r="AS180" s="61"/>
      <c r="AT180" s="61"/>
      <c r="AU180" s="61"/>
      <c r="AV180" s="61"/>
      <c r="AW180" s="61"/>
      <c r="AX180" s="61"/>
      <c r="AY180" s="61" t="s">
        <v>204</v>
      </c>
      <c r="AZ180" s="61"/>
      <c r="BA180" s="61"/>
      <c r="BB180" s="61"/>
      <c r="BC180" s="61"/>
      <c r="BD180" s="61"/>
      <c r="BE180" s="61"/>
      <c r="BF180" s="61"/>
      <c r="BG180" s="61"/>
      <c r="BH180" s="61"/>
      <c r="BI180" s="61" t="s">
        <v>208</v>
      </c>
      <c r="BJ180" s="61"/>
      <c r="BK180" s="61"/>
      <c r="BL180" s="61"/>
      <c r="BM180" s="61"/>
      <c r="BN180" s="61"/>
      <c r="BO180" s="61"/>
      <c r="BP180" s="61"/>
      <c r="BQ180" s="61"/>
      <c r="BR180" s="61"/>
    </row>
    <row r="181" spans="1:79" ht="30" customHeight="1" x14ac:dyDescent="0.25">
      <c r="A181" s="84"/>
      <c r="B181" s="85"/>
      <c r="C181" s="85"/>
      <c r="D181" s="85"/>
      <c r="E181" s="85"/>
      <c r="F181" s="85"/>
      <c r="G181" s="85"/>
      <c r="H181" s="85"/>
      <c r="I181" s="85"/>
      <c r="J181" s="85"/>
      <c r="K181" s="85"/>
      <c r="L181" s="85"/>
      <c r="M181" s="85"/>
      <c r="N181" s="85"/>
      <c r="O181" s="85"/>
      <c r="P181" s="85"/>
      <c r="Q181" s="85"/>
      <c r="R181" s="85"/>
      <c r="S181" s="85"/>
      <c r="T181" s="86"/>
      <c r="U181" s="61" t="s">
        <v>4</v>
      </c>
      <c r="V181" s="61"/>
      <c r="W181" s="61"/>
      <c r="X181" s="61"/>
      <c r="Y181" s="61"/>
      <c r="Z181" s="61" t="s">
        <v>3</v>
      </c>
      <c r="AA181" s="61"/>
      <c r="AB181" s="61"/>
      <c r="AC181" s="61"/>
      <c r="AD181" s="61"/>
      <c r="AE181" s="61" t="s">
        <v>4</v>
      </c>
      <c r="AF181" s="61"/>
      <c r="AG181" s="61"/>
      <c r="AH181" s="61"/>
      <c r="AI181" s="61"/>
      <c r="AJ181" s="61" t="s">
        <v>3</v>
      </c>
      <c r="AK181" s="61"/>
      <c r="AL181" s="61"/>
      <c r="AM181" s="61"/>
      <c r="AN181" s="61"/>
      <c r="AO181" s="61" t="s">
        <v>4</v>
      </c>
      <c r="AP181" s="61"/>
      <c r="AQ181" s="61"/>
      <c r="AR181" s="61"/>
      <c r="AS181" s="61"/>
      <c r="AT181" s="61" t="s">
        <v>3</v>
      </c>
      <c r="AU181" s="61"/>
      <c r="AV181" s="61"/>
      <c r="AW181" s="61"/>
      <c r="AX181" s="61"/>
      <c r="AY181" s="61" t="s">
        <v>4</v>
      </c>
      <c r="AZ181" s="61"/>
      <c r="BA181" s="61"/>
      <c r="BB181" s="61"/>
      <c r="BC181" s="61"/>
      <c r="BD181" s="61" t="s">
        <v>3</v>
      </c>
      <c r="BE181" s="61"/>
      <c r="BF181" s="61"/>
      <c r="BG181" s="61"/>
      <c r="BH181" s="61"/>
      <c r="BI181" s="61" t="s">
        <v>4</v>
      </c>
      <c r="BJ181" s="61"/>
      <c r="BK181" s="61"/>
      <c r="BL181" s="61"/>
      <c r="BM181" s="61"/>
      <c r="BN181" s="61" t="s">
        <v>3</v>
      </c>
      <c r="BO181" s="61"/>
      <c r="BP181" s="61"/>
      <c r="BQ181" s="61"/>
      <c r="BR181" s="61"/>
    </row>
    <row r="182" spans="1:79" ht="15" customHeight="1" x14ac:dyDescent="0.25">
      <c r="A182" s="77">
        <v>1</v>
      </c>
      <c r="B182" s="78"/>
      <c r="C182" s="78"/>
      <c r="D182" s="78"/>
      <c r="E182" s="78"/>
      <c r="F182" s="78"/>
      <c r="G182" s="78"/>
      <c r="H182" s="78"/>
      <c r="I182" s="78"/>
      <c r="J182" s="78"/>
      <c r="K182" s="78"/>
      <c r="L182" s="78"/>
      <c r="M182" s="78"/>
      <c r="N182" s="78"/>
      <c r="O182" s="78"/>
      <c r="P182" s="78"/>
      <c r="Q182" s="78"/>
      <c r="R182" s="78"/>
      <c r="S182" s="78"/>
      <c r="T182" s="79"/>
      <c r="U182" s="61">
        <v>2</v>
      </c>
      <c r="V182" s="61"/>
      <c r="W182" s="61"/>
      <c r="X182" s="61"/>
      <c r="Y182" s="61"/>
      <c r="Z182" s="61">
        <v>3</v>
      </c>
      <c r="AA182" s="61"/>
      <c r="AB182" s="61"/>
      <c r="AC182" s="61"/>
      <c r="AD182" s="61"/>
      <c r="AE182" s="61">
        <v>4</v>
      </c>
      <c r="AF182" s="61"/>
      <c r="AG182" s="61"/>
      <c r="AH182" s="61"/>
      <c r="AI182" s="61"/>
      <c r="AJ182" s="61">
        <v>5</v>
      </c>
      <c r="AK182" s="61"/>
      <c r="AL182" s="61"/>
      <c r="AM182" s="61"/>
      <c r="AN182" s="61"/>
      <c r="AO182" s="61">
        <v>6</v>
      </c>
      <c r="AP182" s="61"/>
      <c r="AQ182" s="61"/>
      <c r="AR182" s="61"/>
      <c r="AS182" s="61"/>
      <c r="AT182" s="61">
        <v>7</v>
      </c>
      <c r="AU182" s="61"/>
      <c r="AV182" s="61"/>
      <c r="AW182" s="61"/>
      <c r="AX182" s="61"/>
      <c r="AY182" s="61">
        <v>8</v>
      </c>
      <c r="AZ182" s="61"/>
      <c r="BA182" s="61"/>
      <c r="BB182" s="61"/>
      <c r="BC182" s="61"/>
      <c r="BD182" s="61">
        <v>9</v>
      </c>
      <c r="BE182" s="61"/>
      <c r="BF182" s="61"/>
      <c r="BG182" s="61"/>
      <c r="BH182" s="61"/>
      <c r="BI182" s="61">
        <v>10</v>
      </c>
      <c r="BJ182" s="61"/>
      <c r="BK182" s="61"/>
      <c r="BL182" s="61"/>
      <c r="BM182" s="61"/>
      <c r="BN182" s="61">
        <v>11</v>
      </c>
      <c r="BO182" s="61"/>
      <c r="BP182" s="61"/>
      <c r="BQ182" s="61"/>
      <c r="BR182" s="61"/>
    </row>
    <row r="183" spans="1:79" ht="15.75" hidden="1" customHeight="1" x14ac:dyDescent="0.25">
      <c r="A183" s="62" t="s">
        <v>57</v>
      </c>
      <c r="B183" s="63"/>
      <c r="C183" s="63"/>
      <c r="D183" s="63"/>
      <c r="E183" s="63"/>
      <c r="F183" s="63"/>
      <c r="G183" s="63"/>
      <c r="H183" s="63"/>
      <c r="I183" s="63"/>
      <c r="J183" s="63"/>
      <c r="K183" s="63"/>
      <c r="L183" s="63"/>
      <c r="M183" s="63"/>
      <c r="N183" s="63"/>
      <c r="O183" s="63"/>
      <c r="P183" s="63"/>
      <c r="Q183" s="63"/>
      <c r="R183" s="63"/>
      <c r="S183" s="63"/>
      <c r="T183" s="64"/>
      <c r="U183" s="80" t="s">
        <v>65</v>
      </c>
      <c r="V183" s="80"/>
      <c r="W183" s="80"/>
      <c r="X183" s="80"/>
      <c r="Y183" s="80"/>
      <c r="Z183" s="122" t="s">
        <v>66</v>
      </c>
      <c r="AA183" s="122"/>
      <c r="AB183" s="122"/>
      <c r="AC183" s="122"/>
      <c r="AD183" s="122"/>
      <c r="AE183" s="80" t="s">
        <v>67</v>
      </c>
      <c r="AF183" s="80"/>
      <c r="AG183" s="80"/>
      <c r="AH183" s="80"/>
      <c r="AI183" s="80"/>
      <c r="AJ183" s="122" t="s">
        <v>68</v>
      </c>
      <c r="AK183" s="122"/>
      <c r="AL183" s="122"/>
      <c r="AM183" s="122"/>
      <c r="AN183" s="122"/>
      <c r="AO183" s="80" t="s">
        <v>58</v>
      </c>
      <c r="AP183" s="80"/>
      <c r="AQ183" s="80"/>
      <c r="AR183" s="80"/>
      <c r="AS183" s="80"/>
      <c r="AT183" s="122" t="s">
        <v>59</v>
      </c>
      <c r="AU183" s="122"/>
      <c r="AV183" s="122"/>
      <c r="AW183" s="122"/>
      <c r="AX183" s="122"/>
      <c r="AY183" s="80" t="s">
        <v>60</v>
      </c>
      <c r="AZ183" s="80"/>
      <c r="BA183" s="80"/>
      <c r="BB183" s="80"/>
      <c r="BC183" s="80"/>
      <c r="BD183" s="122" t="s">
        <v>61</v>
      </c>
      <c r="BE183" s="122"/>
      <c r="BF183" s="122"/>
      <c r="BG183" s="122"/>
      <c r="BH183" s="122"/>
      <c r="BI183" s="80" t="s">
        <v>62</v>
      </c>
      <c r="BJ183" s="80"/>
      <c r="BK183" s="80"/>
      <c r="BL183" s="80"/>
      <c r="BM183" s="80"/>
      <c r="BN183" s="122" t="s">
        <v>63</v>
      </c>
      <c r="BO183" s="122"/>
      <c r="BP183" s="122"/>
      <c r="BQ183" s="122"/>
      <c r="BR183" s="122"/>
      <c r="CA183" s="1" t="s">
        <v>41</v>
      </c>
    </row>
    <row r="184" spans="1:79" s="9" customFormat="1" ht="12.75" customHeight="1" x14ac:dyDescent="0.25">
      <c r="A184" s="262" t="s">
        <v>145</v>
      </c>
      <c r="B184" s="239"/>
      <c r="C184" s="239"/>
      <c r="D184" s="239"/>
      <c r="E184" s="239"/>
      <c r="F184" s="239"/>
      <c r="G184" s="239"/>
      <c r="H184" s="239"/>
      <c r="I184" s="239"/>
      <c r="J184" s="239"/>
      <c r="K184" s="239"/>
      <c r="L184" s="239"/>
      <c r="M184" s="239"/>
      <c r="N184" s="239"/>
      <c r="O184" s="239"/>
      <c r="P184" s="239"/>
      <c r="Q184" s="239"/>
      <c r="R184" s="239"/>
      <c r="S184" s="239"/>
      <c r="T184" s="240"/>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CA184" s="9" t="s">
        <v>42</v>
      </c>
    </row>
    <row r="185" spans="1:79" s="8" customFormat="1" ht="26.4" customHeight="1" x14ac:dyDescent="0.25">
      <c r="A185" s="92" t="s">
        <v>185</v>
      </c>
      <c r="B185" s="93"/>
      <c r="C185" s="93"/>
      <c r="D185" s="93"/>
      <c r="E185" s="93"/>
      <c r="F185" s="93"/>
      <c r="G185" s="93"/>
      <c r="H185" s="93"/>
      <c r="I185" s="93"/>
      <c r="J185" s="93"/>
      <c r="K185" s="93"/>
      <c r="L185" s="93"/>
      <c r="M185" s="93"/>
      <c r="N185" s="93"/>
      <c r="O185" s="93"/>
      <c r="P185" s="93"/>
      <c r="Q185" s="93"/>
      <c r="R185" s="93"/>
      <c r="S185" s="93"/>
      <c r="T185" s="94"/>
      <c r="U185" s="214" t="s">
        <v>153</v>
      </c>
      <c r="V185" s="214"/>
      <c r="W185" s="214"/>
      <c r="X185" s="214"/>
      <c r="Y185" s="214"/>
      <c r="Z185" s="214"/>
      <c r="AA185" s="214"/>
      <c r="AB185" s="214"/>
      <c r="AC185" s="214"/>
      <c r="AD185" s="214"/>
      <c r="AE185" s="214" t="s">
        <v>153</v>
      </c>
      <c r="AF185" s="214"/>
      <c r="AG185" s="214"/>
      <c r="AH185" s="214"/>
      <c r="AI185" s="214"/>
      <c r="AJ185" s="214"/>
      <c r="AK185" s="214"/>
      <c r="AL185" s="214"/>
      <c r="AM185" s="214"/>
      <c r="AN185" s="214"/>
      <c r="AO185" s="214" t="s">
        <v>153</v>
      </c>
      <c r="AP185" s="214"/>
      <c r="AQ185" s="214"/>
      <c r="AR185" s="214"/>
      <c r="AS185" s="214"/>
      <c r="AT185" s="214"/>
      <c r="AU185" s="214"/>
      <c r="AV185" s="214"/>
      <c r="AW185" s="214"/>
      <c r="AX185" s="214"/>
      <c r="AY185" s="214" t="s">
        <v>153</v>
      </c>
      <c r="AZ185" s="214"/>
      <c r="BA185" s="214"/>
      <c r="BB185" s="214"/>
      <c r="BC185" s="214"/>
      <c r="BD185" s="214"/>
      <c r="BE185" s="214"/>
      <c r="BF185" s="214"/>
      <c r="BG185" s="214"/>
      <c r="BH185" s="214"/>
      <c r="BI185" s="214" t="s">
        <v>153</v>
      </c>
      <c r="BJ185" s="214"/>
      <c r="BK185" s="214"/>
      <c r="BL185" s="214"/>
      <c r="BM185" s="214"/>
      <c r="BN185" s="214"/>
      <c r="BO185" s="214"/>
      <c r="BP185" s="214"/>
      <c r="BQ185" s="214"/>
      <c r="BR185" s="214"/>
    </row>
    <row r="186" spans="1:79" ht="9" customHeight="1" x14ac:dyDescent="0.25"/>
    <row r="187" spans="1:79" ht="14.25" customHeight="1" x14ac:dyDescent="0.25">
      <c r="A187" s="51" t="s">
        <v>426</v>
      </c>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row>
    <row r="189" spans="1:79" ht="14.25" customHeight="1" x14ac:dyDescent="0.25">
      <c r="A189" s="51" t="s">
        <v>437</v>
      </c>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row>
    <row r="191" spans="1:79" x14ac:dyDescent="0.25">
      <c r="A191" s="104" t="s">
        <v>438</v>
      </c>
      <c r="B191" s="105"/>
      <c r="C191" s="106"/>
      <c r="D191" s="104" t="s">
        <v>439</v>
      </c>
      <c r="E191" s="105"/>
      <c r="F191" s="106"/>
      <c r="G191" s="104" t="s">
        <v>440</v>
      </c>
      <c r="H191" s="105"/>
      <c r="I191" s="106"/>
      <c r="J191" s="62" t="s">
        <v>441</v>
      </c>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4"/>
      <c r="AK191" s="104" t="s">
        <v>451</v>
      </c>
      <c r="AL191" s="105"/>
      <c r="AM191" s="106"/>
      <c r="AN191" s="104" t="s">
        <v>452</v>
      </c>
      <c r="AO191" s="105"/>
      <c r="AP191" s="106"/>
      <c r="AQ191" s="104" t="s">
        <v>453</v>
      </c>
      <c r="AR191" s="105"/>
      <c r="AS191" s="106"/>
      <c r="AT191" s="104" t="s">
        <v>454</v>
      </c>
      <c r="AU191" s="105"/>
      <c r="AV191" s="106"/>
      <c r="AW191" s="104" t="s">
        <v>455</v>
      </c>
      <c r="AX191" s="105"/>
      <c r="AY191" s="106"/>
      <c r="AZ191" s="104" t="s">
        <v>456</v>
      </c>
      <c r="BA191" s="105"/>
      <c r="BB191" s="106"/>
      <c r="BC191" s="104" t="s">
        <v>457</v>
      </c>
      <c r="BD191" s="105"/>
      <c r="BE191" s="106"/>
      <c r="BF191" s="80" t="s">
        <v>458</v>
      </c>
      <c r="BG191" s="80"/>
      <c r="BH191" s="80"/>
      <c r="BI191" s="17"/>
      <c r="BJ191" s="17"/>
      <c r="BK191" s="17"/>
      <c r="BL191" s="17"/>
      <c r="BM191" s="17"/>
      <c r="BN191" s="17"/>
      <c r="BO191" s="17"/>
      <c r="BP191" s="17"/>
      <c r="BQ191" s="17"/>
      <c r="BR191" s="17"/>
      <c r="BS191" s="17"/>
      <c r="BT191" s="17"/>
      <c r="BU191" s="17"/>
      <c r="BV191" s="17"/>
      <c r="BW191" s="17"/>
      <c r="BX191" s="17"/>
      <c r="BY191" s="17"/>
    </row>
    <row r="192" spans="1:79" ht="42.6" customHeight="1" x14ac:dyDescent="0.25">
      <c r="A192" s="107"/>
      <c r="B192" s="108"/>
      <c r="C192" s="109"/>
      <c r="D192" s="107"/>
      <c r="E192" s="108"/>
      <c r="F192" s="109"/>
      <c r="G192" s="107"/>
      <c r="H192" s="108"/>
      <c r="I192" s="109"/>
      <c r="J192" s="62" t="s">
        <v>442</v>
      </c>
      <c r="K192" s="63"/>
      <c r="L192" s="64"/>
      <c r="M192" s="62" t="s">
        <v>443</v>
      </c>
      <c r="N192" s="63"/>
      <c r="O192" s="64"/>
      <c r="P192" s="62" t="s">
        <v>444</v>
      </c>
      <c r="Q192" s="63"/>
      <c r="R192" s="64"/>
      <c r="S192" s="62" t="s">
        <v>445</v>
      </c>
      <c r="T192" s="63"/>
      <c r="U192" s="64"/>
      <c r="V192" s="62" t="s">
        <v>446</v>
      </c>
      <c r="W192" s="63"/>
      <c r="X192" s="64"/>
      <c r="Y192" s="62" t="s">
        <v>447</v>
      </c>
      <c r="Z192" s="63"/>
      <c r="AA192" s="64"/>
      <c r="AB192" s="62" t="s">
        <v>448</v>
      </c>
      <c r="AC192" s="63"/>
      <c r="AD192" s="64"/>
      <c r="AE192" s="62" t="s">
        <v>449</v>
      </c>
      <c r="AF192" s="63"/>
      <c r="AG192" s="64"/>
      <c r="AH192" s="62" t="s">
        <v>450</v>
      </c>
      <c r="AI192" s="63"/>
      <c r="AJ192" s="64"/>
      <c r="AK192" s="107"/>
      <c r="AL192" s="108"/>
      <c r="AM192" s="109"/>
      <c r="AN192" s="107"/>
      <c r="AO192" s="108"/>
      <c r="AP192" s="109"/>
      <c r="AQ192" s="107"/>
      <c r="AR192" s="108"/>
      <c r="AS192" s="109"/>
      <c r="AT192" s="107"/>
      <c r="AU192" s="108"/>
      <c r="AV192" s="109"/>
      <c r="AW192" s="107"/>
      <c r="AX192" s="108"/>
      <c r="AY192" s="109"/>
      <c r="AZ192" s="107"/>
      <c r="BA192" s="108"/>
      <c r="BB192" s="109"/>
      <c r="BC192" s="107"/>
      <c r="BD192" s="108"/>
      <c r="BE192" s="109"/>
      <c r="BF192" s="80"/>
      <c r="BG192" s="80"/>
      <c r="BH192" s="80"/>
      <c r="BI192" s="17"/>
      <c r="BJ192" s="17"/>
      <c r="BK192" s="17"/>
      <c r="BL192" s="17"/>
      <c r="BM192" s="17"/>
      <c r="BN192" s="17"/>
      <c r="BO192" s="17"/>
      <c r="BP192" s="17"/>
      <c r="BQ192" s="17"/>
      <c r="BR192" s="17"/>
      <c r="BS192" s="17"/>
      <c r="BT192" s="17"/>
      <c r="BU192" s="17"/>
      <c r="BV192" s="17"/>
      <c r="BW192" s="17"/>
      <c r="BX192" s="17"/>
      <c r="BY192" s="17"/>
    </row>
    <row r="193" spans="1:77" x14ac:dyDescent="0.25">
      <c r="A193" s="167">
        <v>1</v>
      </c>
      <c r="B193" s="168"/>
      <c r="C193" s="169"/>
      <c r="D193" s="167"/>
      <c r="E193" s="168"/>
      <c r="F193" s="169"/>
      <c r="G193" s="167"/>
      <c r="H193" s="168"/>
      <c r="I193" s="169"/>
      <c r="J193" s="167"/>
      <c r="K193" s="168"/>
      <c r="L193" s="169"/>
      <c r="M193" s="167"/>
      <c r="N193" s="168"/>
      <c r="O193" s="169"/>
      <c r="P193" s="167"/>
      <c r="Q193" s="168"/>
      <c r="R193" s="169"/>
      <c r="S193" s="167"/>
      <c r="T193" s="168"/>
      <c r="U193" s="169"/>
      <c r="V193" s="167"/>
      <c r="W193" s="168"/>
      <c r="X193" s="169"/>
      <c r="Y193" s="167"/>
      <c r="Z193" s="168"/>
      <c r="AA193" s="169"/>
      <c r="AB193" s="167"/>
      <c r="AC193" s="168"/>
      <c r="AD193" s="169"/>
      <c r="AE193" s="167"/>
      <c r="AF193" s="168"/>
      <c r="AG193" s="169"/>
      <c r="AH193" s="167"/>
      <c r="AI193" s="168"/>
      <c r="AJ193" s="169"/>
      <c r="AK193" s="167"/>
      <c r="AL193" s="168"/>
      <c r="AM193" s="169"/>
      <c r="AN193" s="167"/>
      <c r="AO193" s="168"/>
      <c r="AP193" s="169"/>
      <c r="AQ193" s="167"/>
      <c r="AR193" s="168"/>
      <c r="AS193" s="169"/>
      <c r="AT193" s="167"/>
      <c r="AU193" s="168"/>
      <c r="AV193" s="169"/>
      <c r="AW193" s="167"/>
      <c r="AX193" s="168"/>
      <c r="AY193" s="169"/>
      <c r="AZ193" s="167"/>
      <c r="BA193" s="168"/>
      <c r="BB193" s="169"/>
      <c r="BC193" s="167"/>
      <c r="BD193" s="168"/>
      <c r="BE193" s="169"/>
      <c r="BF193" s="167"/>
      <c r="BG193" s="168"/>
      <c r="BH193" s="169"/>
      <c r="BI193" s="17"/>
      <c r="BJ193" s="17"/>
      <c r="BK193" s="17"/>
      <c r="BL193" s="17"/>
      <c r="BM193" s="17"/>
      <c r="BN193" s="17"/>
      <c r="BO193" s="17"/>
      <c r="BP193" s="17"/>
      <c r="BQ193" s="17"/>
      <c r="BR193" s="17"/>
      <c r="BS193" s="17"/>
      <c r="BT193" s="17"/>
      <c r="BU193" s="17"/>
      <c r="BV193" s="17"/>
      <c r="BW193" s="17"/>
      <c r="BX193" s="17"/>
      <c r="BY193" s="17"/>
    </row>
    <row r="194" spans="1:77" x14ac:dyDescent="0.25">
      <c r="A194" s="167">
        <v>2</v>
      </c>
      <c r="B194" s="168"/>
      <c r="C194" s="169"/>
      <c r="D194" s="167"/>
      <c r="E194" s="168"/>
      <c r="F194" s="169"/>
      <c r="G194" s="167"/>
      <c r="H194" s="168"/>
      <c r="I194" s="169"/>
      <c r="J194" s="167"/>
      <c r="K194" s="168"/>
      <c r="L194" s="169"/>
      <c r="M194" s="167"/>
      <c r="N194" s="168"/>
      <c r="O194" s="169"/>
      <c r="P194" s="167"/>
      <c r="Q194" s="168"/>
      <c r="R194" s="169"/>
      <c r="S194" s="167"/>
      <c r="T194" s="168"/>
      <c r="U194" s="169"/>
      <c r="V194" s="167"/>
      <c r="W194" s="168"/>
      <c r="X194" s="169"/>
      <c r="Y194" s="167"/>
      <c r="Z194" s="168"/>
      <c r="AA194" s="169"/>
      <c r="AB194" s="167"/>
      <c r="AC194" s="168"/>
      <c r="AD194" s="169"/>
      <c r="AE194" s="167"/>
      <c r="AF194" s="168"/>
      <c r="AG194" s="169"/>
      <c r="AH194" s="167"/>
      <c r="AI194" s="168"/>
      <c r="AJ194" s="169"/>
      <c r="AK194" s="167"/>
      <c r="AL194" s="168"/>
      <c r="AM194" s="169"/>
      <c r="AN194" s="167"/>
      <c r="AO194" s="168"/>
      <c r="AP194" s="169"/>
      <c r="AQ194" s="167"/>
      <c r="AR194" s="168"/>
      <c r="AS194" s="169"/>
      <c r="AT194" s="167"/>
      <c r="AU194" s="168"/>
      <c r="AV194" s="169"/>
      <c r="AW194" s="167"/>
      <c r="AX194" s="168"/>
      <c r="AY194" s="169"/>
      <c r="AZ194" s="167"/>
      <c r="BA194" s="168"/>
      <c r="BB194" s="169"/>
      <c r="BC194" s="167"/>
      <c r="BD194" s="168"/>
      <c r="BE194" s="169"/>
      <c r="BF194" s="167"/>
      <c r="BG194" s="168"/>
      <c r="BH194" s="169"/>
      <c r="BI194" s="17"/>
      <c r="BJ194" s="17"/>
      <c r="BK194" s="17"/>
      <c r="BL194" s="17"/>
      <c r="BM194" s="17"/>
      <c r="BN194" s="17"/>
      <c r="BO194" s="17"/>
      <c r="BP194" s="17"/>
      <c r="BQ194" s="17"/>
      <c r="BR194" s="17"/>
      <c r="BS194" s="17"/>
      <c r="BT194" s="17"/>
      <c r="BU194" s="17"/>
      <c r="BV194" s="17"/>
      <c r="BW194" s="17"/>
      <c r="BX194" s="17"/>
      <c r="BY194" s="17"/>
    </row>
    <row r="195" spans="1:77" x14ac:dyDescent="0.25">
      <c r="A195" s="167">
        <v>3</v>
      </c>
      <c r="B195" s="168"/>
      <c r="C195" s="169"/>
      <c r="D195" s="167"/>
      <c r="E195" s="168"/>
      <c r="F195" s="169"/>
      <c r="G195" s="167"/>
      <c r="H195" s="168"/>
      <c r="I195" s="169"/>
      <c r="J195" s="167"/>
      <c r="K195" s="168"/>
      <c r="L195" s="169"/>
      <c r="M195" s="167"/>
      <c r="N195" s="168"/>
      <c r="O195" s="169"/>
      <c r="P195" s="167"/>
      <c r="Q195" s="168"/>
      <c r="R195" s="169"/>
      <c r="S195" s="167"/>
      <c r="T195" s="168"/>
      <c r="U195" s="169"/>
      <c r="V195" s="167"/>
      <c r="W195" s="168"/>
      <c r="X195" s="169"/>
      <c r="Y195" s="167"/>
      <c r="Z195" s="168"/>
      <c r="AA195" s="169"/>
      <c r="AB195" s="167"/>
      <c r="AC195" s="168"/>
      <c r="AD195" s="169"/>
      <c r="AE195" s="167"/>
      <c r="AF195" s="168"/>
      <c r="AG195" s="169"/>
      <c r="AH195" s="167"/>
      <c r="AI195" s="168"/>
      <c r="AJ195" s="169"/>
      <c r="AK195" s="167"/>
      <c r="AL195" s="168"/>
      <c r="AM195" s="169"/>
      <c r="AN195" s="167"/>
      <c r="AO195" s="168"/>
      <c r="AP195" s="169"/>
      <c r="AQ195" s="167"/>
      <c r="AR195" s="168"/>
      <c r="AS195" s="169"/>
      <c r="AT195" s="167"/>
      <c r="AU195" s="168"/>
      <c r="AV195" s="169"/>
      <c r="AW195" s="167"/>
      <c r="AX195" s="168"/>
      <c r="AY195" s="169"/>
      <c r="AZ195" s="167"/>
      <c r="BA195" s="168"/>
      <c r="BB195" s="169"/>
      <c r="BC195" s="167"/>
      <c r="BD195" s="168"/>
      <c r="BE195" s="169"/>
      <c r="BF195" s="167"/>
      <c r="BG195" s="168"/>
      <c r="BH195" s="169"/>
      <c r="BI195" s="17"/>
      <c r="BJ195" s="17"/>
      <c r="BK195" s="17"/>
      <c r="BL195" s="17"/>
      <c r="BM195" s="17"/>
      <c r="BN195" s="17"/>
      <c r="BO195" s="17"/>
      <c r="BP195" s="17"/>
      <c r="BQ195" s="17"/>
      <c r="BR195" s="17"/>
      <c r="BS195" s="17"/>
      <c r="BT195" s="17"/>
      <c r="BU195" s="17"/>
      <c r="BV195" s="17"/>
      <c r="BW195" s="17"/>
      <c r="BX195" s="17"/>
      <c r="BY195" s="17"/>
    </row>
    <row r="196" spans="1:77" x14ac:dyDescent="0.25">
      <c r="A196" s="167" t="s">
        <v>459</v>
      </c>
      <c r="B196" s="168"/>
      <c r="C196" s="169"/>
      <c r="D196" s="167"/>
      <c r="E196" s="168"/>
      <c r="F196" s="169"/>
      <c r="G196" s="167"/>
      <c r="H196" s="168"/>
      <c r="I196" s="169"/>
      <c r="J196" s="167"/>
      <c r="K196" s="168"/>
      <c r="L196" s="169"/>
      <c r="M196" s="167"/>
      <c r="N196" s="168"/>
      <c r="O196" s="169"/>
      <c r="P196" s="167"/>
      <c r="Q196" s="168"/>
      <c r="R196" s="169"/>
      <c r="S196" s="167"/>
      <c r="T196" s="168"/>
      <c r="U196" s="169"/>
      <c r="V196" s="167"/>
      <c r="W196" s="168"/>
      <c r="X196" s="169"/>
      <c r="Y196" s="167"/>
      <c r="Z196" s="168"/>
      <c r="AA196" s="169"/>
      <c r="AB196" s="167"/>
      <c r="AC196" s="168"/>
      <c r="AD196" s="169"/>
      <c r="AE196" s="167"/>
      <c r="AF196" s="168"/>
      <c r="AG196" s="169"/>
      <c r="AH196" s="167"/>
      <c r="AI196" s="168"/>
      <c r="AJ196" s="169"/>
      <c r="AK196" s="167"/>
      <c r="AL196" s="168"/>
      <c r="AM196" s="169"/>
      <c r="AN196" s="167"/>
      <c r="AO196" s="168"/>
      <c r="AP196" s="169"/>
      <c r="AQ196" s="167"/>
      <c r="AR196" s="168"/>
      <c r="AS196" s="169"/>
      <c r="AT196" s="167"/>
      <c r="AU196" s="168"/>
      <c r="AV196" s="169"/>
      <c r="AW196" s="167"/>
      <c r="AX196" s="168"/>
      <c r="AY196" s="169"/>
      <c r="AZ196" s="167"/>
      <c r="BA196" s="168"/>
      <c r="BB196" s="169"/>
      <c r="BC196" s="167"/>
      <c r="BD196" s="168"/>
      <c r="BE196" s="169"/>
      <c r="BF196" s="167"/>
      <c r="BG196" s="168"/>
      <c r="BH196" s="169"/>
      <c r="BI196" s="17"/>
      <c r="BJ196" s="17"/>
      <c r="BK196" s="17"/>
      <c r="BL196" s="17"/>
      <c r="BM196" s="17"/>
      <c r="BN196" s="17"/>
      <c r="BO196" s="17"/>
      <c r="BP196" s="17"/>
      <c r="BQ196" s="17"/>
      <c r="BR196" s="17"/>
      <c r="BS196" s="17"/>
      <c r="BT196" s="17"/>
      <c r="BU196" s="17"/>
      <c r="BV196" s="17"/>
      <c r="BW196" s="17"/>
      <c r="BX196" s="17"/>
      <c r="BY196" s="17"/>
    </row>
    <row r="197" spans="1:77" x14ac:dyDescent="0.25">
      <c r="A197" s="167">
        <v>25</v>
      </c>
      <c r="B197" s="168"/>
      <c r="C197" s="169"/>
      <c r="D197" s="167"/>
      <c r="E197" s="168"/>
      <c r="F197" s="169"/>
      <c r="G197" s="167"/>
      <c r="H197" s="168"/>
      <c r="I197" s="169"/>
      <c r="J197" s="167"/>
      <c r="K197" s="168"/>
      <c r="L197" s="169"/>
      <c r="M197" s="167"/>
      <c r="N197" s="168"/>
      <c r="O197" s="169"/>
      <c r="P197" s="167"/>
      <c r="Q197" s="168"/>
      <c r="R197" s="169"/>
      <c r="S197" s="167"/>
      <c r="T197" s="168"/>
      <c r="U197" s="169"/>
      <c r="V197" s="167"/>
      <c r="W197" s="168"/>
      <c r="X197" s="169"/>
      <c r="Y197" s="167"/>
      <c r="Z197" s="168"/>
      <c r="AA197" s="169"/>
      <c r="AB197" s="167"/>
      <c r="AC197" s="168"/>
      <c r="AD197" s="169"/>
      <c r="AE197" s="167"/>
      <c r="AF197" s="168"/>
      <c r="AG197" s="169"/>
      <c r="AH197" s="167"/>
      <c r="AI197" s="168"/>
      <c r="AJ197" s="169"/>
      <c r="AK197" s="167"/>
      <c r="AL197" s="168"/>
      <c r="AM197" s="169"/>
      <c r="AN197" s="167"/>
      <c r="AO197" s="168"/>
      <c r="AP197" s="169"/>
      <c r="AQ197" s="167"/>
      <c r="AR197" s="168"/>
      <c r="AS197" s="169"/>
      <c r="AT197" s="167"/>
      <c r="AU197" s="168"/>
      <c r="AV197" s="169"/>
      <c r="AW197" s="167"/>
      <c r="AX197" s="168"/>
      <c r="AY197" s="169"/>
      <c r="AZ197" s="167"/>
      <c r="BA197" s="168"/>
      <c r="BB197" s="169"/>
      <c r="BC197" s="167"/>
      <c r="BD197" s="168"/>
      <c r="BE197" s="169"/>
      <c r="BF197" s="167"/>
      <c r="BG197" s="168"/>
      <c r="BH197" s="169"/>
      <c r="BI197" s="17"/>
      <c r="BJ197" s="17"/>
      <c r="BK197" s="17"/>
      <c r="BL197" s="17"/>
      <c r="BM197" s="17"/>
      <c r="BN197" s="17"/>
      <c r="BO197" s="17"/>
      <c r="BP197" s="17"/>
      <c r="BQ197" s="17"/>
      <c r="BR197" s="17"/>
      <c r="BS197" s="17"/>
      <c r="BT197" s="17"/>
      <c r="BU197" s="17"/>
      <c r="BV197" s="17"/>
      <c r="BW197" s="17"/>
      <c r="BX197" s="17"/>
      <c r="BY197" s="17"/>
    </row>
    <row r="199" spans="1:77" ht="14.25" customHeight="1" x14ac:dyDescent="0.25">
      <c r="A199" s="51" t="s">
        <v>460</v>
      </c>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row>
    <row r="200" spans="1:77" s="22" customFormat="1" ht="25.95" customHeight="1" x14ac:dyDescent="0.25">
      <c r="AC200" s="58" t="s">
        <v>461</v>
      </c>
      <c r="AD200" s="58"/>
      <c r="AE200" s="58"/>
      <c r="AF200" s="58"/>
      <c r="AG200" s="58"/>
    </row>
    <row r="201" spans="1:77" s="22" customFormat="1" ht="13.95" customHeight="1" x14ac:dyDescent="0.25">
      <c r="A201" s="57" t="s">
        <v>462</v>
      </c>
      <c r="B201" s="57"/>
      <c r="C201" s="57"/>
      <c r="D201" s="57" t="s">
        <v>19</v>
      </c>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8" t="s">
        <v>463</v>
      </c>
      <c r="AD201" s="58"/>
      <c r="AE201" s="58"/>
      <c r="AF201" s="58"/>
      <c r="AG201" s="58"/>
    </row>
    <row r="202" spans="1:77" s="22" customFormat="1" ht="13.95" customHeight="1" x14ac:dyDescent="0.25">
      <c r="A202" s="57">
        <v>2210</v>
      </c>
      <c r="B202" s="57"/>
      <c r="C202" s="57"/>
      <c r="D202" s="50" t="s">
        <v>156</v>
      </c>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8">
        <v>0</v>
      </c>
      <c r="AD202" s="58"/>
      <c r="AE202" s="58"/>
      <c r="AF202" s="58"/>
      <c r="AG202" s="58"/>
    </row>
    <row r="203" spans="1:77" s="22" customFormat="1" ht="13.95" customHeight="1" x14ac:dyDescent="0.25">
      <c r="A203" s="57">
        <v>2220</v>
      </c>
      <c r="B203" s="57"/>
      <c r="C203" s="57"/>
      <c r="D203" s="50" t="s">
        <v>464</v>
      </c>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8">
        <v>0</v>
      </c>
      <c r="AD203" s="58"/>
      <c r="AE203" s="58"/>
      <c r="AF203" s="58"/>
      <c r="AG203" s="58"/>
    </row>
    <row r="204" spans="1:77" s="22" customFormat="1" ht="13.95" customHeight="1" x14ac:dyDescent="0.25">
      <c r="A204" s="57">
        <v>2230</v>
      </c>
      <c r="B204" s="57"/>
      <c r="C204" s="57"/>
      <c r="D204" s="50" t="s">
        <v>223</v>
      </c>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8">
        <v>0</v>
      </c>
      <c r="AD204" s="58"/>
      <c r="AE204" s="58"/>
      <c r="AF204" s="58"/>
      <c r="AG204" s="58"/>
    </row>
    <row r="205" spans="1:77" s="22" customFormat="1" ht="13.95" customHeight="1" x14ac:dyDescent="0.25">
      <c r="A205" s="57">
        <v>2240</v>
      </c>
      <c r="B205" s="57"/>
      <c r="C205" s="57"/>
      <c r="D205" s="50" t="s">
        <v>157</v>
      </c>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8">
        <v>0</v>
      </c>
      <c r="AD205" s="58"/>
      <c r="AE205" s="58"/>
      <c r="AF205" s="58"/>
      <c r="AG205" s="58"/>
    </row>
    <row r="206" spans="1:77" s="22" customFormat="1" ht="13.95" customHeight="1" x14ac:dyDescent="0.25">
      <c r="A206" s="57">
        <v>2250</v>
      </c>
      <c r="B206" s="57"/>
      <c r="C206" s="57"/>
      <c r="D206" s="50" t="s">
        <v>224</v>
      </c>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8">
        <v>0</v>
      </c>
      <c r="AD206" s="58"/>
      <c r="AE206" s="58"/>
      <c r="AF206" s="58"/>
      <c r="AG206" s="58"/>
    </row>
    <row r="207" spans="1:77" s="22" customFormat="1" ht="28.95" customHeight="1" x14ac:dyDescent="0.25">
      <c r="A207" s="57">
        <v>2282</v>
      </c>
      <c r="B207" s="57"/>
      <c r="C207" s="57"/>
      <c r="D207" s="50" t="s">
        <v>227</v>
      </c>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8">
        <v>0</v>
      </c>
      <c r="AD207" s="58"/>
      <c r="AE207" s="58"/>
      <c r="AF207" s="58"/>
      <c r="AG207" s="58"/>
    </row>
    <row r="208" spans="1:77" s="22" customFormat="1" ht="13.95" customHeight="1" x14ac:dyDescent="0.25">
      <c r="A208" s="57">
        <v>2800</v>
      </c>
      <c r="B208" s="57"/>
      <c r="C208" s="57"/>
      <c r="D208" s="50" t="s">
        <v>465</v>
      </c>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8">
        <v>0</v>
      </c>
      <c r="AD208" s="58"/>
      <c r="AE208" s="58"/>
      <c r="AF208" s="58"/>
      <c r="AG208" s="58"/>
    </row>
    <row r="210" spans="1:77" ht="14.25" customHeight="1" x14ac:dyDescent="0.25">
      <c r="A210" s="51" t="s">
        <v>466</v>
      </c>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row>
    <row r="211" spans="1:77" s="22" customFormat="1" ht="19.2" customHeight="1" x14ac:dyDescent="0.25">
      <c r="AP211" s="58" t="s">
        <v>461</v>
      </c>
      <c r="AQ211" s="58"/>
      <c r="AR211" s="58"/>
      <c r="AS211" s="58"/>
      <c r="AT211" s="58"/>
      <c r="AU211" s="58"/>
    </row>
    <row r="212" spans="1:77" s="22" customFormat="1" ht="62.4" customHeight="1" x14ac:dyDescent="0.25">
      <c r="A212" s="53" t="s">
        <v>467</v>
      </c>
      <c r="B212" s="53"/>
      <c r="C212" s="53" t="s">
        <v>468</v>
      </c>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t="s">
        <v>469</v>
      </c>
      <c r="AB212" s="53"/>
      <c r="AC212" s="53"/>
      <c r="AD212" s="53"/>
      <c r="AE212" s="53"/>
      <c r="AF212" s="53" t="s">
        <v>471</v>
      </c>
      <c r="AG212" s="53"/>
      <c r="AH212" s="53"/>
      <c r="AI212" s="53"/>
      <c r="AJ212" s="53"/>
      <c r="AK212" s="53"/>
      <c r="AL212" s="53" t="s">
        <v>470</v>
      </c>
      <c r="AM212" s="53"/>
      <c r="AN212" s="53"/>
      <c r="AO212" s="53"/>
      <c r="AP212" s="53"/>
      <c r="AQ212" s="53" t="s">
        <v>463</v>
      </c>
      <c r="AR212" s="53"/>
      <c r="AS212" s="53"/>
      <c r="AT212" s="53"/>
      <c r="AU212" s="53"/>
      <c r="AV212" s="53"/>
    </row>
    <row r="213" spans="1:77" s="22" customFormat="1" ht="13.8" x14ac:dyDescent="0.25">
      <c r="A213" s="56" t="s">
        <v>564</v>
      </c>
      <c r="B213" s="56"/>
      <c r="C213" s="56" t="s">
        <v>564</v>
      </c>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t="s">
        <v>564</v>
      </c>
      <c r="AB213" s="56"/>
      <c r="AC213" s="56"/>
      <c r="AD213" s="56"/>
      <c r="AE213" s="56"/>
      <c r="AF213" s="56" t="s">
        <v>564</v>
      </c>
      <c r="AG213" s="56"/>
      <c r="AH213" s="56"/>
      <c r="AI213" s="56"/>
      <c r="AJ213" s="56"/>
      <c r="AK213" s="56"/>
      <c r="AL213" s="56" t="s">
        <v>564</v>
      </c>
      <c r="AM213" s="56"/>
      <c r="AN213" s="56"/>
      <c r="AO213" s="56"/>
      <c r="AP213" s="56"/>
      <c r="AQ213" s="56" t="s">
        <v>564</v>
      </c>
      <c r="AR213" s="56"/>
      <c r="AS213" s="56"/>
      <c r="AT213" s="56"/>
      <c r="AU213" s="56"/>
      <c r="AV213" s="56"/>
    </row>
    <row r="214" spans="1:77" s="22" customFormat="1" ht="13.8" x14ac:dyDescent="0.25"/>
    <row r="215" spans="1:77" s="22" customFormat="1" ht="13.8" x14ac:dyDescent="0.25">
      <c r="A215" s="211" t="s">
        <v>472</v>
      </c>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211"/>
      <c r="BE215" s="211"/>
      <c r="BF215" s="211"/>
      <c r="BG215" s="211"/>
      <c r="BH215" s="211"/>
      <c r="BI215" s="211"/>
      <c r="BJ215" s="211"/>
      <c r="BK215" s="211"/>
      <c r="BL215" s="211"/>
      <c r="BM215" s="211"/>
      <c r="BN215" s="211"/>
      <c r="BO215" s="211"/>
      <c r="BP215" s="211"/>
      <c r="BQ215" s="211"/>
      <c r="BR215" s="211"/>
      <c r="BS215" s="211"/>
      <c r="BT215" s="211"/>
      <c r="BU215" s="211"/>
      <c r="BV215" s="211"/>
      <c r="BW215" s="211"/>
      <c r="BX215" s="211"/>
      <c r="BY215" s="211"/>
    </row>
    <row r="216" spans="1:77" s="22" customFormat="1" ht="13.8" x14ac:dyDescent="0.25">
      <c r="A216" s="211" t="s">
        <v>473</v>
      </c>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211"/>
      <c r="BE216" s="211"/>
      <c r="BF216" s="211"/>
      <c r="BG216" s="211"/>
      <c r="BH216" s="211"/>
      <c r="BI216" s="211"/>
      <c r="BJ216" s="211"/>
      <c r="BK216" s="211"/>
      <c r="BL216" s="211"/>
      <c r="BM216" s="211"/>
      <c r="BN216" s="211"/>
      <c r="BO216" s="211"/>
      <c r="BP216" s="211"/>
      <c r="BQ216" s="211"/>
      <c r="BR216" s="211"/>
      <c r="BS216" s="211"/>
      <c r="BT216" s="211"/>
      <c r="BU216" s="211"/>
      <c r="BV216" s="211"/>
      <c r="BW216" s="211"/>
      <c r="BX216" s="211"/>
      <c r="BY216" s="211"/>
    </row>
    <row r="217" spans="1:77" s="22" customFormat="1" ht="13.8"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12" t="s">
        <v>461</v>
      </c>
      <c r="AK217" s="212"/>
      <c r="AL217" s="212"/>
      <c r="AM217" s="23"/>
      <c r="AN217" s="23"/>
      <c r="AO217" s="23"/>
      <c r="AP217" s="23"/>
      <c r="AQ217" s="23"/>
      <c r="AR217" s="23"/>
      <c r="AS217" s="23"/>
      <c r="AT217" s="23"/>
      <c r="AU217" s="23"/>
      <c r="AV217" s="23"/>
    </row>
    <row r="218" spans="1:77" s="22" customFormat="1" ht="37.950000000000003" customHeight="1" x14ac:dyDescent="0.25">
      <c r="A218" s="53" t="s">
        <v>474</v>
      </c>
      <c r="B218" s="53"/>
      <c r="C218" s="53"/>
      <c r="D218" s="53"/>
      <c r="E218" s="53"/>
      <c r="F218" s="53"/>
      <c r="G218" s="53"/>
      <c r="H218" s="53"/>
      <c r="I218" s="53" t="s">
        <v>475</v>
      </c>
      <c r="J218" s="53"/>
      <c r="K218" s="53"/>
      <c r="L218" s="53"/>
      <c r="M218" s="53"/>
      <c r="N218" s="53"/>
      <c r="O218" s="53"/>
      <c r="P218" s="53"/>
      <c r="Q218" s="53"/>
      <c r="R218" s="53" t="s">
        <v>476</v>
      </c>
      <c r="S218" s="53"/>
      <c r="T218" s="53"/>
      <c r="U218" s="53"/>
      <c r="V218" s="53"/>
      <c r="W218" s="53"/>
      <c r="X218" s="53"/>
      <c r="Y218" s="53"/>
      <c r="Z218" s="53" t="s">
        <v>477</v>
      </c>
      <c r="AA218" s="53"/>
      <c r="AB218" s="53"/>
      <c r="AC218" s="53"/>
      <c r="AD218" s="53"/>
      <c r="AE218" s="53"/>
      <c r="AF218" s="53" t="s">
        <v>463</v>
      </c>
      <c r="AG218" s="53"/>
      <c r="AH218" s="53"/>
      <c r="AI218" s="53"/>
      <c r="AJ218" s="53"/>
      <c r="AK218" s="53"/>
      <c r="AL218" s="53"/>
      <c r="AM218" s="23"/>
      <c r="AN218" s="23"/>
      <c r="AO218" s="23"/>
      <c r="AP218" s="23"/>
      <c r="AQ218" s="23"/>
      <c r="AR218" s="23"/>
      <c r="AS218" s="23"/>
      <c r="AT218" s="23"/>
      <c r="AU218" s="23"/>
      <c r="AV218" s="23"/>
    </row>
    <row r="219" spans="1:77" s="22" customFormat="1" ht="13.8" x14ac:dyDescent="0.25">
      <c r="A219" s="200" t="s">
        <v>564</v>
      </c>
      <c r="B219" s="201"/>
      <c r="C219" s="201"/>
      <c r="D219" s="201"/>
      <c r="E219" s="201"/>
      <c r="F219" s="201"/>
      <c r="G219" s="201"/>
      <c r="H219" s="202"/>
      <c r="I219" s="200" t="s">
        <v>564</v>
      </c>
      <c r="J219" s="201"/>
      <c r="K219" s="201"/>
      <c r="L219" s="201"/>
      <c r="M219" s="201"/>
      <c r="N219" s="201"/>
      <c r="O219" s="201"/>
      <c r="P219" s="201"/>
      <c r="Q219" s="202"/>
      <c r="R219" s="200" t="s">
        <v>564</v>
      </c>
      <c r="S219" s="201"/>
      <c r="T219" s="201"/>
      <c r="U219" s="201"/>
      <c r="V219" s="201"/>
      <c r="W219" s="201"/>
      <c r="X219" s="201"/>
      <c r="Y219" s="202"/>
      <c r="Z219" s="200" t="s">
        <v>564</v>
      </c>
      <c r="AA219" s="201"/>
      <c r="AB219" s="201"/>
      <c r="AC219" s="201"/>
      <c r="AD219" s="201"/>
      <c r="AE219" s="202"/>
      <c r="AF219" s="200" t="s">
        <v>564</v>
      </c>
      <c r="AG219" s="201"/>
      <c r="AH219" s="201"/>
      <c r="AI219" s="201"/>
      <c r="AJ219" s="201"/>
      <c r="AK219" s="201"/>
      <c r="AL219" s="202"/>
      <c r="AM219" s="23"/>
      <c r="AN219" s="23"/>
      <c r="AO219" s="23"/>
      <c r="AP219" s="23"/>
      <c r="AQ219" s="23"/>
      <c r="AR219" s="23"/>
      <c r="AS219" s="23"/>
      <c r="AT219" s="23"/>
      <c r="AU219" s="23"/>
      <c r="AV219" s="23"/>
    </row>
    <row r="220" spans="1:77" s="22" customFormat="1" ht="13.8"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row>
    <row r="221" spans="1:77" ht="14.25" customHeight="1" x14ac:dyDescent="0.25">
      <c r="A221" s="51" t="s">
        <v>478</v>
      </c>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row>
    <row r="222" spans="1:77" s="22" customFormat="1" ht="13.8" x14ac:dyDescent="0.25"/>
    <row r="223" spans="1:77" s="22" customFormat="1" ht="18" customHeight="1" x14ac:dyDescent="0.25">
      <c r="A223" s="53" t="s">
        <v>479</v>
      </c>
      <c r="B223" s="53"/>
      <c r="C223" s="53"/>
      <c r="D223" s="53"/>
      <c r="E223" s="53"/>
      <c r="F223" s="53"/>
      <c r="G223" s="53"/>
      <c r="H223" s="53"/>
      <c r="I223" s="53"/>
      <c r="J223" s="53"/>
      <c r="K223" s="53"/>
      <c r="L223" s="53"/>
      <c r="M223" s="53"/>
      <c r="N223" s="53"/>
      <c r="O223" s="53"/>
      <c r="P223" s="53"/>
      <c r="Q223" s="53"/>
      <c r="R223" s="53"/>
      <c r="S223" s="53" t="s">
        <v>480</v>
      </c>
      <c r="T223" s="53"/>
      <c r="U223" s="53"/>
      <c r="V223" s="53"/>
      <c r="W223" s="53" t="s">
        <v>477</v>
      </c>
      <c r="X223" s="53"/>
      <c r="Y223" s="53"/>
      <c r="Z223" s="53"/>
      <c r="AA223" s="53" t="s">
        <v>463</v>
      </c>
      <c r="AB223" s="53"/>
      <c r="AC223" s="53"/>
      <c r="AD223" s="53"/>
      <c r="AE223" s="53"/>
      <c r="AF223" s="53" t="s">
        <v>481</v>
      </c>
      <c r="AG223" s="53"/>
      <c r="AH223" s="53"/>
      <c r="AI223" s="53"/>
      <c r="AJ223" s="53"/>
      <c r="AK223" s="53"/>
      <c r="AL223" s="53"/>
    </row>
    <row r="224" spans="1:77" s="22" customFormat="1" ht="13.8" x14ac:dyDescent="0.25">
      <c r="A224" s="56" t="s">
        <v>564</v>
      </c>
      <c r="B224" s="56"/>
      <c r="C224" s="56"/>
      <c r="D224" s="56"/>
      <c r="E224" s="56"/>
      <c r="F224" s="56"/>
      <c r="G224" s="56"/>
      <c r="H224" s="56"/>
      <c r="I224" s="56"/>
      <c r="J224" s="56"/>
      <c r="K224" s="56"/>
      <c r="L224" s="56"/>
      <c r="M224" s="56"/>
      <c r="N224" s="56"/>
      <c r="O224" s="56"/>
      <c r="P224" s="56"/>
      <c r="Q224" s="56"/>
      <c r="R224" s="56"/>
      <c r="S224" s="56" t="s">
        <v>564</v>
      </c>
      <c r="T224" s="56"/>
      <c r="U224" s="56"/>
      <c r="V224" s="56"/>
      <c r="W224" s="56" t="s">
        <v>564</v>
      </c>
      <c r="X224" s="56"/>
      <c r="Y224" s="56"/>
      <c r="Z224" s="56"/>
      <c r="AA224" s="56" t="s">
        <v>564</v>
      </c>
      <c r="AB224" s="56"/>
      <c r="AC224" s="56"/>
      <c r="AD224" s="56"/>
      <c r="AE224" s="56"/>
      <c r="AF224" s="56" t="s">
        <v>564</v>
      </c>
      <c r="AG224" s="56"/>
      <c r="AH224" s="56"/>
      <c r="AI224" s="56"/>
      <c r="AJ224" s="56"/>
      <c r="AK224" s="56"/>
      <c r="AL224" s="56"/>
    </row>
    <row r="225" spans="1:78" s="22" customFormat="1" ht="13.8" x14ac:dyDescent="0.25"/>
    <row r="226" spans="1:78" ht="14.25" customHeight="1" x14ac:dyDescent="0.25">
      <c r="A226" s="51" t="s">
        <v>482</v>
      </c>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row>
    <row r="227" spans="1:78" s="22" customFormat="1" ht="13.8" x14ac:dyDescent="0.25"/>
    <row r="228" spans="1:78" s="22" customFormat="1" ht="36" customHeight="1" x14ac:dyDescent="0.25">
      <c r="A228" s="53" t="s">
        <v>483</v>
      </c>
      <c r="B228" s="53"/>
      <c r="C228" s="53"/>
      <c r="D228" s="53" t="s">
        <v>484</v>
      </c>
      <c r="E228" s="53"/>
      <c r="F228" s="53"/>
      <c r="G228" s="53"/>
      <c r="H228" s="53"/>
      <c r="I228" s="53"/>
      <c r="J228" s="53"/>
      <c r="K228" s="53"/>
      <c r="L228" s="53"/>
      <c r="M228" s="53"/>
      <c r="N228" s="53"/>
      <c r="O228" s="53"/>
      <c r="P228" s="53"/>
      <c r="Q228" s="53"/>
      <c r="R228" s="53"/>
      <c r="S228" s="53" t="s">
        <v>485</v>
      </c>
      <c r="T228" s="53"/>
      <c r="U228" s="53"/>
      <c r="V228" s="53"/>
      <c r="W228" s="53" t="s">
        <v>486</v>
      </c>
      <c r="X228" s="53"/>
      <c r="Y228" s="53"/>
      <c r="Z228" s="53"/>
      <c r="AA228" s="53"/>
      <c r="AB228" s="53" t="s">
        <v>487</v>
      </c>
      <c r="AC228" s="53"/>
      <c r="AD228" s="53"/>
      <c r="AE228" s="53"/>
      <c r="AF228" s="53"/>
      <c r="AG228" s="53" t="s">
        <v>463</v>
      </c>
      <c r="AH228" s="53"/>
      <c r="AI228" s="53"/>
      <c r="AJ228" s="53"/>
      <c r="AK228" s="53"/>
      <c r="AL228" s="53"/>
      <c r="AM228" s="53" t="s">
        <v>488</v>
      </c>
      <c r="AN228" s="53"/>
      <c r="AO228" s="53"/>
      <c r="AP228" s="53"/>
      <c r="AQ228" s="53"/>
      <c r="AR228" s="53"/>
      <c r="AS228" s="53"/>
      <c r="AT228" s="53"/>
      <c r="AU228" s="53"/>
      <c r="AV228" s="53"/>
      <c r="AW228" s="53"/>
      <c r="AX228" s="53" t="s">
        <v>489</v>
      </c>
      <c r="AY228" s="53"/>
      <c r="AZ228" s="53"/>
      <c r="BA228" s="53"/>
      <c r="BB228" s="53"/>
      <c r="BC228" s="53"/>
    </row>
    <row r="229" spans="1:78" s="22" customFormat="1" ht="13.8" x14ac:dyDescent="0.25">
      <c r="A229" s="56" t="s">
        <v>564</v>
      </c>
      <c r="B229" s="56"/>
      <c r="C229" s="56"/>
      <c r="D229" s="56" t="s">
        <v>564</v>
      </c>
      <c r="E229" s="56"/>
      <c r="F229" s="56"/>
      <c r="G229" s="56"/>
      <c r="H229" s="56"/>
      <c r="I229" s="56"/>
      <c r="J229" s="56"/>
      <c r="K229" s="56"/>
      <c r="L229" s="56"/>
      <c r="M229" s="56"/>
      <c r="N229" s="56"/>
      <c r="O229" s="56"/>
      <c r="P229" s="56"/>
      <c r="Q229" s="56"/>
      <c r="R229" s="56"/>
      <c r="S229" s="56" t="s">
        <v>564</v>
      </c>
      <c r="T229" s="56"/>
      <c r="U229" s="56"/>
      <c r="V229" s="56"/>
      <c r="W229" s="56" t="s">
        <v>564</v>
      </c>
      <c r="X229" s="56"/>
      <c r="Y229" s="56"/>
      <c r="Z229" s="56"/>
      <c r="AA229" s="56"/>
      <c r="AB229" s="56" t="s">
        <v>564</v>
      </c>
      <c r="AC229" s="56"/>
      <c r="AD229" s="56"/>
      <c r="AE229" s="56"/>
      <c r="AF229" s="56"/>
      <c r="AG229" s="56" t="s">
        <v>564</v>
      </c>
      <c r="AH229" s="56"/>
      <c r="AI229" s="56"/>
      <c r="AJ229" s="56"/>
      <c r="AK229" s="56"/>
      <c r="AL229" s="56"/>
      <c r="AM229" s="56" t="s">
        <v>564</v>
      </c>
      <c r="AN229" s="56"/>
      <c r="AO229" s="56"/>
      <c r="AP229" s="56"/>
      <c r="AQ229" s="56"/>
      <c r="AR229" s="56"/>
      <c r="AS229" s="56"/>
      <c r="AT229" s="56"/>
      <c r="AU229" s="56"/>
      <c r="AV229" s="56"/>
      <c r="AW229" s="56"/>
      <c r="AX229" s="56" t="s">
        <v>564</v>
      </c>
      <c r="AY229" s="56"/>
      <c r="AZ229" s="56"/>
      <c r="BA229" s="56"/>
      <c r="BB229" s="56"/>
      <c r="BC229" s="56"/>
    </row>
    <row r="230" spans="1:78" s="22" customFormat="1" ht="13.8"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row>
    <row r="231" spans="1:78" ht="14.25" customHeight="1" x14ac:dyDescent="0.25">
      <c r="A231" s="51" t="s">
        <v>490</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row>
    <row r="232" spans="1:78" s="22" customFormat="1" ht="13.8" x14ac:dyDescent="0.25"/>
    <row r="233" spans="1:78" s="24" customFormat="1" ht="13.95" customHeight="1" x14ac:dyDescent="0.25">
      <c r="A233" s="209" t="s">
        <v>491</v>
      </c>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c r="BI233" s="209"/>
      <c r="BJ233" s="209"/>
      <c r="BK233" s="209"/>
      <c r="BL233" s="209"/>
      <c r="BM233" s="209"/>
      <c r="BN233" s="209"/>
      <c r="BO233" s="209"/>
      <c r="BP233" s="209"/>
      <c r="BQ233" s="209"/>
      <c r="BR233" s="209"/>
      <c r="BS233" s="209"/>
      <c r="BT233" s="209"/>
      <c r="BU233" s="209"/>
      <c r="BV233" s="209"/>
      <c r="BW233" s="209"/>
      <c r="BX233" s="209"/>
      <c r="BY233" s="209"/>
      <c r="BZ233" s="209"/>
    </row>
    <row r="234" spans="1:78" s="22" customFormat="1" ht="18" customHeight="1" x14ac:dyDescent="0.25">
      <c r="AJ234" s="58" t="s">
        <v>461</v>
      </c>
      <c r="AK234" s="58"/>
      <c r="AL234" s="58"/>
    </row>
    <row r="235" spans="1:78" s="22" customFormat="1" ht="57" customHeight="1" x14ac:dyDescent="0.25">
      <c r="A235" s="53" t="s">
        <v>467</v>
      </c>
      <c r="B235" s="53"/>
      <c r="C235" s="53"/>
      <c r="D235" s="53"/>
      <c r="E235" s="53" t="s">
        <v>492</v>
      </c>
      <c r="F235" s="53"/>
      <c r="G235" s="53"/>
      <c r="H235" s="53"/>
      <c r="I235" s="53"/>
      <c r="J235" s="53"/>
      <c r="K235" s="53"/>
      <c r="L235" s="53"/>
      <c r="M235" s="53"/>
      <c r="N235" s="53"/>
      <c r="O235" s="53"/>
      <c r="P235" s="53"/>
      <c r="Q235" s="53"/>
      <c r="R235" s="53"/>
      <c r="S235" s="53"/>
      <c r="T235" s="53"/>
      <c r="U235" s="53" t="s">
        <v>493</v>
      </c>
      <c r="V235" s="53"/>
      <c r="W235" s="53"/>
      <c r="X235" s="53"/>
      <c r="Y235" s="53" t="s">
        <v>494</v>
      </c>
      <c r="Z235" s="53"/>
      <c r="AA235" s="53"/>
      <c r="AB235" s="53"/>
      <c r="AC235" s="53"/>
      <c r="AD235" s="53" t="s">
        <v>495</v>
      </c>
      <c r="AE235" s="53"/>
      <c r="AF235" s="53"/>
      <c r="AG235" s="53"/>
      <c r="AH235" s="53"/>
      <c r="AI235" s="53"/>
      <c r="AJ235" s="53" t="s">
        <v>496</v>
      </c>
      <c r="AK235" s="53"/>
      <c r="AL235" s="53"/>
      <c r="AM235" s="53"/>
      <c r="AN235" s="53"/>
      <c r="AO235" s="53"/>
      <c r="AP235" s="53"/>
      <c r="AQ235" s="53"/>
      <c r="AR235" s="53"/>
    </row>
    <row r="236" spans="1:78" s="22" customFormat="1" ht="28.2" customHeight="1" x14ac:dyDescent="0.25">
      <c r="A236" s="56" t="s">
        <v>497</v>
      </c>
      <c r="B236" s="56"/>
      <c r="C236" s="56"/>
      <c r="D236" s="56"/>
      <c r="E236" s="53" t="s">
        <v>564</v>
      </c>
      <c r="F236" s="53"/>
      <c r="G236" s="53"/>
      <c r="H236" s="53"/>
      <c r="I236" s="53"/>
      <c r="J236" s="53"/>
      <c r="K236" s="53"/>
      <c r="L236" s="53"/>
      <c r="M236" s="53"/>
      <c r="N236" s="53"/>
      <c r="O236" s="53"/>
      <c r="P236" s="53"/>
      <c r="Q236" s="53"/>
      <c r="R236" s="53"/>
      <c r="S236" s="53"/>
      <c r="T236" s="53"/>
      <c r="U236" s="53" t="s">
        <v>564</v>
      </c>
      <c r="V236" s="53"/>
      <c r="W236" s="53"/>
      <c r="X236" s="53"/>
      <c r="Y236" s="53" t="s">
        <v>564</v>
      </c>
      <c r="Z236" s="53"/>
      <c r="AA236" s="53"/>
      <c r="AB236" s="53"/>
      <c r="AC236" s="53"/>
      <c r="AD236" s="53" t="s">
        <v>564</v>
      </c>
      <c r="AE236" s="53"/>
      <c r="AF236" s="53"/>
      <c r="AG236" s="53"/>
      <c r="AH236" s="53"/>
      <c r="AI236" s="53"/>
      <c r="AJ236" s="53" t="s">
        <v>564</v>
      </c>
      <c r="AK236" s="53"/>
      <c r="AL236" s="53"/>
      <c r="AM236" s="53"/>
      <c r="AN236" s="53"/>
      <c r="AO236" s="53"/>
      <c r="AP236" s="53"/>
      <c r="AQ236" s="53"/>
      <c r="AR236" s="53"/>
    </row>
    <row r="237" spans="1:78" s="22" customFormat="1" ht="13.8" x14ac:dyDescent="0.25">
      <c r="A237" s="56" t="s">
        <v>498</v>
      </c>
      <c r="B237" s="56"/>
      <c r="C237" s="56"/>
      <c r="D237" s="56"/>
      <c r="E237" s="53" t="s">
        <v>564</v>
      </c>
      <c r="F237" s="53"/>
      <c r="G237" s="53"/>
      <c r="H237" s="53"/>
      <c r="I237" s="53"/>
      <c r="J237" s="53"/>
      <c r="K237" s="53"/>
      <c r="L237" s="53"/>
      <c r="M237" s="53"/>
      <c r="N237" s="53"/>
      <c r="O237" s="53"/>
      <c r="P237" s="53"/>
      <c r="Q237" s="53"/>
      <c r="R237" s="53"/>
      <c r="S237" s="53"/>
      <c r="T237" s="53"/>
      <c r="U237" s="53" t="s">
        <v>564</v>
      </c>
      <c r="V237" s="53"/>
      <c r="W237" s="53"/>
      <c r="X237" s="53"/>
      <c r="Y237" s="53" t="s">
        <v>564</v>
      </c>
      <c r="Z237" s="53"/>
      <c r="AA237" s="53"/>
      <c r="AB237" s="53"/>
      <c r="AC237" s="53"/>
      <c r="AD237" s="53" t="s">
        <v>564</v>
      </c>
      <c r="AE237" s="53"/>
      <c r="AF237" s="53"/>
      <c r="AG237" s="53"/>
      <c r="AH237" s="53"/>
      <c r="AI237" s="53"/>
      <c r="AJ237" s="53" t="s">
        <v>564</v>
      </c>
      <c r="AK237" s="53"/>
      <c r="AL237" s="53"/>
      <c r="AM237" s="53"/>
      <c r="AN237" s="53"/>
      <c r="AO237" s="53"/>
      <c r="AP237" s="53"/>
      <c r="AQ237" s="53"/>
      <c r="AR237" s="53"/>
    </row>
    <row r="238" spans="1:78" s="22" customFormat="1" ht="17.399999999999999" customHeight="1" x14ac:dyDescent="0.25">
      <c r="A238" s="56" t="s">
        <v>449</v>
      </c>
      <c r="B238" s="56"/>
      <c r="C238" s="56"/>
      <c r="D238" s="56"/>
      <c r="E238" s="53" t="s">
        <v>564</v>
      </c>
      <c r="F238" s="53"/>
      <c r="G238" s="53"/>
      <c r="H238" s="53"/>
      <c r="I238" s="53"/>
      <c r="J238" s="53"/>
      <c r="K238" s="53"/>
      <c r="L238" s="53"/>
      <c r="M238" s="53"/>
      <c r="N238" s="53"/>
      <c r="O238" s="53"/>
      <c r="P238" s="53"/>
      <c r="Q238" s="53"/>
      <c r="R238" s="53"/>
      <c r="S238" s="53"/>
      <c r="T238" s="53"/>
      <c r="U238" s="53" t="s">
        <v>564</v>
      </c>
      <c r="V238" s="53"/>
      <c r="W238" s="53"/>
      <c r="X238" s="53"/>
      <c r="Y238" s="53" t="s">
        <v>564</v>
      </c>
      <c r="Z238" s="53"/>
      <c r="AA238" s="53"/>
      <c r="AB238" s="53"/>
      <c r="AC238" s="53"/>
      <c r="AD238" s="53" t="s">
        <v>564</v>
      </c>
      <c r="AE238" s="53"/>
      <c r="AF238" s="53"/>
      <c r="AG238" s="53"/>
      <c r="AH238" s="53"/>
      <c r="AI238" s="53"/>
      <c r="AJ238" s="53" t="s">
        <v>564</v>
      </c>
      <c r="AK238" s="53"/>
      <c r="AL238" s="53"/>
      <c r="AM238" s="53"/>
      <c r="AN238" s="53"/>
      <c r="AO238" s="53"/>
      <c r="AP238" s="53"/>
      <c r="AQ238" s="53"/>
      <c r="AR238" s="53"/>
    </row>
    <row r="239" spans="1:78" s="22" customFormat="1" ht="13.8" x14ac:dyDescent="0.25"/>
    <row r="240" spans="1:78" s="24" customFormat="1" ht="13.95" customHeight="1" x14ac:dyDescent="0.25">
      <c r="A240" s="209" t="s">
        <v>499</v>
      </c>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c r="BN240" s="209"/>
      <c r="BO240" s="209"/>
      <c r="BP240" s="209"/>
      <c r="BQ240" s="209"/>
      <c r="BR240" s="209"/>
      <c r="BS240" s="209"/>
      <c r="BT240" s="209"/>
      <c r="BU240" s="209"/>
      <c r="BV240" s="209"/>
      <c r="BW240" s="209"/>
      <c r="BX240" s="209"/>
      <c r="BY240" s="209"/>
      <c r="BZ240" s="209"/>
    </row>
    <row r="241" spans="1:78" s="24" customFormat="1" ht="30.6" customHeight="1" x14ac:dyDescent="0.25">
      <c r="A241" s="50" t="s">
        <v>500</v>
      </c>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row>
    <row r="242" spans="1:78" s="22" customFormat="1" ht="13.8" x14ac:dyDescent="0.25"/>
    <row r="243" spans="1:78" s="24" customFormat="1" ht="13.95" customHeight="1" x14ac:dyDescent="0.25">
      <c r="A243" s="209" t="s">
        <v>501</v>
      </c>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09"/>
      <c r="BQ243" s="209"/>
      <c r="BR243" s="209"/>
      <c r="BS243" s="209"/>
      <c r="BT243" s="209"/>
      <c r="BU243" s="209"/>
      <c r="BV243" s="209"/>
      <c r="BW243" s="209"/>
      <c r="BX243" s="209"/>
      <c r="BY243" s="209"/>
      <c r="BZ243" s="209"/>
    </row>
    <row r="244" spans="1:78" s="22" customFormat="1" ht="19.2" customHeight="1" x14ac:dyDescent="0.25">
      <c r="AG244" s="58" t="s">
        <v>461</v>
      </c>
      <c r="AH244" s="58"/>
      <c r="AI244" s="58"/>
      <c r="AJ244" s="58"/>
      <c r="AK244" s="58"/>
      <c r="AL244" s="58"/>
    </row>
    <row r="245" spans="1:78" s="22" customFormat="1" ht="43.2" customHeight="1" x14ac:dyDescent="0.25">
      <c r="A245" s="53" t="s">
        <v>502</v>
      </c>
      <c r="B245" s="53"/>
      <c r="C245" s="53"/>
      <c r="D245" s="53"/>
      <c r="E245" s="53"/>
      <c r="F245" s="53"/>
      <c r="G245" s="53"/>
      <c r="H245" s="53"/>
      <c r="I245" s="53"/>
      <c r="J245" s="53"/>
      <c r="K245" s="53"/>
      <c r="L245" s="53" t="s">
        <v>503</v>
      </c>
      <c r="M245" s="53"/>
      <c r="N245" s="53"/>
      <c r="O245" s="53"/>
      <c r="P245" s="53"/>
      <c r="Q245" s="53"/>
      <c r="R245" s="53"/>
      <c r="S245" s="53"/>
      <c r="T245" s="53"/>
      <c r="U245" s="53"/>
      <c r="V245" s="53"/>
      <c r="W245" s="53"/>
      <c r="X245" s="53" t="s">
        <v>504</v>
      </c>
      <c r="Y245" s="53"/>
      <c r="Z245" s="53"/>
      <c r="AA245" s="53"/>
      <c r="AB245" s="53"/>
      <c r="AC245" s="53" t="s">
        <v>505</v>
      </c>
      <c r="AD245" s="53"/>
      <c r="AE245" s="53"/>
      <c r="AF245" s="53"/>
      <c r="AG245" s="53" t="s">
        <v>506</v>
      </c>
      <c r="AH245" s="53"/>
      <c r="AI245" s="53"/>
      <c r="AJ245" s="53"/>
      <c r="AK245" s="53"/>
      <c r="AL245" s="53"/>
    </row>
    <row r="246" spans="1:78" s="22" customFormat="1" ht="13.8" x14ac:dyDescent="0.25">
      <c r="A246" s="56" t="s">
        <v>564</v>
      </c>
      <c r="B246" s="56"/>
      <c r="C246" s="56"/>
      <c r="D246" s="56"/>
      <c r="E246" s="56"/>
      <c r="F246" s="56"/>
      <c r="G246" s="56"/>
      <c r="H246" s="56"/>
      <c r="I246" s="56"/>
      <c r="J246" s="56"/>
      <c r="K246" s="56"/>
      <c r="L246" s="56" t="s">
        <v>564</v>
      </c>
      <c r="M246" s="56"/>
      <c r="N246" s="56"/>
      <c r="O246" s="56"/>
      <c r="P246" s="56"/>
      <c r="Q246" s="56"/>
      <c r="R246" s="56"/>
      <c r="S246" s="56"/>
      <c r="T246" s="56"/>
      <c r="U246" s="56"/>
      <c r="V246" s="56"/>
      <c r="W246" s="56"/>
      <c r="X246" s="56" t="s">
        <v>564</v>
      </c>
      <c r="Y246" s="56"/>
      <c r="Z246" s="56"/>
      <c r="AA246" s="56"/>
      <c r="AB246" s="56"/>
      <c r="AC246" s="56" t="s">
        <v>564</v>
      </c>
      <c r="AD246" s="56"/>
      <c r="AE246" s="56"/>
      <c r="AF246" s="56"/>
      <c r="AG246" s="56" t="s">
        <v>564</v>
      </c>
      <c r="AH246" s="56"/>
      <c r="AI246" s="56"/>
      <c r="AJ246" s="56"/>
      <c r="AK246" s="56"/>
      <c r="AL246" s="56"/>
    </row>
    <row r="247" spans="1:78" s="22" customFormat="1" ht="13.8" x14ac:dyDescent="0.25"/>
    <row r="248" spans="1:78" s="24" customFormat="1" ht="13.95" customHeight="1" x14ac:dyDescent="0.25">
      <c r="A248" s="209" t="s">
        <v>507</v>
      </c>
      <c r="B248" s="209"/>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c r="BI248" s="209"/>
      <c r="BJ248" s="209"/>
      <c r="BK248" s="209"/>
      <c r="BL248" s="209"/>
      <c r="BM248" s="209"/>
      <c r="BN248" s="209"/>
      <c r="BO248" s="209"/>
      <c r="BP248" s="209"/>
      <c r="BQ248" s="209"/>
      <c r="BR248" s="209"/>
      <c r="BS248" s="209"/>
      <c r="BT248" s="209"/>
      <c r="BU248" s="209"/>
      <c r="BV248" s="209"/>
      <c r="BW248" s="209"/>
      <c r="BX248" s="209"/>
      <c r="BY248" s="209"/>
      <c r="BZ248" s="209"/>
    </row>
    <row r="249" spans="1:78" s="24" customFormat="1" ht="13.9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row>
    <row r="250" spans="1:78" s="22" customFormat="1" ht="51" customHeight="1" x14ac:dyDescent="0.25">
      <c r="A250" s="53" t="s">
        <v>508</v>
      </c>
      <c r="B250" s="53"/>
      <c r="C250" s="53"/>
      <c r="D250" s="53"/>
      <c r="E250" s="53"/>
      <c r="F250" s="53"/>
      <c r="G250" s="53"/>
      <c r="H250" s="53"/>
      <c r="I250" s="53"/>
      <c r="J250" s="53"/>
      <c r="K250" s="53"/>
      <c r="L250" s="53"/>
      <c r="M250" s="53"/>
      <c r="N250" s="53"/>
      <c r="O250" s="53"/>
      <c r="P250" s="53"/>
      <c r="Q250" s="53"/>
      <c r="R250" s="53"/>
      <c r="S250" s="53"/>
      <c r="T250" s="53"/>
      <c r="U250" s="53"/>
      <c r="V250" s="53" t="s">
        <v>509</v>
      </c>
      <c r="W250" s="53"/>
      <c r="X250" s="53"/>
      <c r="Y250" s="53"/>
      <c r="Z250" s="53"/>
      <c r="AA250" s="53" t="s">
        <v>510</v>
      </c>
      <c r="AB250" s="53"/>
      <c r="AC250" s="53"/>
      <c r="AD250" s="53"/>
      <c r="AE250" s="53"/>
      <c r="AF250" s="53"/>
      <c r="AG250" s="53" t="s">
        <v>511</v>
      </c>
      <c r="AH250" s="53"/>
      <c r="AI250" s="53"/>
      <c r="AJ250" s="53"/>
      <c r="AK250" s="53"/>
      <c r="AL250" s="53"/>
    </row>
    <row r="251" spans="1:78" s="22" customFormat="1" ht="13.8" x14ac:dyDescent="0.25">
      <c r="A251" s="210" t="s">
        <v>512</v>
      </c>
      <c r="B251" s="210"/>
      <c r="C251" s="210"/>
      <c r="D251" s="210"/>
      <c r="E251" s="210"/>
      <c r="F251" s="210"/>
      <c r="G251" s="210"/>
      <c r="H251" s="210"/>
      <c r="I251" s="210"/>
      <c r="J251" s="210"/>
      <c r="K251" s="210"/>
      <c r="L251" s="210"/>
      <c r="M251" s="210"/>
      <c r="N251" s="210"/>
      <c r="O251" s="210"/>
      <c r="P251" s="210"/>
      <c r="Q251" s="210"/>
      <c r="R251" s="210"/>
      <c r="S251" s="210"/>
      <c r="T251" s="210"/>
      <c r="U251" s="210"/>
      <c r="V251" s="56" t="s">
        <v>564</v>
      </c>
      <c r="W251" s="56"/>
      <c r="X251" s="56"/>
      <c r="Y251" s="56"/>
      <c r="Z251" s="56"/>
      <c r="AA251" s="56" t="s">
        <v>564</v>
      </c>
      <c r="AB251" s="56"/>
      <c r="AC251" s="56"/>
      <c r="AD251" s="56"/>
      <c r="AE251" s="56"/>
      <c r="AF251" s="56"/>
      <c r="AG251" s="56" t="s">
        <v>564</v>
      </c>
      <c r="AH251" s="56"/>
      <c r="AI251" s="56"/>
      <c r="AJ251" s="56"/>
      <c r="AK251" s="56"/>
      <c r="AL251" s="56"/>
    </row>
    <row r="252" spans="1:78" s="22" customFormat="1" ht="13.8" x14ac:dyDescent="0.25">
      <c r="A252" s="210" t="s">
        <v>513</v>
      </c>
      <c r="B252" s="210"/>
      <c r="C252" s="210"/>
      <c r="D252" s="210"/>
      <c r="E252" s="210"/>
      <c r="F252" s="210"/>
      <c r="G252" s="210"/>
      <c r="H252" s="210"/>
      <c r="I252" s="210"/>
      <c r="J252" s="210"/>
      <c r="K252" s="210"/>
      <c r="L252" s="210"/>
      <c r="M252" s="210"/>
      <c r="N252" s="210"/>
      <c r="O252" s="210"/>
      <c r="P252" s="210"/>
      <c r="Q252" s="210"/>
      <c r="R252" s="210"/>
      <c r="S252" s="210"/>
      <c r="T252" s="210"/>
      <c r="U252" s="210"/>
      <c r="V252" s="56" t="s">
        <v>564</v>
      </c>
      <c r="W252" s="56"/>
      <c r="X252" s="56"/>
      <c r="Y252" s="56"/>
      <c r="Z252" s="56"/>
      <c r="AA252" s="56" t="s">
        <v>564</v>
      </c>
      <c r="AB252" s="56"/>
      <c r="AC252" s="56"/>
      <c r="AD252" s="56"/>
      <c r="AE252" s="56"/>
      <c r="AF252" s="56"/>
      <c r="AG252" s="56" t="s">
        <v>564</v>
      </c>
      <c r="AH252" s="56"/>
      <c r="AI252" s="56"/>
      <c r="AJ252" s="56"/>
      <c r="AK252" s="56"/>
      <c r="AL252" s="56"/>
    </row>
    <row r="253" spans="1:78" s="22" customFormat="1" ht="13.8" x14ac:dyDescent="0.25">
      <c r="A253" s="210" t="s">
        <v>514</v>
      </c>
      <c r="B253" s="210"/>
      <c r="C253" s="210"/>
      <c r="D253" s="210"/>
      <c r="E253" s="210"/>
      <c r="F253" s="210"/>
      <c r="G253" s="210"/>
      <c r="H253" s="210"/>
      <c r="I253" s="210"/>
      <c r="J253" s="210"/>
      <c r="K253" s="210"/>
      <c r="L253" s="210"/>
      <c r="M253" s="210"/>
      <c r="N253" s="210"/>
      <c r="O253" s="210"/>
      <c r="P253" s="210"/>
      <c r="Q253" s="210"/>
      <c r="R253" s="210"/>
      <c r="S253" s="210"/>
      <c r="T253" s="210"/>
      <c r="U253" s="210"/>
      <c r="V253" s="56" t="s">
        <v>564</v>
      </c>
      <c r="W253" s="56"/>
      <c r="X253" s="56"/>
      <c r="Y253" s="56"/>
      <c r="Z253" s="56"/>
      <c r="AA253" s="56" t="s">
        <v>564</v>
      </c>
      <c r="AB253" s="56"/>
      <c r="AC253" s="56"/>
      <c r="AD253" s="56"/>
      <c r="AE253" s="56"/>
      <c r="AF253" s="56"/>
      <c r="AG253" s="56" t="s">
        <v>564</v>
      </c>
      <c r="AH253" s="56"/>
      <c r="AI253" s="56"/>
      <c r="AJ253" s="56"/>
      <c r="AK253" s="56"/>
      <c r="AL253" s="56"/>
    </row>
    <row r="254" spans="1:78" s="22" customFormat="1" ht="13.2" customHeight="1" x14ac:dyDescent="0.25">
      <c r="A254" s="210" t="s">
        <v>515</v>
      </c>
      <c r="B254" s="210"/>
      <c r="C254" s="210"/>
      <c r="D254" s="210"/>
      <c r="E254" s="210"/>
      <c r="F254" s="210"/>
      <c r="G254" s="210"/>
      <c r="H254" s="210"/>
      <c r="I254" s="210"/>
      <c r="J254" s="210"/>
      <c r="K254" s="210"/>
      <c r="L254" s="210"/>
      <c r="M254" s="210"/>
      <c r="N254" s="210"/>
      <c r="O254" s="210"/>
      <c r="P254" s="210"/>
      <c r="Q254" s="210"/>
      <c r="R254" s="210"/>
      <c r="S254" s="210"/>
      <c r="T254" s="210"/>
      <c r="U254" s="210"/>
      <c r="V254" s="56" t="s">
        <v>564</v>
      </c>
      <c r="W254" s="56"/>
      <c r="X254" s="56"/>
      <c r="Y254" s="56"/>
      <c r="Z254" s="56"/>
      <c r="AA254" s="56" t="s">
        <v>564</v>
      </c>
      <c r="AB254" s="56"/>
      <c r="AC254" s="56"/>
      <c r="AD254" s="56"/>
      <c r="AE254" s="56"/>
      <c r="AF254" s="56"/>
      <c r="AG254" s="56" t="s">
        <v>564</v>
      </c>
      <c r="AH254" s="56"/>
      <c r="AI254" s="56"/>
      <c r="AJ254" s="56"/>
      <c r="AK254" s="56"/>
      <c r="AL254" s="56"/>
    </row>
    <row r="255" spans="1:78" s="22" customFormat="1" ht="16.2" customHeight="1" x14ac:dyDescent="0.25">
      <c r="A255" s="210" t="s">
        <v>516</v>
      </c>
      <c r="B255" s="210"/>
      <c r="C255" s="210"/>
      <c r="D255" s="210"/>
      <c r="E255" s="210"/>
      <c r="F255" s="210"/>
      <c r="G255" s="210"/>
      <c r="H255" s="210"/>
      <c r="I255" s="210"/>
      <c r="J255" s="210"/>
      <c r="K255" s="210"/>
      <c r="L255" s="210"/>
      <c r="M255" s="210"/>
      <c r="N255" s="210"/>
      <c r="O255" s="210"/>
      <c r="P255" s="210"/>
      <c r="Q255" s="210"/>
      <c r="R255" s="210"/>
      <c r="S255" s="210"/>
      <c r="T255" s="210"/>
      <c r="U255" s="210"/>
      <c r="V255" s="56" t="s">
        <v>564</v>
      </c>
      <c r="W255" s="56"/>
      <c r="X255" s="56"/>
      <c r="Y255" s="56"/>
      <c r="Z255" s="56"/>
      <c r="AA255" s="56" t="s">
        <v>564</v>
      </c>
      <c r="AB255" s="56"/>
      <c r="AC255" s="56"/>
      <c r="AD255" s="56"/>
      <c r="AE255" s="56"/>
      <c r="AF255" s="56"/>
      <c r="AG255" s="56" t="s">
        <v>564</v>
      </c>
      <c r="AH255" s="56"/>
      <c r="AI255" s="56"/>
      <c r="AJ255" s="56"/>
      <c r="AK255" s="56"/>
      <c r="AL255" s="56"/>
    </row>
    <row r="256" spans="1:78" s="22" customFormat="1" ht="13.8" x14ac:dyDescent="0.25"/>
    <row r="257" spans="1:79" s="24" customFormat="1" ht="13.95" customHeight="1" x14ac:dyDescent="0.25">
      <c r="A257" s="209" t="s">
        <v>517</v>
      </c>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c r="BI257" s="209"/>
      <c r="BJ257" s="209"/>
      <c r="BK257" s="209"/>
      <c r="BL257" s="209"/>
      <c r="BM257" s="209"/>
      <c r="BN257" s="209"/>
      <c r="BO257" s="209"/>
      <c r="BP257" s="209"/>
      <c r="BQ257" s="209"/>
      <c r="BR257" s="209"/>
      <c r="BS257" s="209"/>
      <c r="BT257" s="209"/>
      <c r="BU257" s="209"/>
      <c r="BV257" s="209"/>
      <c r="BW257" s="209"/>
      <c r="BX257" s="209"/>
      <c r="BY257" s="209"/>
      <c r="BZ257" s="209"/>
    </row>
    <row r="258" spans="1:79" s="24" customFormat="1" ht="30.6" customHeight="1" x14ac:dyDescent="0.25">
      <c r="A258" s="50" t="s">
        <v>518</v>
      </c>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row>
    <row r="259" spans="1:79" s="22" customFormat="1" ht="13.8" x14ac:dyDescent="0.25"/>
    <row r="260" spans="1:79" ht="14.25" customHeight="1" x14ac:dyDescent="0.25">
      <c r="A260" s="51" t="s">
        <v>519</v>
      </c>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row>
    <row r="261" spans="1:79" s="22" customFormat="1" ht="13.8" x14ac:dyDescent="0.25"/>
    <row r="262" spans="1:79" s="22" customFormat="1" ht="13.95" customHeight="1" x14ac:dyDescent="0.25">
      <c r="A262" s="50" t="s">
        <v>520</v>
      </c>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row>
    <row r="263" spans="1:79" s="22" customFormat="1" ht="13.8" x14ac:dyDescent="0.25"/>
    <row r="264" spans="1:79" ht="24.6" customHeight="1" x14ac:dyDescent="0.25">
      <c r="A264" s="51" t="s">
        <v>521</v>
      </c>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row>
    <row r="265" spans="1:79" ht="14.25" customHeight="1"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row>
    <row r="266" spans="1:79" ht="14.25" customHeight="1" x14ac:dyDescent="0.25">
      <c r="A266" s="51" t="s">
        <v>541</v>
      </c>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row>
    <row r="267" spans="1:79" s="26" customFormat="1" ht="46.95" customHeight="1" x14ac:dyDescent="0.25">
      <c r="A267" s="199" t="s">
        <v>542</v>
      </c>
      <c r="B267" s="199"/>
      <c r="C267" s="199"/>
      <c r="D267" s="199"/>
      <c r="E267" s="199"/>
      <c r="F267" s="199"/>
      <c r="G267" s="199"/>
      <c r="H267" s="199"/>
      <c r="I267" s="199"/>
      <c r="J267" s="199"/>
      <c r="K267" s="199"/>
      <c r="L267" s="199"/>
      <c r="M267" s="199"/>
      <c r="N267" s="199"/>
      <c r="O267" s="199"/>
      <c r="P267" s="200" t="s">
        <v>543</v>
      </c>
      <c r="Q267" s="201"/>
      <c r="R267" s="201"/>
      <c r="S267" s="201"/>
      <c r="T267" s="201"/>
      <c r="U267" s="201"/>
      <c r="V267" s="201"/>
      <c r="W267" s="201"/>
      <c r="X267" s="201"/>
      <c r="Y267" s="202"/>
      <c r="Z267" s="199" t="s">
        <v>544</v>
      </c>
      <c r="AA267" s="199"/>
      <c r="AB267" s="199"/>
      <c r="AC267" s="199"/>
      <c r="AD267" s="199"/>
      <c r="AE267" s="199"/>
      <c r="AF267" s="199"/>
      <c r="AG267" s="199"/>
      <c r="AH267" s="199"/>
      <c r="AI267" s="199"/>
      <c r="AJ267" s="199"/>
      <c r="AK267" s="199"/>
      <c r="AL267" s="199"/>
      <c r="AM267" s="199"/>
      <c r="AN267" s="199"/>
      <c r="AO267" s="199"/>
      <c r="AP267" s="199"/>
      <c r="AQ267" s="199"/>
      <c r="AR267" s="199"/>
      <c r="AS267" s="199"/>
      <c r="AT267" s="199"/>
      <c r="AU267" s="199"/>
      <c r="AV267" s="199"/>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row>
    <row r="268" spans="1:79" s="26" customFormat="1" ht="44.4" customHeight="1" x14ac:dyDescent="0.25">
      <c r="A268" s="199"/>
      <c r="B268" s="199"/>
      <c r="C268" s="199"/>
      <c r="D268" s="199"/>
      <c r="E268" s="199"/>
      <c r="F268" s="199"/>
      <c r="G268" s="199"/>
      <c r="H268" s="199"/>
      <c r="I268" s="199"/>
      <c r="J268" s="199"/>
      <c r="K268" s="199"/>
      <c r="L268" s="199"/>
      <c r="M268" s="199"/>
      <c r="N268" s="199"/>
      <c r="O268" s="199"/>
      <c r="P268" s="203" t="s">
        <v>545</v>
      </c>
      <c r="Q268" s="204"/>
      <c r="R268" s="204"/>
      <c r="S268" s="204"/>
      <c r="T268" s="205"/>
      <c r="U268" s="203" t="s">
        <v>546</v>
      </c>
      <c r="V268" s="204"/>
      <c r="W268" s="204"/>
      <c r="X268" s="204"/>
      <c r="Y268" s="205"/>
      <c r="Z268" s="53" t="s">
        <v>547</v>
      </c>
      <c r="AA268" s="53"/>
      <c r="AB268" s="53"/>
      <c r="AC268" s="53"/>
      <c r="AD268" s="53" t="s">
        <v>557</v>
      </c>
      <c r="AE268" s="53"/>
      <c r="AF268" s="53"/>
      <c r="AG268" s="53"/>
      <c r="AH268" s="53" t="s">
        <v>548</v>
      </c>
      <c r="AI268" s="53"/>
      <c r="AJ268" s="53"/>
      <c r="AK268" s="53"/>
      <c r="AL268" s="53"/>
      <c r="AM268" s="53" t="s">
        <v>549</v>
      </c>
      <c r="AN268" s="53"/>
      <c r="AO268" s="53"/>
      <c r="AP268" s="53"/>
      <c r="AQ268" s="53" t="s">
        <v>550</v>
      </c>
      <c r="AR268" s="53"/>
      <c r="AS268" s="53"/>
      <c r="AT268" s="53"/>
      <c r="AU268" s="53"/>
      <c r="AV268" s="53"/>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row>
    <row r="269" spans="1:79" s="26" customFormat="1" ht="13.8" x14ac:dyDescent="0.25">
      <c r="A269" s="185">
        <v>1</v>
      </c>
      <c r="B269" s="185"/>
      <c r="C269" s="185"/>
      <c r="D269" s="185"/>
      <c r="E269" s="185"/>
      <c r="F269" s="185"/>
      <c r="G269" s="185"/>
      <c r="H269" s="185"/>
      <c r="I269" s="185"/>
      <c r="J269" s="185"/>
      <c r="K269" s="185"/>
      <c r="L269" s="185"/>
      <c r="M269" s="185"/>
      <c r="N269" s="185"/>
      <c r="O269" s="185"/>
      <c r="P269" s="206">
        <v>2</v>
      </c>
      <c r="Q269" s="207"/>
      <c r="R269" s="207"/>
      <c r="S269" s="207"/>
      <c r="T269" s="207"/>
      <c r="U269" s="207"/>
      <c r="V269" s="207"/>
      <c r="W269" s="207"/>
      <c r="X269" s="207"/>
      <c r="Y269" s="208"/>
      <c r="Z269" s="185">
        <v>3</v>
      </c>
      <c r="AA269" s="185"/>
      <c r="AB269" s="185"/>
      <c r="AC269" s="185"/>
      <c r="AD269" s="185">
        <v>4</v>
      </c>
      <c r="AE269" s="185"/>
      <c r="AF269" s="185"/>
      <c r="AG269" s="185"/>
      <c r="AH269" s="185">
        <v>5</v>
      </c>
      <c r="AI269" s="185"/>
      <c r="AJ269" s="185"/>
      <c r="AK269" s="185"/>
      <c r="AL269" s="185"/>
      <c r="AM269" s="185">
        <v>6</v>
      </c>
      <c r="AN269" s="185"/>
      <c r="AO269" s="185"/>
      <c r="AP269" s="185"/>
      <c r="AQ269" s="185">
        <v>7</v>
      </c>
      <c r="AR269" s="185"/>
      <c r="AS269" s="185"/>
      <c r="AT269" s="185"/>
      <c r="AU269" s="185"/>
      <c r="AV269" s="185"/>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row>
    <row r="270" spans="1:79" s="26" customFormat="1" ht="13.95" customHeight="1" x14ac:dyDescent="0.25">
      <c r="A270" s="190" t="s">
        <v>551</v>
      </c>
      <c r="B270" s="191"/>
      <c r="C270" s="191"/>
      <c r="D270" s="191"/>
      <c r="E270" s="191"/>
      <c r="F270" s="191"/>
      <c r="G270" s="191"/>
      <c r="H270" s="191"/>
      <c r="I270" s="191"/>
      <c r="J270" s="191"/>
      <c r="K270" s="191"/>
      <c r="L270" s="191"/>
      <c r="M270" s="191"/>
      <c r="N270" s="191"/>
      <c r="O270" s="192"/>
      <c r="P270" s="173"/>
      <c r="Q270" s="174"/>
      <c r="R270" s="174"/>
      <c r="S270" s="174"/>
      <c r="T270" s="175"/>
      <c r="U270" s="173"/>
      <c r="V270" s="174"/>
      <c r="W270" s="174"/>
      <c r="X270" s="174"/>
      <c r="Y270" s="175"/>
      <c r="Z270" s="173"/>
      <c r="AA270" s="174"/>
      <c r="AB270" s="174"/>
      <c r="AC270" s="175"/>
      <c r="AD270" s="173"/>
      <c r="AE270" s="174"/>
      <c r="AF270" s="174"/>
      <c r="AG270" s="175"/>
      <c r="AH270" s="173"/>
      <c r="AI270" s="174"/>
      <c r="AJ270" s="174"/>
      <c r="AK270" s="174"/>
      <c r="AL270" s="175"/>
      <c r="AM270" s="173"/>
      <c r="AN270" s="174"/>
      <c r="AO270" s="174"/>
      <c r="AP270" s="175"/>
      <c r="AQ270" s="185"/>
      <c r="AR270" s="185"/>
      <c r="AS270" s="185"/>
      <c r="AT270" s="185"/>
      <c r="AU270" s="185"/>
      <c r="AV270" s="185"/>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row>
    <row r="271" spans="1:79" s="26" customFormat="1" ht="14.4" customHeight="1" x14ac:dyDescent="0.25">
      <c r="A271" s="190" t="s">
        <v>552</v>
      </c>
      <c r="B271" s="191"/>
      <c r="C271" s="191"/>
      <c r="D271" s="191"/>
      <c r="E271" s="191"/>
      <c r="F271" s="191"/>
      <c r="G271" s="191"/>
      <c r="H271" s="191"/>
      <c r="I271" s="191"/>
      <c r="J271" s="191"/>
      <c r="K271" s="191"/>
      <c r="L271" s="191"/>
      <c r="M271" s="191"/>
      <c r="N271" s="191"/>
      <c r="O271" s="192"/>
      <c r="P271" s="246">
        <v>0.2</v>
      </c>
      <c r="Q271" s="247"/>
      <c r="R271" s="247"/>
      <c r="S271" s="247"/>
      <c r="T271" s="248"/>
      <c r="U271" s="249">
        <v>5284.16</v>
      </c>
      <c r="V271" s="250"/>
      <c r="W271" s="250"/>
      <c r="X271" s="250"/>
      <c r="Y271" s="251"/>
      <c r="Z271" s="246">
        <f>AH271/AD271/1000</f>
        <v>7.6708507670850759E-2</v>
      </c>
      <c r="AA271" s="247"/>
      <c r="AB271" s="247"/>
      <c r="AC271" s="248"/>
      <c r="AD271" s="173">
        <v>28.68</v>
      </c>
      <c r="AE271" s="174"/>
      <c r="AF271" s="174"/>
      <c r="AG271" s="175"/>
      <c r="AH271" s="173">
        <v>2200</v>
      </c>
      <c r="AI271" s="174"/>
      <c r="AJ271" s="174"/>
      <c r="AK271" s="174"/>
      <c r="AL271" s="175"/>
      <c r="AM271" s="173"/>
      <c r="AN271" s="174"/>
      <c r="AO271" s="174"/>
      <c r="AP271" s="175"/>
      <c r="AQ271" s="243">
        <f>AH271</f>
        <v>2200</v>
      </c>
      <c r="AR271" s="244"/>
      <c r="AS271" s="244"/>
      <c r="AT271" s="244"/>
      <c r="AU271" s="244"/>
      <c r="AV271" s="245"/>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row>
    <row r="272" spans="1:79" s="26" customFormat="1" ht="13.95" customHeight="1" x14ac:dyDescent="0.25">
      <c r="A272" s="190" t="s">
        <v>553</v>
      </c>
      <c r="B272" s="191"/>
      <c r="C272" s="191"/>
      <c r="D272" s="191"/>
      <c r="E272" s="191"/>
      <c r="F272" s="191"/>
      <c r="G272" s="191"/>
      <c r="H272" s="191"/>
      <c r="I272" s="191"/>
      <c r="J272" s="191"/>
      <c r="K272" s="191"/>
      <c r="L272" s="191"/>
      <c r="M272" s="191"/>
      <c r="N272" s="191"/>
      <c r="O272" s="192"/>
      <c r="P272" s="246">
        <v>9641</v>
      </c>
      <c r="Q272" s="247"/>
      <c r="R272" s="247"/>
      <c r="S272" s="247"/>
      <c r="T272" s="248"/>
      <c r="U272" s="249">
        <v>30351.45</v>
      </c>
      <c r="V272" s="250"/>
      <c r="W272" s="250"/>
      <c r="X272" s="250"/>
      <c r="Y272" s="251"/>
      <c r="Z272" s="246">
        <f t="shared" ref="Z272" si="15">AH272/AD272</f>
        <v>3203.3587557336714</v>
      </c>
      <c r="AA272" s="247"/>
      <c r="AB272" s="247"/>
      <c r="AC272" s="248"/>
      <c r="AD272" s="173">
        <v>2.9344199999999998</v>
      </c>
      <c r="AE272" s="174"/>
      <c r="AF272" s="174"/>
      <c r="AG272" s="175"/>
      <c r="AH272" s="173">
        <v>9400</v>
      </c>
      <c r="AI272" s="174"/>
      <c r="AJ272" s="174"/>
      <c r="AK272" s="174"/>
      <c r="AL272" s="175"/>
      <c r="AM272" s="173"/>
      <c r="AN272" s="174"/>
      <c r="AO272" s="174"/>
      <c r="AP272" s="175"/>
      <c r="AQ272" s="243">
        <f t="shared" ref="AQ272:AQ273" si="16">AH272</f>
        <v>9400</v>
      </c>
      <c r="AR272" s="244"/>
      <c r="AS272" s="244"/>
      <c r="AT272" s="244"/>
      <c r="AU272" s="244"/>
      <c r="AV272" s="245"/>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row>
    <row r="273" spans="1:79" s="26" customFormat="1" ht="14.4" customHeight="1" x14ac:dyDescent="0.25">
      <c r="A273" s="190" t="s">
        <v>554</v>
      </c>
      <c r="B273" s="191"/>
      <c r="C273" s="191"/>
      <c r="D273" s="191"/>
      <c r="E273" s="191"/>
      <c r="F273" s="191"/>
      <c r="G273" s="191"/>
      <c r="H273" s="191"/>
      <c r="I273" s="191"/>
      <c r="J273" s="191"/>
      <c r="K273" s="191"/>
      <c r="L273" s="191"/>
      <c r="M273" s="191"/>
      <c r="N273" s="191"/>
      <c r="O273" s="192"/>
      <c r="P273" s="246">
        <v>7.0350000000000001</v>
      </c>
      <c r="Q273" s="247"/>
      <c r="R273" s="247"/>
      <c r="S273" s="247"/>
      <c r="T273" s="248"/>
      <c r="U273" s="249">
        <v>88256.6</v>
      </c>
      <c r="V273" s="250"/>
      <c r="W273" s="250"/>
      <c r="X273" s="250"/>
      <c r="Y273" s="251"/>
      <c r="Z273" s="246">
        <f>AH273/AD273/1000</f>
        <v>6.3518158720669557</v>
      </c>
      <c r="AA273" s="247"/>
      <c r="AB273" s="247"/>
      <c r="AC273" s="248"/>
      <c r="AD273" s="173">
        <v>10.43796</v>
      </c>
      <c r="AE273" s="174"/>
      <c r="AF273" s="174"/>
      <c r="AG273" s="175"/>
      <c r="AH273" s="173">
        <v>66300</v>
      </c>
      <c r="AI273" s="174"/>
      <c r="AJ273" s="174"/>
      <c r="AK273" s="174"/>
      <c r="AL273" s="175"/>
      <c r="AM273" s="173"/>
      <c r="AN273" s="174"/>
      <c r="AO273" s="174"/>
      <c r="AP273" s="175"/>
      <c r="AQ273" s="243">
        <f t="shared" si="16"/>
        <v>66300</v>
      </c>
      <c r="AR273" s="244"/>
      <c r="AS273" s="244"/>
      <c r="AT273" s="244"/>
      <c r="AU273" s="244"/>
      <c r="AV273" s="245"/>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row>
    <row r="274" spans="1:79" s="26" customFormat="1" ht="13.95" customHeight="1" x14ac:dyDescent="0.25">
      <c r="A274" s="190" t="s">
        <v>555</v>
      </c>
      <c r="B274" s="191"/>
      <c r="C274" s="191"/>
      <c r="D274" s="191"/>
      <c r="E274" s="191"/>
      <c r="F274" s="191"/>
      <c r="G274" s="191"/>
      <c r="H274" s="191"/>
      <c r="I274" s="191"/>
      <c r="J274" s="191"/>
      <c r="K274" s="191"/>
      <c r="L274" s="191"/>
      <c r="M274" s="191"/>
      <c r="N274" s="191"/>
      <c r="O274" s="192"/>
      <c r="P274" s="173"/>
      <c r="Q274" s="174"/>
      <c r="R274" s="174"/>
      <c r="S274" s="174"/>
      <c r="T274" s="175"/>
      <c r="U274" s="173"/>
      <c r="V274" s="174"/>
      <c r="W274" s="174"/>
      <c r="X274" s="174"/>
      <c r="Y274" s="175"/>
      <c r="Z274" s="173"/>
      <c r="AA274" s="174"/>
      <c r="AB274" s="174"/>
      <c r="AC274" s="175"/>
      <c r="AD274" s="173"/>
      <c r="AE274" s="174"/>
      <c r="AF274" s="174"/>
      <c r="AG274" s="175"/>
      <c r="AH274" s="173"/>
      <c r="AI274" s="174"/>
      <c r="AJ274" s="174"/>
      <c r="AK274" s="174"/>
      <c r="AL274" s="175"/>
      <c r="AM274" s="173"/>
      <c r="AN274" s="174"/>
      <c r="AO274" s="174"/>
      <c r="AP274" s="175"/>
      <c r="AQ274" s="185"/>
      <c r="AR274" s="185"/>
      <c r="AS274" s="185"/>
      <c r="AT274" s="185"/>
      <c r="AU274" s="185"/>
      <c r="AV274" s="185"/>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row>
    <row r="275" spans="1:79" s="26" customFormat="1" ht="28.2" customHeight="1" x14ac:dyDescent="0.25">
      <c r="A275" s="190" t="s">
        <v>556</v>
      </c>
      <c r="B275" s="191"/>
      <c r="C275" s="191"/>
      <c r="D275" s="191"/>
      <c r="E275" s="191"/>
      <c r="F275" s="191"/>
      <c r="G275" s="191"/>
      <c r="H275" s="191"/>
      <c r="I275" s="191"/>
      <c r="J275" s="191"/>
      <c r="K275" s="191"/>
      <c r="L275" s="191"/>
      <c r="M275" s="191"/>
      <c r="N275" s="191"/>
      <c r="O275" s="192"/>
      <c r="P275" s="173"/>
      <c r="Q275" s="174"/>
      <c r="R275" s="174"/>
      <c r="S275" s="174"/>
      <c r="T275" s="175"/>
      <c r="U275" s="173"/>
      <c r="V275" s="174"/>
      <c r="W275" s="174"/>
      <c r="X275" s="174"/>
      <c r="Y275" s="175"/>
      <c r="Z275" s="173"/>
      <c r="AA275" s="174"/>
      <c r="AB275" s="174"/>
      <c r="AC275" s="175"/>
      <c r="AD275" s="173"/>
      <c r="AE275" s="174"/>
      <c r="AF275" s="174"/>
      <c r="AG275" s="175"/>
      <c r="AH275" s="173"/>
      <c r="AI275" s="174"/>
      <c r="AJ275" s="174"/>
      <c r="AK275" s="174"/>
      <c r="AL275" s="175"/>
      <c r="AM275" s="173"/>
      <c r="AN275" s="174"/>
      <c r="AO275" s="174"/>
      <c r="AP275" s="175"/>
      <c r="AQ275" s="185"/>
      <c r="AR275" s="185"/>
      <c r="AS275" s="185"/>
      <c r="AT275" s="185"/>
      <c r="AU275" s="185"/>
      <c r="AV275" s="185"/>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row>
    <row r="276" spans="1:79" s="26" customFormat="1" ht="13.8" x14ac:dyDescent="0.25">
      <c r="A276" s="23"/>
      <c r="B276" s="23"/>
      <c r="C276" s="23"/>
      <c r="D276" s="23"/>
      <c r="E276" s="23"/>
      <c r="F276" s="23"/>
      <c r="G276" s="23"/>
      <c r="H276" s="23"/>
      <c r="I276" s="23"/>
      <c r="J276" s="23"/>
      <c r="K276" s="23"/>
      <c r="L276" s="23"/>
      <c r="M276" s="23"/>
      <c r="AO276" s="27"/>
      <c r="AP276" s="27"/>
      <c r="AQ276" s="27"/>
      <c r="AR276" s="27"/>
      <c r="AS276" s="27"/>
      <c r="AT276" s="27"/>
    </row>
    <row r="277" spans="1:79" ht="14.25" customHeight="1" x14ac:dyDescent="0.25">
      <c r="A277" s="51" t="s">
        <v>522</v>
      </c>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row>
    <row r="278" spans="1:79" s="22" customFormat="1" ht="13.8" x14ac:dyDescent="0.25"/>
    <row r="279" spans="1:79" ht="14.25" customHeight="1" x14ac:dyDescent="0.25">
      <c r="A279" s="51" t="s">
        <v>523</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row>
    <row r="280" spans="1:79" s="22" customFormat="1" ht="13.8" x14ac:dyDescent="0.25"/>
    <row r="281" spans="1:79" s="22" customFormat="1" ht="54" customHeight="1" x14ac:dyDescent="0.25">
      <c r="A281" s="52"/>
      <c r="B281" s="52"/>
      <c r="C281" s="52"/>
      <c r="D281" s="54" t="s">
        <v>524</v>
      </c>
      <c r="E281" s="54"/>
      <c r="F281" s="54"/>
      <c r="G281" s="54"/>
      <c r="H281" s="54"/>
      <c r="I281" s="54"/>
      <c r="J281" s="54"/>
      <c r="K281" s="54"/>
      <c r="L281" s="54"/>
      <c r="M281" s="54"/>
      <c r="N281" s="54"/>
      <c r="O281" s="54"/>
      <c r="P281" s="54"/>
      <c r="Q281" s="54"/>
      <c r="R281" s="54"/>
      <c r="S281" s="54"/>
      <c r="T281" s="54"/>
      <c r="U281" s="54"/>
      <c r="V281" s="54" t="s">
        <v>525</v>
      </c>
      <c r="W281" s="54"/>
      <c r="X281" s="54"/>
      <c r="Y281" s="54"/>
      <c r="Z281" s="54"/>
      <c r="AA281" s="54"/>
      <c r="AB281" s="54"/>
      <c r="AC281" s="54"/>
      <c r="AD281" s="54"/>
      <c r="AE281" s="54"/>
      <c r="AF281" s="54"/>
      <c r="AG281" s="54"/>
      <c r="AH281" s="54"/>
      <c r="AI281" s="54"/>
      <c r="AJ281" s="54"/>
      <c r="AK281" s="54"/>
      <c r="AL281" s="54"/>
      <c r="AM281" s="54"/>
      <c r="AN281" s="54" t="s">
        <v>526</v>
      </c>
      <c r="AO281" s="54"/>
      <c r="AP281" s="54"/>
      <c r="AQ281" s="54"/>
      <c r="AR281" s="54"/>
      <c r="AS281" s="54"/>
      <c r="AT281" s="54"/>
      <c r="AU281" s="54"/>
      <c r="AV281" s="54"/>
      <c r="AW281" s="54"/>
      <c r="AX281" s="54"/>
      <c r="AY281" s="54"/>
      <c r="AZ281" s="54"/>
      <c r="BA281" s="54"/>
      <c r="BB281" s="54"/>
      <c r="BC281" s="54"/>
      <c r="BD281" s="54"/>
      <c r="BE281" s="54"/>
      <c r="BM281" s="28"/>
      <c r="BN281" s="28"/>
      <c r="BO281" s="55"/>
      <c r="BP281" s="55"/>
      <c r="BQ281" s="55"/>
      <c r="BR281" s="55"/>
      <c r="BS281" s="55"/>
      <c r="BT281" s="55"/>
      <c r="BU281" s="28"/>
    </row>
    <row r="282" spans="1:79" s="22" customFormat="1" ht="58.95" customHeight="1" x14ac:dyDescent="0.25">
      <c r="A282" s="52"/>
      <c r="B282" s="52"/>
      <c r="C282" s="52"/>
      <c r="D282" s="54" t="s">
        <v>527</v>
      </c>
      <c r="E282" s="54"/>
      <c r="F282" s="54"/>
      <c r="G282" s="54" t="s">
        <v>528</v>
      </c>
      <c r="H282" s="54"/>
      <c r="I282" s="54"/>
      <c r="J282" s="54" t="s">
        <v>529</v>
      </c>
      <c r="K282" s="54"/>
      <c r="L282" s="54"/>
      <c r="M282" s="54" t="s">
        <v>530</v>
      </c>
      <c r="N282" s="54"/>
      <c r="O282" s="54"/>
      <c r="P282" s="54" t="s">
        <v>529</v>
      </c>
      <c r="Q282" s="54"/>
      <c r="R282" s="54"/>
      <c r="S282" s="54" t="s">
        <v>531</v>
      </c>
      <c r="T282" s="54"/>
      <c r="U282" s="54"/>
      <c r="V282" s="54" t="s">
        <v>527</v>
      </c>
      <c r="W282" s="54"/>
      <c r="X282" s="54"/>
      <c r="Y282" s="54" t="s">
        <v>528</v>
      </c>
      <c r="Z282" s="54"/>
      <c r="AA282" s="54"/>
      <c r="AB282" s="54" t="s">
        <v>529</v>
      </c>
      <c r="AC282" s="54"/>
      <c r="AD282" s="54"/>
      <c r="AE282" s="54" t="s">
        <v>530</v>
      </c>
      <c r="AF282" s="54"/>
      <c r="AG282" s="54"/>
      <c r="AH282" s="54" t="s">
        <v>529</v>
      </c>
      <c r="AI282" s="54"/>
      <c r="AJ282" s="54"/>
      <c r="AK282" s="54" t="s">
        <v>531</v>
      </c>
      <c r="AL282" s="54"/>
      <c r="AM282" s="54"/>
      <c r="AN282" s="54" t="s">
        <v>527</v>
      </c>
      <c r="AO282" s="54"/>
      <c r="AP282" s="54"/>
      <c r="AQ282" s="54" t="s">
        <v>528</v>
      </c>
      <c r="AR282" s="54"/>
      <c r="AS282" s="54"/>
      <c r="AT282" s="54" t="s">
        <v>529</v>
      </c>
      <c r="AU282" s="54"/>
      <c r="AV282" s="54"/>
      <c r="AW282" s="54" t="s">
        <v>530</v>
      </c>
      <c r="AX282" s="54"/>
      <c r="AY282" s="54"/>
      <c r="AZ282" s="54" t="s">
        <v>529</v>
      </c>
      <c r="BA282" s="54"/>
      <c r="BB282" s="54"/>
      <c r="BC282" s="54" t="s">
        <v>531</v>
      </c>
      <c r="BD282" s="54"/>
      <c r="BE282" s="54"/>
      <c r="BM282" s="28"/>
      <c r="BN282" s="28"/>
      <c r="BO282" s="29"/>
      <c r="BP282" s="29"/>
      <c r="BQ282" s="29"/>
      <c r="BR282" s="29"/>
      <c r="BS282" s="29"/>
      <c r="BT282" s="29"/>
      <c r="BU282" s="28"/>
    </row>
    <row r="283" spans="1:79" s="22" customFormat="1" ht="13.8" x14ac:dyDescent="0.25">
      <c r="A283" s="52" t="s">
        <v>532</v>
      </c>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M283" s="28"/>
      <c r="BN283" s="28"/>
      <c r="BO283" s="28"/>
      <c r="BP283" s="28"/>
      <c r="BQ283" s="28"/>
      <c r="BR283" s="28"/>
      <c r="BS283" s="28"/>
      <c r="BT283" s="28"/>
      <c r="BU283" s="28"/>
    </row>
    <row r="284" spans="1:79" s="22" customFormat="1" ht="13.8" x14ac:dyDescent="0.25">
      <c r="A284" s="52" t="s">
        <v>533</v>
      </c>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M284" s="28"/>
      <c r="BN284" s="28"/>
      <c r="BO284" s="28"/>
      <c r="BP284" s="28"/>
      <c r="BQ284" s="28"/>
      <c r="BR284" s="28"/>
      <c r="BS284" s="28"/>
      <c r="BT284" s="28"/>
      <c r="BU284" s="28"/>
    </row>
    <row r="285" spans="1:79" s="22" customFormat="1" ht="13.8"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M285" s="28"/>
      <c r="BN285" s="28"/>
      <c r="BO285" s="28"/>
      <c r="BP285" s="28"/>
      <c r="BQ285" s="28"/>
      <c r="BR285" s="28"/>
      <c r="BS285" s="28"/>
      <c r="BT285" s="28"/>
      <c r="BU285" s="28"/>
    </row>
    <row r="286" spans="1:79" s="22" customFormat="1" ht="13.8" x14ac:dyDescent="0.25">
      <c r="A286" s="52" t="s">
        <v>534</v>
      </c>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M286" s="28"/>
      <c r="BN286" s="28"/>
      <c r="BO286" s="28"/>
      <c r="BP286" s="28"/>
      <c r="BQ286" s="28"/>
      <c r="BR286" s="28"/>
      <c r="BS286" s="28"/>
      <c r="BT286" s="28"/>
      <c r="BU286" s="28"/>
    </row>
    <row r="287" spans="1:79" s="22" customFormat="1" ht="46.2" customHeight="1" x14ac:dyDescent="0.25">
      <c r="A287" s="52"/>
      <c r="B287" s="52"/>
      <c r="C287" s="52"/>
      <c r="D287" s="54" t="s">
        <v>535</v>
      </c>
      <c r="E287" s="54"/>
      <c r="F287" s="54"/>
      <c r="G287" s="54"/>
      <c r="H287" s="54"/>
      <c r="I287" s="54"/>
      <c r="J287" s="54"/>
      <c r="K287" s="54"/>
      <c r="L287" s="54"/>
      <c r="M287" s="54"/>
      <c r="N287" s="54"/>
      <c r="O287" s="54"/>
      <c r="P287" s="54"/>
      <c r="Q287" s="54"/>
      <c r="R287" s="54"/>
      <c r="S287" s="54"/>
      <c r="T287" s="54"/>
      <c r="U287" s="54"/>
      <c r="V287" s="54" t="s">
        <v>536</v>
      </c>
      <c r="W287" s="54"/>
      <c r="X287" s="54"/>
      <c r="Y287" s="54"/>
      <c r="Z287" s="54"/>
      <c r="AA287" s="54"/>
      <c r="AB287" s="54"/>
      <c r="AC287" s="54"/>
      <c r="AD287" s="54"/>
      <c r="AE287" s="54"/>
      <c r="AF287" s="54"/>
      <c r="AG287" s="54"/>
      <c r="AH287" s="54"/>
      <c r="AI287" s="54"/>
      <c r="AJ287" s="54"/>
      <c r="AK287" s="54"/>
      <c r="AL287" s="54"/>
      <c r="AM287" s="54"/>
      <c r="AN287" s="30"/>
      <c r="AO287" s="30"/>
      <c r="AP287" s="30"/>
      <c r="AQ287" s="30"/>
      <c r="AR287" s="30"/>
      <c r="AS287" s="30"/>
      <c r="AT287" s="30"/>
      <c r="AU287" s="30"/>
      <c r="AV287" s="30"/>
      <c r="AW287" s="30"/>
      <c r="AX287" s="30"/>
      <c r="AY287" s="30"/>
      <c r="AZ287" s="30"/>
      <c r="BA287" s="30"/>
      <c r="BB287" s="30"/>
      <c r="BC287" s="30"/>
      <c r="BD287" s="30"/>
      <c r="BE287" s="30"/>
    </row>
    <row r="288" spans="1:79" s="22" customFormat="1" ht="13.8" x14ac:dyDescent="0.25">
      <c r="A288" s="52"/>
      <c r="B288" s="52"/>
      <c r="C288" s="52"/>
      <c r="D288" s="54" t="s">
        <v>527</v>
      </c>
      <c r="E288" s="54"/>
      <c r="F288" s="54"/>
      <c r="G288" s="54" t="s">
        <v>528</v>
      </c>
      <c r="H288" s="54"/>
      <c r="I288" s="54"/>
      <c r="J288" s="54" t="s">
        <v>529</v>
      </c>
      <c r="K288" s="54"/>
      <c r="L288" s="54"/>
      <c r="M288" s="54" t="s">
        <v>530</v>
      </c>
      <c r="N288" s="54"/>
      <c r="O288" s="54"/>
      <c r="P288" s="54" t="s">
        <v>529</v>
      </c>
      <c r="Q288" s="54"/>
      <c r="R288" s="54"/>
      <c r="S288" s="54" t="s">
        <v>531</v>
      </c>
      <c r="T288" s="54"/>
      <c r="U288" s="54"/>
      <c r="V288" s="54" t="s">
        <v>527</v>
      </c>
      <c r="W288" s="54"/>
      <c r="X288" s="54"/>
      <c r="Y288" s="54" t="s">
        <v>528</v>
      </c>
      <c r="Z288" s="54"/>
      <c r="AA288" s="54"/>
      <c r="AB288" s="54" t="s">
        <v>529</v>
      </c>
      <c r="AC288" s="54"/>
      <c r="AD288" s="54"/>
      <c r="AE288" s="54" t="s">
        <v>530</v>
      </c>
      <c r="AF288" s="54"/>
      <c r="AG288" s="54"/>
      <c r="AH288" s="54" t="s">
        <v>529</v>
      </c>
      <c r="AI288" s="54"/>
      <c r="AJ288" s="54"/>
      <c r="AK288" s="54" t="s">
        <v>531</v>
      </c>
      <c r="AL288" s="54"/>
      <c r="AM288" s="54"/>
      <c r="AN288" s="30"/>
      <c r="AO288" s="30"/>
      <c r="AP288" s="30"/>
      <c r="AQ288" s="30"/>
      <c r="AR288" s="30"/>
      <c r="AS288" s="30"/>
      <c r="AT288" s="30"/>
      <c r="AU288" s="30"/>
      <c r="AV288" s="30"/>
      <c r="AW288" s="30"/>
      <c r="AX288" s="30"/>
      <c r="AY288" s="30"/>
      <c r="AZ288" s="30"/>
      <c r="BA288" s="30"/>
      <c r="BB288" s="30"/>
      <c r="BC288" s="30"/>
      <c r="BD288" s="30"/>
      <c r="BE288" s="30"/>
    </row>
    <row r="289" spans="1:64" s="22" customFormat="1" ht="13.8" x14ac:dyDescent="0.25">
      <c r="A289" s="52" t="s">
        <v>532</v>
      </c>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30"/>
      <c r="AO289" s="30"/>
      <c r="AP289" s="30"/>
      <c r="AQ289" s="30"/>
      <c r="AR289" s="30"/>
      <c r="AS289" s="30"/>
      <c r="AT289" s="30"/>
      <c r="AU289" s="30"/>
      <c r="AV289" s="30"/>
      <c r="AW289" s="30"/>
      <c r="AX289" s="30"/>
      <c r="AY289" s="30"/>
      <c r="AZ289" s="30"/>
      <c r="BA289" s="30"/>
      <c r="BB289" s="30"/>
      <c r="BC289" s="30"/>
      <c r="BD289" s="30"/>
      <c r="BE289" s="30"/>
    </row>
    <row r="290" spans="1:64" s="22" customFormat="1" ht="13.8" x14ac:dyDescent="0.25">
      <c r="A290" s="52" t="s">
        <v>533</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30"/>
      <c r="AO290" s="30"/>
      <c r="AP290" s="30"/>
      <c r="AQ290" s="30"/>
      <c r="AR290" s="30"/>
      <c r="AS290" s="30"/>
      <c r="AT290" s="30"/>
      <c r="AU290" s="30"/>
      <c r="AV290" s="30"/>
      <c r="AW290" s="30"/>
      <c r="AX290" s="30"/>
      <c r="AY290" s="30"/>
      <c r="AZ290" s="30"/>
      <c r="BA290" s="30"/>
      <c r="BB290" s="30"/>
      <c r="BC290" s="30"/>
      <c r="BD290" s="30"/>
      <c r="BE290" s="30"/>
    </row>
    <row r="291" spans="1:64" s="22" customFormat="1" ht="13.8"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30"/>
      <c r="AO291" s="30"/>
      <c r="AP291" s="30"/>
      <c r="AQ291" s="30"/>
      <c r="AR291" s="30"/>
      <c r="AS291" s="30"/>
      <c r="AT291" s="30"/>
      <c r="AU291" s="30"/>
      <c r="AV291" s="30"/>
      <c r="AW291" s="30"/>
      <c r="AX291" s="30"/>
      <c r="AY291" s="30"/>
      <c r="AZ291" s="30"/>
      <c r="BA291" s="30"/>
      <c r="BB291" s="30"/>
      <c r="BC291" s="30"/>
      <c r="BD291" s="30"/>
      <c r="BE291" s="30"/>
    </row>
    <row r="292" spans="1:64" s="22" customFormat="1" ht="13.8" x14ac:dyDescent="0.25">
      <c r="A292" s="52" t="s">
        <v>534</v>
      </c>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30"/>
      <c r="AO292" s="30"/>
      <c r="AP292" s="30"/>
      <c r="AQ292" s="30"/>
      <c r="AR292" s="30"/>
      <c r="AS292" s="30"/>
      <c r="AT292" s="30"/>
      <c r="AU292" s="30"/>
      <c r="AV292" s="30"/>
      <c r="AW292" s="30"/>
      <c r="AX292" s="30"/>
      <c r="AY292" s="30"/>
      <c r="AZ292" s="30"/>
      <c r="BA292" s="30"/>
      <c r="BB292" s="30"/>
      <c r="BC292" s="30"/>
      <c r="BD292" s="30"/>
      <c r="BE292" s="30"/>
    </row>
    <row r="293" spans="1:64" s="22" customFormat="1" ht="13.8"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row>
    <row r="294" spans="1:64" ht="14.25" customHeight="1" x14ac:dyDescent="0.25">
      <c r="A294" s="51" t="s">
        <v>537</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row>
    <row r="295" spans="1:64" s="22" customFormat="1" ht="13.8" x14ac:dyDescent="0.25"/>
    <row r="296" spans="1:64" s="22" customFormat="1" ht="39.6" customHeight="1" x14ac:dyDescent="0.25">
      <c r="A296" s="53" t="s">
        <v>538</v>
      </c>
      <c r="B296" s="53"/>
      <c r="C296" s="53"/>
      <c r="D296" s="53"/>
      <c r="E296" s="53"/>
      <c r="F296" s="53"/>
      <c r="G296" s="53"/>
      <c r="H296" s="53"/>
      <c r="I296" s="53"/>
      <c r="J296" s="53"/>
      <c r="K296" s="53"/>
      <c r="L296" s="53"/>
      <c r="M296" s="53"/>
      <c r="N296" s="53"/>
      <c r="O296" s="53"/>
      <c r="P296" s="53"/>
      <c r="Q296" s="53" t="s">
        <v>539</v>
      </c>
      <c r="R296" s="53"/>
      <c r="S296" s="53"/>
      <c r="T296" s="53"/>
      <c r="U296" s="53"/>
      <c r="V296" s="53" t="s">
        <v>540</v>
      </c>
      <c r="W296" s="53"/>
      <c r="X296" s="53"/>
      <c r="Y296" s="53"/>
      <c r="Z296" s="53"/>
      <c r="AA296" s="53" t="s">
        <v>529</v>
      </c>
      <c r="AB296" s="53"/>
      <c r="AC296" s="53"/>
      <c r="AD296" s="53"/>
      <c r="AE296" s="53"/>
      <c r="AF296" s="53" t="s">
        <v>481</v>
      </c>
      <c r="AG296" s="53"/>
      <c r="AH296" s="53"/>
      <c r="AI296" s="53"/>
      <c r="AJ296" s="53"/>
    </row>
    <row r="297" spans="1:64" s="22" customFormat="1" ht="13.8" x14ac:dyDescent="0.25">
      <c r="A297" s="53" t="s">
        <v>564</v>
      </c>
      <c r="B297" s="53"/>
      <c r="C297" s="53"/>
      <c r="D297" s="53"/>
      <c r="E297" s="53"/>
      <c r="F297" s="53"/>
      <c r="G297" s="53"/>
      <c r="H297" s="53"/>
      <c r="I297" s="53"/>
      <c r="J297" s="53"/>
      <c r="K297" s="53"/>
      <c r="L297" s="53"/>
      <c r="M297" s="53"/>
      <c r="N297" s="53"/>
      <c r="O297" s="53"/>
      <c r="P297" s="53"/>
      <c r="Q297" s="53" t="s">
        <v>564</v>
      </c>
      <c r="R297" s="53"/>
      <c r="S297" s="53"/>
      <c r="T297" s="53"/>
      <c r="U297" s="53"/>
      <c r="V297" s="53" t="s">
        <v>564</v>
      </c>
      <c r="W297" s="53"/>
      <c r="X297" s="53"/>
      <c r="Y297" s="53"/>
      <c r="Z297" s="53"/>
      <c r="AA297" s="53" t="s">
        <v>564</v>
      </c>
      <c r="AB297" s="53"/>
      <c r="AC297" s="53"/>
      <c r="AD297" s="53"/>
      <c r="AE297" s="53"/>
      <c r="AF297" s="53" t="s">
        <v>564</v>
      </c>
      <c r="AG297" s="53"/>
      <c r="AH297" s="53"/>
      <c r="AI297" s="53"/>
      <c r="AJ297" s="53"/>
    </row>
    <row r="298" spans="1:64" s="22" customFormat="1" ht="13.8" x14ac:dyDescent="0.2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row>
    <row r="299" spans="1:64" ht="14.25" customHeight="1" x14ac:dyDescent="0.25">
      <c r="A299" s="51" t="s">
        <v>122</v>
      </c>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row>
    <row r="301" spans="1:64" hidden="1" x14ac:dyDescent="0.25"/>
    <row r="302" spans="1:64" ht="15" customHeight="1" x14ac:dyDescent="0.25">
      <c r="A302" s="253" t="s">
        <v>6</v>
      </c>
      <c r="B302" s="254"/>
      <c r="C302" s="254"/>
      <c r="D302" s="253" t="s">
        <v>10</v>
      </c>
      <c r="E302" s="254"/>
      <c r="F302" s="254"/>
      <c r="G302" s="254"/>
      <c r="H302" s="254"/>
      <c r="I302" s="254"/>
      <c r="J302" s="254"/>
      <c r="K302" s="254"/>
      <c r="L302" s="254"/>
      <c r="M302" s="254"/>
      <c r="N302" s="254"/>
      <c r="O302" s="254"/>
      <c r="P302" s="254"/>
      <c r="Q302" s="254"/>
      <c r="R302" s="254"/>
      <c r="S302" s="254"/>
      <c r="T302" s="254"/>
      <c r="U302" s="254"/>
      <c r="V302" s="259"/>
      <c r="W302" s="252" t="s">
        <v>193</v>
      </c>
      <c r="X302" s="252"/>
      <c r="Y302" s="252"/>
      <c r="Z302" s="252"/>
      <c r="AA302" s="252"/>
      <c r="AB302" s="252"/>
      <c r="AC302" s="252"/>
      <c r="AD302" s="252"/>
      <c r="AE302" s="252"/>
      <c r="AF302" s="252"/>
      <c r="AG302" s="252"/>
      <c r="AH302" s="252"/>
      <c r="AI302" s="252" t="s">
        <v>196</v>
      </c>
      <c r="AJ302" s="252"/>
      <c r="AK302" s="252"/>
      <c r="AL302" s="252"/>
      <c r="AM302" s="252"/>
      <c r="AN302" s="252"/>
      <c r="AO302" s="252"/>
      <c r="AP302" s="252"/>
      <c r="AQ302" s="252"/>
      <c r="AR302" s="252"/>
      <c r="AS302" s="252"/>
      <c r="AT302" s="252"/>
      <c r="AU302" s="252" t="s">
        <v>201</v>
      </c>
      <c r="AV302" s="252"/>
      <c r="AW302" s="252"/>
      <c r="AX302" s="252"/>
      <c r="AY302" s="252"/>
      <c r="AZ302" s="252"/>
      <c r="BA302" s="252" t="s">
        <v>205</v>
      </c>
      <c r="BB302" s="252"/>
      <c r="BC302" s="252"/>
      <c r="BD302" s="252"/>
      <c r="BE302" s="252"/>
      <c r="BF302" s="252"/>
      <c r="BG302" s="252" t="s">
        <v>209</v>
      </c>
      <c r="BH302" s="252"/>
      <c r="BI302" s="252"/>
      <c r="BJ302" s="252"/>
      <c r="BK302" s="252"/>
      <c r="BL302" s="252"/>
    </row>
    <row r="303" spans="1:64" ht="15" customHeight="1" x14ac:dyDescent="0.25">
      <c r="A303" s="255"/>
      <c r="B303" s="256"/>
      <c r="C303" s="256"/>
      <c r="D303" s="255"/>
      <c r="E303" s="256"/>
      <c r="F303" s="256"/>
      <c r="G303" s="256"/>
      <c r="H303" s="256"/>
      <c r="I303" s="256"/>
      <c r="J303" s="256"/>
      <c r="K303" s="256"/>
      <c r="L303" s="256"/>
      <c r="M303" s="256"/>
      <c r="N303" s="256"/>
      <c r="O303" s="256"/>
      <c r="P303" s="256"/>
      <c r="Q303" s="256"/>
      <c r="R303" s="256"/>
      <c r="S303" s="256"/>
      <c r="T303" s="256"/>
      <c r="U303" s="256"/>
      <c r="V303" s="260"/>
      <c r="W303" s="252" t="s">
        <v>4</v>
      </c>
      <c r="X303" s="252"/>
      <c r="Y303" s="252"/>
      <c r="Z303" s="252"/>
      <c r="AA303" s="252"/>
      <c r="AB303" s="252"/>
      <c r="AC303" s="252" t="s">
        <v>3</v>
      </c>
      <c r="AD303" s="252"/>
      <c r="AE303" s="252"/>
      <c r="AF303" s="252"/>
      <c r="AG303" s="252"/>
      <c r="AH303" s="252"/>
      <c r="AI303" s="252" t="s">
        <v>4</v>
      </c>
      <c r="AJ303" s="252"/>
      <c r="AK303" s="252"/>
      <c r="AL303" s="252"/>
      <c r="AM303" s="252"/>
      <c r="AN303" s="252"/>
      <c r="AO303" s="252" t="s">
        <v>3</v>
      </c>
      <c r="AP303" s="252"/>
      <c r="AQ303" s="252"/>
      <c r="AR303" s="252"/>
      <c r="AS303" s="252"/>
      <c r="AT303" s="252"/>
      <c r="AU303" s="252" t="s">
        <v>4</v>
      </c>
      <c r="AV303" s="252"/>
      <c r="AW303" s="252"/>
      <c r="AX303" s="252" t="s">
        <v>3</v>
      </c>
      <c r="AY303" s="252"/>
      <c r="AZ303" s="252"/>
      <c r="BA303" s="252" t="s">
        <v>4</v>
      </c>
      <c r="BB303" s="252"/>
      <c r="BC303" s="252"/>
      <c r="BD303" s="252" t="s">
        <v>3</v>
      </c>
      <c r="BE303" s="252"/>
      <c r="BF303" s="252"/>
      <c r="BG303" s="252" t="s">
        <v>4</v>
      </c>
      <c r="BH303" s="252"/>
      <c r="BI303" s="252"/>
      <c r="BJ303" s="252" t="s">
        <v>3</v>
      </c>
      <c r="BK303" s="252"/>
      <c r="BL303" s="252"/>
    </row>
    <row r="304" spans="1:64" ht="25.2" customHeight="1" x14ac:dyDescent="0.25">
      <c r="A304" s="257"/>
      <c r="B304" s="258"/>
      <c r="C304" s="258"/>
      <c r="D304" s="257"/>
      <c r="E304" s="258"/>
      <c r="F304" s="258"/>
      <c r="G304" s="258"/>
      <c r="H304" s="258"/>
      <c r="I304" s="258"/>
      <c r="J304" s="258"/>
      <c r="K304" s="258"/>
      <c r="L304" s="258"/>
      <c r="M304" s="258"/>
      <c r="N304" s="258"/>
      <c r="O304" s="258"/>
      <c r="P304" s="258"/>
      <c r="Q304" s="258"/>
      <c r="R304" s="258"/>
      <c r="S304" s="258"/>
      <c r="T304" s="258"/>
      <c r="U304" s="258"/>
      <c r="V304" s="261"/>
      <c r="W304" s="252" t="s">
        <v>12</v>
      </c>
      <c r="X304" s="252"/>
      <c r="Y304" s="252"/>
      <c r="Z304" s="252" t="s">
        <v>565</v>
      </c>
      <c r="AA304" s="252"/>
      <c r="AB304" s="252"/>
      <c r="AC304" s="252" t="s">
        <v>12</v>
      </c>
      <c r="AD304" s="252"/>
      <c r="AE304" s="252"/>
      <c r="AF304" s="252" t="s">
        <v>565</v>
      </c>
      <c r="AG304" s="252"/>
      <c r="AH304" s="252"/>
      <c r="AI304" s="252" t="s">
        <v>12</v>
      </c>
      <c r="AJ304" s="252"/>
      <c r="AK304" s="252"/>
      <c r="AL304" s="252" t="s">
        <v>565</v>
      </c>
      <c r="AM304" s="252"/>
      <c r="AN304" s="252"/>
      <c r="AO304" s="252" t="s">
        <v>12</v>
      </c>
      <c r="AP304" s="252"/>
      <c r="AQ304" s="252"/>
      <c r="AR304" s="252" t="s">
        <v>565</v>
      </c>
      <c r="AS304" s="252"/>
      <c r="AT304" s="252"/>
      <c r="AU304" s="252"/>
      <c r="AV304" s="252"/>
      <c r="AW304" s="252"/>
      <c r="AX304" s="252"/>
      <c r="AY304" s="252"/>
      <c r="AZ304" s="252"/>
      <c r="BA304" s="252"/>
      <c r="BB304" s="252"/>
      <c r="BC304" s="252"/>
      <c r="BD304" s="252"/>
      <c r="BE304" s="252"/>
      <c r="BF304" s="252"/>
      <c r="BG304" s="252"/>
      <c r="BH304" s="252"/>
      <c r="BI304" s="252"/>
      <c r="BJ304" s="252"/>
      <c r="BK304" s="252"/>
      <c r="BL304" s="252"/>
    </row>
    <row r="305" spans="1:79" ht="15" customHeight="1" x14ac:dyDescent="0.25">
      <c r="A305" s="77">
        <v>1</v>
      </c>
      <c r="B305" s="78"/>
      <c r="C305" s="78"/>
      <c r="D305" s="77">
        <v>2</v>
      </c>
      <c r="E305" s="78"/>
      <c r="F305" s="78"/>
      <c r="G305" s="78"/>
      <c r="H305" s="78"/>
      <c r="I305" s="78"/>
      <c r="J305" s="78"/>
      <c r="K305" s="78"/>
      <c r="L305" s="78"/>
      <c r="M305" s="78"/>
      <c r="N305" s="78"/>
      <c r="O305" s="78"/>
      <c r="P305" s="78"/>
      <c r="Q305" s="78"/>
      <c r="R305" s="78"/>
      <c r="S305" s="78"/>
      <c r="T305" s="78"/>
      <c r="U305" s="78"/>
      <c r="V305" s="79"/>
      <c r="W305" s="61">
        <v>3</v>
      </c>
      <c r="X305" s="61"/>
      <c r="Y305" s="61"/>
      <c r="Z305" s="61">
        <v>4</v>
      </c>
      <c r="AA305" s="61"/>
      <c r="AB305" s="61"/>
      <c r="AC305" s="61">
        <v>5</v>
      </c>
      <c r="AD305" s="61"/>
      <c r="AE305" s="61"/>
      <c r="AF305" s="61">
        <v>6</v>
      </c>
      <c r="AG305" s="61"/>
      <c r="AH305" s="61"/>
      <c r="AI305" s="61">
        <v>7</v>
      </c>
      <c r="AJ305" s="61"/>
      <c r="AK305" s="61"/>
      <c r="AL305" s="61">
        <v>8</v>
      </c>
      <c r="AM305" s="61"/>
      <c r="AN305" s="61"/>
      <c r="AO305" s="61">
        <v>9</v>
      </c>
      <c r="AP305" s="61"/>
      <c r="AQ305" s="61"/>
      <c r="AR305" s="61">
        <v>10</v>
      </c>
      <c r="AS305" s="61"/>
      <c r="AT305" s="61"/>
      <c r="AU305" s="61">
        <v>11</v>
      </c>
      <c r="AV305" s="61"/>
      <c r="AW305" s="61"/>
      <c r="AX305" s="61">
        <v>12</v>
      </c>
      <c r="AY305" s="61"/>
      <c r="AZ305" s="61"/>
      <c r="BA305" s="61">
        <v>13</v>
      </c>
      <c r="BB305" s="61"/>
      <c r="BC305" s="61"/>
      <c r="BD305" s="61">
        <v>14</v>
      </c>
      <c r="BE305" s="61"/>
      <c r="BF305" s="61"/>
      <c r="BG305" s="61">
        <v>15</v>
      </c>
      <c r="BH305" s="61"/>
      <c r="BI305" s="61"/>
      <c r="BJ305" s="61">
        <v>16</v>
      </c>
      <c r="BK305" s="61"/>
      <c r="BL305" s="61"/>
    </row>
    <row r="306" spans="1:79" ht="12.75" hidden="1" customHeight="1" x14ac:dyDescent="0.25">
      <c r="A306" s="62" t="s">
        <v>69</v>
      </c>
      <c r="B306" s="63"/>
      <c r="C306" s="63"/>
      <c r="D306" s="62" t="s">
        <v>57</v>
      </c>
      <c r="E306" s="63"/>
      <c r="F306" s="63"/>
      <c r="G306" s="63"/>
      <c r="H306" s="63"/>
      <c r="I306" s="63"/>
      <c r="J306" s="63"/>
      <c r="K306" s="63"/>
      <c r="L306" s="63"/>
      <c r="M306" s="63"/>
      <c r="N306" s="63"/>
      <c r="O306" s="63"/>
      <c r="P306" s="63"/>
      <c r="Q306" s="63"/>
      <c r="R306" s="63"/>
      <c r="S306" s="63"/>
      <c r="T306" s="63"/>
      <c r="U306" s="63"/>
      <c r="V306" s="64"/>
      <c r="W306" s="80" t="s">
        <v>72</v>
      </c>
      <c r="X306" s="80"/>
      <c r="Y306" s="80"/>
      <c r="Z306" s="80" t="s">
        <v>73</v>
      </c>
      <c r="AA306" s="80"/>
      <c r="AB306" s="80"/>
      <c r="AC306" s="122" t="s">
        <v>74</v>
      </c>
      <c r="AD306" s="122"/>
      <c r="AE306" s="122"/>
      <c r="AF306" s="122" t="s">
        <v>75</v>
      </c>
      <c r="AG306" s="122"/>
      <c r="AH306" s="122"/>
      <c r="AI306" s="80" t="s">
        <v>76</v>
      </c>
      <c r="AJ306" s="80"/>
      <c r="AK306" s="80"/>
      <c r="AL306" s="80" t="s">
        <v>77</v>
      </c>
      <c r="AM306" s="80"/>
      <c r="AN306" s="80"/>
      <c r="AO306" s="122" t="s">
        <v>105</v>
      </c>
      <c r="AP306" s="122"/>
      <c r="AQ306" s="122"/>
      <c r="AR306" s="122" t="s">
        <v>78</v>
      </c>
      <c r="AS306" s="122"/>
      <c r="AT306" s="122"/>
      <c r="AU306" s="80" t="s">
        <v>106</v>
      </c>
      <c r="AV306" s="80"/>
      <c r="AW306" s="80"/>
      <c r="AX306" s="122" t="s">
        <v>107</v>
      </c>
      <c r="AY306" s="122"/>
      <c r="AZ306" s="122"/>
      <c r="BA306" s="80" t="s">
        <v>108</v>
      </c>
      <c r="BB306" s="80"/>
      <c r="BC306" s="80"/>
      <c r="BD306" s="122" t="s">
        <v>109</v>
      </c>
      <c r="BE306" s="122"/>
      <c r="BF306" s="122"/>
      <c r="BG306" s="80" t="s">
        <v>110</v>
      </c>
      <c r="BH306" s="80"/>
      <c r="BI306" s="80"/>
      <c r="BJ306" s="122" t="s">
        <v>111</v>
      </c>
      <c r="BK306" s="122"/>
      <c r="BL306" s="122"/>
      <c r="CA306" s="1" t="s">
        <v>104</v>
      </c>
    </row>
    <row r="307" spans="1:79" s="9" customFormat="1" ht="13.2" customHeight="1" x14ac:dyDescent="0.25">
      <c r="A307" s="98">
        <v>1</v>
      </c>
      <c r="B307" s="99"/>
      <c r="C307" s="99"/>
      <c r="D307" s="101" t="s">
        <v>187</v>
      </c>
      <c r="E307" s="102"/>
      <c r="F307" s="102"/>
      <c r="G307" s="102"/>
      <c r="H307" s="102"/>
      <c r="I307" s="102"/>
      <c r="J307" s="102"/>
      <c r="K307" s="102"/>
      <c r="L307" s="102"/>
      <c r="M307" s="102"/>
      <c r="N307" s="102"/>
      <c r="O307" s="102"/>
      <c r="P307" s="102"/>
      <c r="Q307" s="102"/>
      <c r="R307" s="102"/>
      <c r="S307" s="102"/>
      <c r="T307" s="102"/>
      <c r="U307" s="102"/>
      <c r="V307" s="103"/>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c r="CA307" s="9" t="s">
        <v>43</v>
      </c>
    </row>
    <row r="308" spans="1:79" s="8" customFormat="1" ht="26.4" customHeight="1" x14ac:dyDescent="0.25">
      <c r="A308" s="62">
        <v>2</v>
      </c>
      <c r="B308" s="63"/>
      <c r="C308" s="63"/>
      <c r="D308" s="92" t="s">
        <v>188</v>
      </c>
      <c r="E308" s="93"/>
      <c r="F308" s="93"/>
      <c r="G308" s="93"/>
      <c r="H308" s="93"/>
      <c r="I308" s="93"/>
      <c r="J308" s="93"/>
      <c r="K308" s="93"/>
      <c r="L308" s="93"/>
      <c r="M308" s="93"/>
      <c r="N308" s="93"/>
      <c r="O308" s="93"/>
      <c r="P308" s="93"/>
      <c r="Q308" s="93"/>
      <c r="R308" s="93"/>
      <c r="S308" s="93"/>
      <c r="T308" s="93"/>
      <c r="U308" s="93"/>
      <c r="V308" s="94"/>
      <c r="W308" s="263" t="s">
        <v>153</v>
      </c>
      <c r="X308" s="263"/>
      <c r="Y308" s="263"/>
      <c r="Z308" s="263" t="s">
        <v>153</v>
      </c>
      <c r="AA308" s="263"/>
      <c r="AB308" s="263"/>
      <c r="AC308" s="263"/>
      <c r="AD308" s="263"/>
      <c r="AE308" s="263"/>
      <c r="AF308" s="263"/>
      <c r="AG308" s="263"/>
      <c r="AH308" s="263"/>
      <c r="AI308" s="263" t="s">
        <v>153</v>
      </c>
      <c r="AJ308" s="263"/>
      <c r="AK308" s="263"/>
      <c r="AL308" s="263" t="s">
        <v>153</v>
      </c>
      <c r="AM308" s="263"/>
      <c r="AN308" s="263"/>
      <c r="AO308" s="263"/>
      <c r="AP308" s="263"/>
      <c r="AQ308" s="263"/>
      <c r="AR308" s="263"/>
      <c r="AS308" s="263"/>
      <c r="AT308" s="263"/>
      <c r="AU308" s="263" t="s">
        <v>153</v>
      </c>
      <c r="AV308" s="263"/>
      <c r="AW308" s="263"/>
      <c r="AX308" s="263"/>
      <c r="AY308" s="263"/>
      <c r="AZ308" s="263"/>
      <c r="BA308" s="263" t="s">
        <v>153</v>
      </c>
      <c r="BB308" s="263"/>
      <c r="BC308" s="263"/>
      <c r="BD308" s="263"/>
      <c r="BE308" s="263"/>
      <c r="BF308" s="263"/>
      <c r="BG308" s="263" t="s">
        <v>153</v>
      </c>
      <c r="BH308" s="263"/>
      <c r="BI308" s="263"/>
      <c r="BJ308" s="263"/>
      <c r="BK308" s="263"/>
      <c r="BL308" s="263"/>
    </row>
    <row r="310" spans="1:79" s="18" customFormat="1" hidden="1" x14ac:dyDescent="0.25"/>
    <row r="311" spans="1:79" ht="14.25" customHeight="1" x14ac:dyDescent="0.25">
      <c r="A311" s="51" t="s">
        <v>148</v>
      </c>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row>
    <row r="313" spans="1:79" ht="14.25" customHeight="1" x14ac:dyDescent="0.25">
      <c r="A313" s="51" t="s">
        <v>420</v>
      </c>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row>
    <row r="314" spans="1:79" ht="7.95" customHeight="1" x14ac:dyDescent="0.25"/>
    <row r="315" spans="1:79" ht="15" customHeight="1" x14ac:dyDescent="0.25">
      <c r="A315" s="59" t="s">
        <v>192</v>
      </c>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row>
    <row r="316" spans="1:79" ht="8.4" customHeight="1" x14ac:dyDescent="0.25"/>
    <row r="317" spans="1:79" ht="15" customHeight="1" x14ac:dyDescent="0.25">
      <c r="A317" s="61" t="s">
        <v>6</v>
      </c>
      <c r="B317" s="61"/>
      <c r="C317" s="61"/>
      <c r="D317" s="61"/>
      <c r="E317" s="61"/>
      <c r="F317" s="61"/>
      <c r="G317" s="61" t="s">
        <v>123</v>
      </c>
      <c r="H317" s="61"/>
      <c r="I317" s="61"/>
      <c r="J317" s="61"/>
      <c r="K317" s="61"/>
      <c r="L317" s="61"/>
      <c r="M317" s="61"/>
      <c r="N317" s="61"/>
      <c r="O317" s="61"/>
      <c r="P317" s="61"/>
      <c r="Q317" s="61"/>
      <c r="R317" s="61"/>
      <c r="S317" s="61"/>
      <c r="T317" s="61" t="s">
        <v>13</v>
      </c>
      <c r="U317" s="61"/>
      <c r="V317" s="61"/>
      <c r="W317" s="61"/>
      <c r="X317" s="61"/>
      <c r="Y317" s="61"/>
      <c r="Z317" s="61"/>
      <c r="AA317" s="77" t="s">
        <v>193</v>
      </c>
      <c r="AB317" s="136"/>
      <c r="AC317" s="136"/>
      <c r="AD317" s="136"/>
      <c r="AE317" s="136"/>
      <c r="AF317" s="136"/>
      <c r="AG317" s="136"/>
      <c r="AH317" s="136"/>
      <c r="AI317" s="136"/>
      <c r="AJ317" s="136"/>
      <c r="AK317" s="136"/>
      <c r="AL317" s="136"/>
      <c r="AM317" s="136"/>
      <c r="AN317" s="136"/>
      <c r="AO317" s="137"/>
      <c r="AP317" s="77" t="s">
        <v>195</v>
      </c>
      <c r="AQ317" s="78"/>
      <c r="AR317" s="78"/>
      <c r="AS317" s="78"/>
      <c r="AT317" s="78"/>
      <c r="AU317" s="78"/>
      <c r="AV317" s="78"/>
      <c r="AW317" s="78"/>
      <c r="AX317" s="78"/>
      <c r="AY317" s="78"/>
      <c r="AZ317" s="78"/>
      <c r="BA317" s="78"/>
      <c r="BB317" s="78"/>
      <c r="BC317" s="78"/>
      <c r="BD317" s="79"/>
      <c r="BE317" s="77" t="s">
        <v>200</v>
      </c>
      <c r="BF317" s="78"/>
      <c r="BG317" s="78"/>
      <c r="BH317" s="78"/>
      <c r="BI317" s="78"/>
      <c r="BJ317" s="78"/>
      <c r="BK317" s="78"/>
      <c r="BL317" s="78"/>
      <c r="BM317" s="78"/>
      <c r="BN317" s="78"/>
      <c r="BO317" s="78"/>
      <c r="BP317" s="78"/>
      <c r="BQ317" s="78"/>
      <c r="BR317" s="78"/>
      <c r="BS317" s="79"/>
    </row>
    <row r="318" spans="1:79" ht="32.1" customHeight="1" x14ac:dyDescent="0.2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t="s">
        <v>4</v>
      </c>
      <c r="AB318" s="61"/>
      <c r="AC318" s="61"/>
      <c r="AD318" s="61"/>
      <c r="AE318" s="61"/>
      <c r="AF318" s="61" t="s">
        <v>3</v>
      </c>
      <c r="AG318" s="61"/>
      <c r="AH318" s="61"/>
      <c r="AI318" s="61"/>
      <c r="AJ318" s="61"/>
      <c r="AK318" s="61" t="s">
        <v>89</v>
      </c>
      <c r="AL318" s="61"/>
      <c r="AM318" s="61"/>
      <c r="AN318" s="61"/>
      <c r="AO318" s="61"/>
      <c r="AP318" s="61" t="s">
        <v>4</v>
      </c>
      <c r="AQ318" s="61"/>
      <c r="AR318" s="61"/>
      <c r="AS318" s="61"/>
      <c r="AT318" s="61"/>
      <c r="AU318" s="61" t="s">
        <v>3</v>
      </c>
      <c r="AV318" s="61"/>
      <c r="AW318" s="61"/>
      <c r="AX318" s="61"/>
      <c r="AY318" s="61"/>
      <c r="AZ318" s="61" t="s">
        <v>96</v>
      </c>
      <c r="BA318" s="61"/>
      <c r="BB318" s="61"/>
      <c r="BC318" s="61"/>
      <c r="BD318" s="61"/>
      <c r="BE318" s="61" t="s">
        <v>4</v>
      </c>
      <c r="BF318" s="61"/>
      <c r="BG318" s="61"/>
      <c r="BH318" s="61"/>
      <c r="BI318" s="61"/>
      <c r="BJ318" s="61" t="s">
        <v>3</v>
      </c>
      <c r="BK318" s="61"/>
      <c r="BL318" s="61"/>
      <c r="BM318" s="61"/>
      <c r="BN318" s="61"/>
      <c r="BO318" s="61" t="s">
        <v>124</v>
      </c>
      <c r="BP318" s="61"/>
      <c r="BQ318" s="61"/>
      <c r="BR318" s="61"/>
      <c r="BS318" s="61"/>
    </row>
    <row r="319" spans="1:79" ht="15" customHeight="1" x14ac:dyDescent="0.25">
      <c r="A319" s="61">
        <v>1</v>
      </c>
      <c r="B319" s="61"/>
      <c r="C319" s="61"/>
      <c r="D319" s="61"/>
      <c r="E319" s="61"/>
      <c r="F319" s="61"/>
      <c r="G319" s="61">
        <v>2</v>
      </c>
      <c r="H319" s="61"/>
      <c r="I319" s="61"/>
      <c r="J319" s="61"/>
      <c r="K319" s="61"/>
      <c r="L319" s="61"/>
      <c r="M319" s="61"/>
      <c r="N319" s="61"/>
      <c r="O319" s="61"/>
      <c r="P319" s="61"/>
      <c r="Q319" s="61"/>
      <c r="R319" s="61"/>
      <c r="S319" s="61"/>
      <c r="T319" s="61">
        <v>3</v>
      </c>
      <c r="U319" s="61"/>
      <c r="V319" s="61"/>
      <c r="W319" s="61"/>
      <c r="X319" s="61"/>
      <c r="Y319" s="61"/>
      <c r="Z319" s="61"/>
      <c r="AA319" s="61">
        <v>4</v>
      </c>
      <c r="AB319" s="61"/>
      <c r="AC319" s="61"/>
      <c r="AD319" s="61"/>
      <c r="AE319" s="61"/>
      <c r="AF319" s="61">
        <v>5</v>
      </c>
      <c r="AG319" s="61"/>
      <c r="AH319" s="61"/>
      <c r="AI319" s="61"/>
      <c r="AJ319" s="61"/>
      <c r="AK319" s="61">
        <v>6</v>
      </c>
      <c r="AL319" s="61"/>
      <c r="AM319" s="61"/>
      <c r="AN319" s="61"/>
      <c r="AO319" s="61"/>
      <c r="AP319" s="61">
        <v>7</v>
      </c>
      <c r="AQ319" s="61"/>
      <c r="AR319" s="61"/>
      <c r="AS319" s="61"/>
      <c r="AT319" s="61"/>
      <c r="AU319" s="61">
        <v>8</v>
      </c>
      <c r="AV319" s="61"/>
      <c r="AW319" s="61"/>
      <c r="AX319" s="61"/>
      <c r="AY319" s="61"/>
      <c r="AZ319" s="61">
        <v>9</v>
      </c>
      <c r="BA319" s="61"/>
      <c r="BB319" s="61"/>
      <c r="BC319" s="61"/>
      <c r="BD319" s="61"/>
      <c r="BE319" s="61">
        <v>10</v>
      </c>
      <c r="BF319" s="61"/>
      <c r="BG319" s="61"/>
      <c r="BH319" s="61"/>
      <c r="BI319" s="61"/>
      <c r="BJ319" s="61">
        <v>11</v>
      </c>
      <c r="BK319" s="61"/>
      <c r="BL319" s="61"/>
      <c r="BM319" s="61"/>
      <c r="BN319" s="61"/>
      <c r="BO319" s="61">
        <v>12</v>
      </c>
      <c r="BP319" s="61"/>
      <c r="BQ319" s="61"/>
      <c r="BR319" s="61"/>
      <c r="BS319" s="61"/>
    </row>
    <row r="320" spans="1:79" ht="15" hidden="1" customHeight="1" x14ac:dyDescent="0.25">
      <c r="A320" s="80" t="s">
        <v>69</v>
      </c>
      <c r="B320" s="80"/>
      <c r="C320" s="80"/>
      <c r="D320" s="80"/>
      <c r="E320" s="80"/>
      <c r="F320" s="80"/>
      <c r="G320" s="142" t="s">
        <v>57</v>
      </c>
      <c r="H320" s="142"/>
      <c r="I320" s="142"/>
      <c r="J320" s="142"/>
      <c r="K320" s="142"/>
      <c r="L320" s="142"/>
      <c r="M320" s="142"/>
      <c r="N320" s="142"/>
      <c r="O320" s="142"/>
      <c r="P320" s="142"/>
      <c r="Q320" s="142"/>
      <c r="R320" s="142"/>
      <c r="S320" s="142"/>
      <c r="T320" s="142" t="s">
        <v>79</v>
      </c>
      <c r="U320" s="142"/>
      <c r="V320" s="142"/>
      <c r="W320" s="142"/>
      <c r="X320" s="142"/>
      <c r="Y320" s="142"/>
      <c r="Z320" s="142"/>
      <c r="AA320" s="122" t="s">
        <v>65</v>
      </c>
      <c r="AB320" s="122"/>
      <c r="AC320" s="122"/>
      <c r="AD320" s="122"/>
      <c r="AE320" s="122"/>
      <c r="AF320" s="122" t="s">
        <v>66</v>
      </c>
      <c r="AG320" s="122"/>
      <c r="AH320" s="122"/>
      <c r="AI320" s="122"/>
      <c r="AJ320" s="122"/>
      <c r="AK320" s="91" t="s">
        <v>120</v>
      </c>
      <c r="AL320" s="91"/>
      <c r="AM320" s="91"/>
      <c r="AN320" s="91"/>
      <c r="AO320" s="91"/>
      <c r="AP320" s="122" t="s">
        <v>67</v>
      </c>
      <c r="AQ320" s="122"/>
      <c r="AR320" s="122"/>
      <c r="AS320" s="122"/>
      <c r="AT320" s="122"/>
      <c r="AU320" s="122" t="s">
        <v>68</v>
      </c>
      <c r="AV320" s="122"/>
      <c r="AW320" s="122"/>
      <c r="AX320" s="122"/>
      <c r="AY320" s="122"/>
      <c r="AZ320" s="91" t="s">
        <v>120</v>
      </c>
      <c r="BA320" s="91"/>
      <c r="BB320" s="91"/>
      <c r="BC320" s="91"/>
      <c r="BD320" s="91"/>
      <c r="BE320" s="122" t="s">
        <v>58</v>
      </c>
      <c r="BF320" s="122"/>
      <c r="BG320" s="122"/>
      <c r="BH320" s="122"/>
      <c r="BI320" s="122"/>
      <c r="BJ320" s="122" t="s">
        <v>59</v>
      </c>
      <c r="BK320" s="122"/>
      <c r="BL320" s="122"/>
      <c r="BM320" s="122"/>
      <c r="BN320" s="122"/>
      <c r="BO320" s="91" t="s">
        <v>120</v>
      </c>
      <c r="BP320" s="91"/>
      <c r="BQ320" s="91"/>
      <c r="BR320" s="91"/>
      <c r="BS320" s="91"/>
      <c r="CA320" s="1" t="s">
        <v>44</v>
      </c>
    </row>
    <row r="321" spans="1:79" s="8" customFormat="1" ht="27.6" customHeight="1" x14ac:dyDescent="0.25">
      <c r="A321" s="80">
        <v>1</v>
      </c>
      <c r="B321" s="80"/>
      <c r="C321" s="80"/>
      <c r="D321" s="80"/>
      <c r="E321" s="80"/>
      <c r="F321" s="80"/>
      <c r="G321" s="92" t="s">
        <v>270</v>
      </c>
      <c r="H321" s="93"/>
      <c r="I321" s="93"/>
      <c r="J321" s="93"/>
      <c r="K321" s="93"/>
      <c r="L321" s="93"/>
      <c r="M321" s="93"/>
      <c r="N321" s="93"/>
      <c r="O321" s="93"/>
      <c r="P321" s="93"/>
      <c r="Q321" s="93"/>
      <c r="R321" s="93"/>
      <c r="S321" s="94"/>
      <c r="T321" s="92" t="s">
        <v>291</v>
      </c>
      <c r="U321" s="93"/>
      <c r="V321" s="93"/>
      <c r="W321" s="93"/>
      <c r="X321" s="93"/>
      <c r="Y321" s="93"/>
      <c r="Z321" s="94"/>
      <c r="AA321" s="87">
        <v>34000</v>
      </c>
      <c r="AB321" s="87"/>
      <c r="AC321" s="87"/>
      <c r="AD321" s="87"/>
      <c r="AE321" s="87"/>
      <c r="AF321" s="87">
        <v>218000</v>
      </c>
      <c r="AG321" s="87"/>
      <c r="AH321" s="87"/>
      <c r="AI321" s="87"/>
      <c r="AJ321" s="87"/>
      <c r="AK321" s="87">
        <f>IF(ISNUMBER(AA321),AA321,0)+IF(ISNUMBER(AF321),AF321,0)</f>
        <v>252000</v>
      </c>
      <c r="AL321" s="87"/>
      <c r="AM321" s="87"/>
      <c r="AN321" s="87"/>
      <c r="AO321" s="87"/>
      <c r="AP321" s="87">
        <v>163795</v>
      </c>
      <c r="AQ321" s="87"/>
      <c r="AR321" s="87"/>
      <c r="AS321" s="87"/>
      <c r="AT321" s="87"/>
      <c r="AU321" s="87">
        <v>0</v>
      </c>
      <c r="AV321" s="87"/>
      <c r="AW321" s="87"/>
      <c r="AX321" s="87"/>
      <c r="AY321" s="87"/>
      <c r="AZ321" s="87">
        <f>IF(ISNUMBER(AP321),AP321,0)+IF(ISNUMBER(AU321),AU321,0)</f>
        <v>163795</v>
      </c>
      <c r="BA321" s="87"/>
      <c r="BB321" s="87"/>
      <c r="BC321" s="87"/>
      <c r="BD321" s="87"/>
      <c r="BE321" s="87">
        <v>77900</v>
      </c>
      <c r="BF321" s="87"/>
      <c r="BG321" s="87"/>
      <c r="BH321" s="87"/>
      <c r="BI321" s="87"/>
      <c r="BJ321" s="87">
        <v>0</v>
      </c>
      <c r="BK321" s="87"/>
      <c r="BL321" s="87"/>
      <c r="BM321" s="87"/>
      <c r="BN321" s="87"/>
      <c r="BO321" s="87">
        <f>IF(ISNUMBER(BE321),BE321,0)+IF(ISNUMBER(BJ321),BJ321,0)</f>
        <v>77900</v>
      </c>
      <c r="BP321" s="87"/>
      <c r="BQ321" s="87"/>
      <c r="BR321" s="87"/>
      <c r="BS321" s="87"/>
      <c r="CA321" s="8" t="s">
        <v>45</v>
      </c>
    </row>
    <row r="322" spans="1:79" s="8" customFormat="1" ht="42" customHeight="1" x14ac:dyDescent="0.25">
      <c r="A322" s="80">
        <v>2</v>
      </c>
      <c r="B322" s="80"/>
      <c r="C322" s="80"/>
      <c r="D322" s="80"/>
      <c r="E322" s="80"/>
      <c r="F322" s="80"/>
      <c r="G322" s="92" t="s">
        <v>273</v>
      </c>
      <c r="H322" s="93"/>
      <c r="I322" s="93"/>
      <c r="J322" s="93"/>
      <c r="K322" s="93"/>
      <c r="L322" s="93"/>
      <c r="M322" s="93"/>
      <c r="N322" s="93"/>
      <c r="O322" s="93"/>
      <c r="P322" s="93"/>
      <c r="Q322" s="93"/>
      <c r="R322" s="93"/>
      <c r="S322" s="94"/>
      <c r="T322" s="92" t="s">
        <v>274</v>
      </c>
      <c r="U322" s="93"/>
      <c r="V322" s="93"/>
      <c r="W322" s="93"/>
      <c r="X322" s="93"/>
      <c r="Y322" s="93"/>
      <c r="Z322" s="94"/>
      <c r="AA322" s="87">
        <v>7900</v>
      </c>
      <c r="AB322" s="87"/>
      <c r="AC322" s="87"/>
      <c r="AD322" s="87"/>
      <c r="AE322" s="87"/>
      <c r="AF322" s="87">
        <v>0</v>
      </c>
      <c r="AG322" s="87"/>
      <c r="AH322" s="87"/>
      <c r="AI322" s="87"/>
      <c r="AJ322" s="87"/>
      <c r="AK322" s="87">
        <f>IF(ISNUMBER(AA322),AA322,0)+IF(ISNUMBER(AF322),AF322,0)</f>
        <v>7900</v>
      </c>
      <c r="AL322" s="87"/>
      <c r="AM322" s="87"/>
      <c r="AN322" s="87"/>
      <c r="AO322" s="87"/>
      <c r="AP322" s="87">
        <v>0</v>
      </c>
      <c r="AQ322" s="87"/>
      <c r="AR322" s="87"/>
      <c r="AS322" s="87"/>
      <c r="AT322" s="87"/>
      <c r="AU322" s="87">
        <v>0</v>
      </c>
      <c r="AV322" s="87"/>
      <c r="AW322" s="87"/>
      <c r="AX322" s="87"/>
      <c r="AY322" s="87"/>
      <c r="AZ322" s="87">
        <f>IF(ISNUMBER(AP322),AP322,0)+IF(ISNUMBER(AU322),AU322,0)</f>
        <v>0</v>
      </c>
      <c r="BA322" s="87"/>
      <c r="BB322" s="87"/>
      <c r="BC322" s="87"/>
      <c r="BD322" s="87"/>
      <c r="BE322" s="87">
        <v>0</v>
      </c>
      <c r="BF322" s="87"/>
      <c r="BG322" s="87"/>
      <c r="BH322" s="87"/>
      <c r="BI322" s="87"/>
      <c r="BJ322" s="87">
        <v>0</v>
      </c>
      <c r="BK322" s="87"/>
      <c r="BL322" s="87"/>
      <c r="BM322" s="87"/>
      <c r="BN322" s="87"/>
      <c r="BO322" s="87">
        <f>IF(ISNUMBER(BE322),BE322,0)+IF(ISNUMBER(BJ322),BJ322,0)</f>
        <v>0</v>
      </c>
      <c r="BP322" s="87"/>
      <c r="BQ322" s="87"/>
      <c r="BR322" s="87"/>
      <c r="BS322" s="87"/>
    </row>
    <row r="323" spans="1:79" s="8" customFormat="1" ht="57" customHeight="1" x14ac:dyDescent="0.25">
      <c r="A323" s="80">
        <v>3</v>
      </c>
      <c r="B323" s="80"/>
      <c r="C323" s="80"/>
      <c r="D323" s="80"/>
      <c r="E323" s="80"/>
      <c r="F323" s="80"/>
      <c r="G323" s="92" t="s">
        <v>630</v>
      </c>
      <c r="H323" s="93"/>
      <c r="I323" s="93"/>
      <c r="J323" s="93"/>
      <c r="K323" s="93"/>
      <c r="L323" s="93"/>
      <c r="M323" s="93"/>
      <c r="N323" s="93"/>
      <c r="O323" s="93"/>
      <c r="P323" s="93"/>
      <c r="Q323" s="93"/>
      <c r="R323" s="93"/>
      <c r="S323" s="94"/>
      <c r="T323" s="92" t="s">
        <v>564</v>
      </c>
      <c r="U323" s="93"/>
      <c r="V323" s="93"/>
      <c r="W323" s="93"/>
      <c r="X323" s="93"/>
      <c r="Y323" s="93"/>
      <c r="Z323" s="94"/>
      <c r="AA323" s="87">
        <v>0</v>
      </c>
      <c r="AB323" s="87"/>
      <c r="AC323" s="87"/>
      <c r="AD323" s="87"/>
      <c r="AE323" s="87"/>
      <c r="AF323" s="87">
        <v>0</v>
      </c>
      <c r="AG323" s="87"/>
      <c r="AH323" s="87"/>
      <c r="AI323" s="87"/>
      <c r="AJ323" s="87"/>
      <c r="AK323" s="87">
        <f>IF(ISNUMBER(AA323),AA323,0)+IF(ISNUMBER(AF323),AF323,0)</f>
        <v>0</v>
      </c>
      <c r="AL323" s="87"/>
      <c r="AM323" s="87"/>
      <c r="AN323" s="87"/>
      <c r="AO323" s="87"/>
      <c r="AP323" s="87">
        <v>0</v>
      </c>
      <c r="AQ323" s="87"/>
      <c r="AR323" s="87"/>
      <c r="AS323" s="87"/>
      <c r="AT323" s="87"/>
      <c r="AU323" s="87">
        <v>0</v>
      </c>
      <c r="AV323" s="87"/>
      <c r="AW323" s="87"/>
      <c r="AX323" s="87"/>
      <c r="AY323" s="87"/>
      <c r="AZ323" s="87">
        <f>IF(ISNUMBER(AP323),AP323,0)+IF(ISNUMBER(AU323),AU323,0)</f>
        <v>0</v>
      </c>
      <c r="BA323" s="87"/>
      <c r="BB323" s="87"/>
      <c r="BC323" s="87"/>
      <c r="BD323" s="87"/>
      <c r="BE323" s="87">
        <v>13300</v>
      </c>
      <c r="BF323" s="87"/>
      <c r="BG323" s="87"/>
      <c r="BH323" s="87"/>
      <c r="BI323" s="87"/>
      <c r="BJ323" s="87">
        <v>0</v>
      </c>
      <c r="BK323" s="87"/>
      <c r="BL323" s="87"/>
      <c r="BM323" s="87"/>
      <c r="BN323" s="87"/>
      <c r="BO323" s="87">
        <f>IF(ISNUMBER(BE323),BE323,0)+IF(ISNUMBER(BJ323),BJ323,0)</f>
        <v>13300</v>
      </c>
      <c r="BP323" s="87"/>
      <c r="BQ323" s="87"/>
      <c r="BR323" s="87"/>
      <c r="BS323" s="87"/>
    </row>
    <row r="324" spans="1:79" s="9" customFormat="1" ht="12.75" customHeight="1" x14ac:dyDescent="0.25">
      <c r="A324" s="139"/>
      <c r="B324" s="139"/>
      <c r="C324" s="139"/>
      <c r="D324" s="139"/>
      <c r="E324" s="139"/>
      <c r="F324" s="139"/>
      <c r="G324" s="101" t="s">
        <v>145</v>
      </c>
      <c r="H324" s="102"/>
      <c r="I324" s="102"/>
      <c r="J324" s="102"/>
      <c r="K324" s="102"/>
      <c r="L324" s="102"/>
      <c r="M324" s="102"/>
      <c r="N324" s="102"/>
      <c r="O324" s="102"/>
      <c r="P324" s="102"/>
      <c r="Q324" s="102"/>
      <c r="R324" s="102"/>
      <c r="S324" s="103"/>
      <c r="T324" s="225"/>
      <c r="U324" s="102"/>
      <c r="V324" s="102"/>
      <c r="W324" s="102"/>
      <c r="X324" s="102"/>
      <c r="Y324" s="102"/>
      <c r="Z324" s="103"/>
      <c r="AA324" s="120">
        <f>AA321+AA322+AA323</f>
        <v>41900</v>
      </c>
      <c r="AB324" s="120"/>
      <c r="AC324" s="120"/>
      <c r="AD324" s="120"/>
      <c r="AE324" s="120"/>
      <c r="AF324" s="120">
        <f t="shared" ref="AF324" si="17">AF321+AF322+AF323</f>
        <v>218000</v>
      </c>
      <c r="AG324" s="120"/>
      <c r="AH324" s="120"/>
      <c r="AI324" s="120"/>
      <c r="AJ324" s="120"/>
      <c r="AK324" s="120">
        <f t="shared" ref="AK324" si="18">AK321+AK322+AK323</f>
        <v>259900</v>
      </c>
      <c r="AL324" s="120"/>
      <c r="AM324" s="120"/>
      <c r="AN324" s="120"/>
      <c r="AO324" s="120"/>
      <c r="AP324" s="120">
        <f t="shared" ref="AP324" si="19">AP321+AP322+AP323</f>
        <v>163795</v>
      </c>
      <c r="AQ324" s="120"/>
      <c r="AR324" s="120"/>
      <c r="AS324" s="120"/>
      <c r="AT324" s="120"/>
      <c r="AU324" s="120">
        <f t="shared" ref="AU324" si="20">AU321+AU322+AU323</f>
        <v>0</v>
      </c>
      <c r="AV324" s="120"/>
      <c r="AW324" s="120"/>
      <c r="AX324" s="120"/>
      <c r="AY324" s="120"/>
      <c r="AZ324" s="120">
        <f t="shared" ref="AZ324" si="21">AZ321+AZ322+AZ323</f>
        <v>163795</v>
      </c>
      <c r="BA324" s="120"/>
      <c r="BB324" s="120"/>
      <c r="BC324" s="120"/>
      <c r="BD324" s="120"/>
      <c r="BE324" s="120">
        <f t="shared" ref="BE324" si="22">BE321+BE322+BE323</f>
        <v>91200</v>
      </c>
      <c r="BF324" s="120"/>
      <c r="BG324" s="120"/>
      <c r="BH324" s="120"/>
      <c r="BI324" s="120"/>
      <c r="BJ324" s="120">
        <f t="shared" ref="BJ324" si="23">BJ321+BJ322+BJ323</f>
        <v>0</v>
      </c>
      <c r="BK324" s="120"/>
      <c r="BL324" s="120"/>
      <c r="BM324" s="120"/>
      <c r="BN324" s="120"/>
      <c r="BO324" s="120">
        <f t="shared" ref="BO324" si="24">BO321+BO322+BO323</f>
        <v>91200</v>
      </c>
      <c r="BP324" s="120"/>
      <c r="BQ324" s="120"/>
      <c r="BR324" s="120"/>
      <c r="BS324" s="120"/>
    </row>
    <row r="326" spans="1:79" ht="14.25" customHeight="1" x14ac:dyDescent="0.25">
      <c r="A326" s="51" t="s">
        <v>421</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row>
    <row r="327" spans="1:79" ht="8.4" customHeight="1" x14ac:dyDescent="0.25"/>
    <row r="328" spans="1:79" ht="15" customHeight="1" x14ac:dyDescent="0.25">
      <c r="A328" s="59" t="s">
        <v>192</v>
      </c>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row>
    <row r="329" spans="1:79" ht="5.4" customHeight="1" x14ac:dyDescent="0.25"/>
    <row r="330" spans="1:79" ht="15" customHeight="1" x14ac:dyDescent="0.25">
      <c r="A330" s="61" t="s">
        <v>6</v>
      </c>
      <c r="B330" s="61"/>
      <c r="C330" s="61"/>
      <c r="D330" s="61"/>
      <c r="E330" s="61"/>
      <c r="F330" s="61"/>
      <c r="G330" s="61" t="s">
        <v>123</v>
      </c>
      <c r="H330" s="61"/>
      <c r="I330" s="61"/>
      <c r="J330" s="61"/>
      <c r="K330" s="61"/>
      <c r="L330" s="61"/>
      <c r="M330" s="61"/>
      <c r="N330" s="61"/>
      <c r="O330" s="61"/>
      <c r="P330" s="61"/>
      <c r="Q330" s="61"/>
      <c r="R330" s="61"/>
      <c r="S330" s="61"/>
      <c r="T330" s="61" t="s">
        <v>13</v>
      </c>
      <c r="U330" s="61"/>
      <c r="V330" s="61"/>
      <c r="W330" s="61"/>
      <c r="X330" s="61"/>
      <c r="Y330" s="61"/>
      <c r="Z330" s="61"/>
      <c r="AA330" s="77" t="s">
        <v>204</v>
      </c>
      <c r="AB330" s="136"/>
      <c r="AC330" s="136"/>
      <c r="AD330" s="136"/>
      <c r="AE330" s="136"/>
      <c r="AF330" s="136"/>
      <c r="AG330" s="136"/>
      <c r="AH330" s="136"/>
      <c r="AI330" s="136"/>
      <c r="AJ330" s="136"/>
      <c r="AK330" s="136"/>
      <c r="AL330" s="136"/>
      <c r="AM330" s="136"/>
      <c r="AN330" s="136"/>
      <c r="AO330" s="137"/>
      <c r="AP330" s="77" t="s">
        <v>208</v>
      </c>
      <c r="AQ330" s="78"/>
      <c r="AR330" s="78"/>
      <c r="AS330" s="78"/>
      <c r="AT330" s="78"/>
      <c r="AU330" s="78"/>
      <c r="AV330" s="78"/>
      <c r="AW330" s="78"/>
      <c r="AX330" s="78"/>
      <c r="AY330" s="78"/>
      <c r="AZ330" s="78"/>
      <c r="BA330" s="78"/>
      <c r="BB330" s="78"/>
      <c r="BC330" s="78"/>
      <c r="BD330" s="79"/>
    </row>
    <row r="331" spans="1:79" ht="32.1" customHeight="1" x14ac:dyDescent="0.2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t="s">
        <v>4</v>
      </c>
      <c r="AB331" s="61"/>
      <c r="AC331" s="61"/>
      <c r="AD331" s="61"/>
      <c r="AE331" s="61"/>
      <c r="AF331" s="61" t="s">
        <v>3</v>
      </c>
      <c r="AG331" s="61"/>
      <c r="AH331" s="61"/>
      <c r="AI331" s="61"/>
      <c r="AJ331" s="61"/>
      <c r="AK331" s="61" t="s">
        <v>89</v>
      </c>
      <c r="AL331" s="61"/>
      <c r="AM331" s="61"/>
      <c r="AN331" s="61"/>
      <c r="AO331" s="61"/>
      <c r="AP331" s="61" t="s">
        <v>4</v>
      </c>
      <c r="AQ331" s="61"/>
      <c r="AR331" s="61"/>
      <c r="AS331" s="61"/>
      <c r="AT331" s="61"/>
      <c r="AU331" s="61" t="s">
        <v>3</v>
      </c>
      <c r="AV331" s="61"/>
      <c r="AW331" s="61"/>
      <c r="AX331" s="61"/>
      <c r="AY331" s="61"/>
      <c r="AZ331" s="61" t="s">
        <v>96</v>
      </c>
      <c r="BA331" s="61"/>
      <c r="BB331" s="61"/>
      <c r="BC331" s="61"/>
      <c r="BD331" s="61"/>
    </row>
    <row r="332" spans="1:79" ht="15" customHeight="1" x14ac:dyDescent="0.25">
      <c r="A332" s="61">
        <v>1</v>
      </c>
      <c r="B332" s="61"/>
      <c r="C332" s="61"/>
      <c r="D332" s="61"/>
      <c r="E332" s="61"/>
      <c r="F332" s="61"/>
      <c r="G332" s="61">
        <v>2</v>
      </c>
      <c r="H332" s="61"/>
      <c r="I332" s="61"/>
      <c r="J332" s="61"/>
      <c r="K332" s="61"/>
      <c r="L332" s="61"/>
      <c r="M332" s="61"/>
      <c r="N332" s="61"/>
      <c r="O332" s="61"/>
      <c r="P332" s="61"/>
      <c r="Q332" s="61"/>
      <c r="R332" s="61"/>
      <c r="S332" s="61"/>
      <c r="T332" s="61">
        <v>3</v>
      </c>
      <c r="U332" s="61"/>
      <c r="V332" s="61"/>
      <c r="W332" s="61"/>
      <c r="X332" s="61"/>
      <c r="Y332" s="61"/>
      <c r="Z332" s="61"/>
      <c r="AA332" s="61">
        <v>4</v>
      </c>
      <c r="AB332" s="61"/>
      <c r="AC332" s="61"/>
      <c r="AD332" s="61"/>
      <c r="AE332" s="61"/>
      <c r="AF332" s="61">
        <v>5</v>
      </c>
      <c r="AG332" s="61"/>
      <c r="AH332" s="61"/>
      <c r="AI332" s="61"/>
      <c r="AJ332" s="61"/>
      <c r="AK332" s="61">
        <v>6</v>
      </c>
      <c r="AL332" s="61"/>
      <c r="AM332" s="61"/>
      <c r="AN332" s="61"/>
      <c r="AO332" s="61"/>
      <c r="AP332" s="61">
        <v>7</v>
      </c>
      <c r="AQ332" s="61"/>
      <c r="AR332" s="61"/>
      <c r="AS332" s="61"/>
      <c r="AT332" s="61"/>
      <c r="AU332" s="61">
        <v>8</v>
      </c>
      <c r="AV332" s="61"/>
      <c r="AW332" s="61"/>
      <c r="AX332" s="61"/>
      <c r="AY332" s="61"/>
      <c r="AZ332" s="61">
        <v>9</v>
      </c>
      <c r="BA332" s="61"/>
      <c r="BB332" s="61"/>
      <c r="BC332" s="61"/>
      <c r="BD332" s="61"/>
    </row>
    <row r="333" spans="1:79" ht="12" hidden="1" customHeight="1" x14ac:dyDescent="0.25">
      <c r="A333" s="80" t="s">
        <v>69</v>
      </c>
      <c r="B333" s="80"/>
      <c r="C333" s="80"/>
      <c r="D333" s="80"/>
      <c r="E333" s="80"/>
      <c r="F333" s="80"/>
      <c r="G333" s="142" t="s">
        <v>57</v>
      </c>
      <c r="H333" s="142"/>
      <c r="I333" s="142"/>
      <c r="J333" s="142"/>
      <c r="K333" s="142"/>
      <c r="L333" s="142"/>
      <c r="M333" s="142"/>
      <c r="N333" s="142"/>
      <c r="O333" s="142"/>
      <c r="P333" s="142"/>
      <c r="Q333" s="142"/>
      <c r="R333" s="142"/>
      <c r="S333" s="142"/>
      <c r="T333" s="142" t="s">
        <v>79</v>
      </c>
      <c r="U333" s="142"/>
      <c r="V333" s="142"/>
      <c r="W333" s="142"/>
      <c r="X333" s="142"/>
      <c r="Y333" s="142"/>
      <c r="Z333" s="142"/>
      <c r="AA333" s="122" t="s">
        <v>60</v>
      </c>
      <c r="AB333" s="122"/>
      <c r="AC333" s="122"/>
      <c r="AD333" s="122"/>
      <c r="AE333" s="122"/>
      <c r="AF333" s="122" t="s">
        <v>61</v>
      </c>
      <c r="AG333" s="122"/>
      <c r="AH333" s="122"/>
      <c r="AI333" s="122"/>
      <c r="AJ333" s="122"/>
      <c r="AK333" s="91" t="s">
        <v>120</v>
      </c>
      <c r="AL333" s="91"/>
      <c r="AM333" s="91"/>
      <c r="AN333" s="91"/>
      <c r="AO333" s="91"/>
      <c r="AP333" s="122" t="s">
        <v>62</v>
      </c>
      <c r="AQ333" s="122"/>
      <c r="AR333" s="122"/>
      <c r="AS333" s="122"/>
      <c r="AT333" s="122"/>
      <c r="AU333" s="122" t="s">
        <v>63</v>
      </c>
      <c r="AV333" s="122"/>
      <c r="AW333" s="122"/>
      <c r="AX333" s="122"/>
      <c r="AY333" s="122"/>
      <c r="AZ333" s="91" t="s">
        <v>120</v>
      </c>
      <c r="BA333" s="91"/>
      <c r="BB333" s="91"/>
      <c r="BC333" s="91"/>
      <c r="BD333" s="91"/>
      <c r="CA333" s="1" t="s">
        <v>46</v>
      </c>
    </row>
    <row r="334" spans="1:79" s="8" customFormat="1" ht="29.4" customHeight="1" x14ac:dyDescent="0.25">
      <c r="A334" s="80">
        <v>1</v>
      </c>
      <c r="B334" s="80"/>
      <c r="C334" s="80"/>
      <c r="D334" s="80"/>
      <c r="E334" s="80"/>
      <c r="F334" s="80"/>
      <c r="G334" s="92" t="s">
        <v>270</v>
      </c>
      <c r="H334" s="93"/>
      <c r="I334" s="93"/>
      <c r="J334" s="93"/>
      <c r="K334" s="93"/>
      <c r="L334" s="93"/>
      <c r="M334" s="93"/>
      <c r="N334" s="93"/>
      <c r="O334" s="93"/>
      <c r="P334" s="93"/>
      <c r="Q334" s="93"/>
      <c r="R334" s="93"/>
      <c r="S334" s="94"/>
      <c r="T334" s="218" t="s">
        <v>291</v>
      </c>
      <c r="U334" s="219"/>
      <c r="V334" s="219"/>
      <c r="W334" s="219"/>
      <c r="X334" s="219"/>
      <c r="Y334" s="219"/>
      <c r="Z334" s="220"/>
      <c r="AA334" s="87">
        <v>0</v>
      </c>
      <c r="AB334" s="87"/>
      <c r="AC334" s="87"/>
      <c r="AD334" s="87"/>
      <c r="AE334" s="87"/>
      <c r="AF334" s="87">
        <v>0</v>
      </c>
      <c r="AG334" s="87"/>
      <c r="AH334" s="87"/>
      <c r="AI334" s="87"/>
      <c r="AJ334" s="87"/>
      <c r="AK334" s="87">
        <f>IF(ISNUMBER(AA334),AA334,0)+IF(ISNUMBER(AF334),AF334,0)</f>
        <v>0</v>
      </c>
      <c r="AL334" s="87"/>
      <c r="AM334" s="87"/>
      <c r="AN334" s="87"/>
      <c r="AO334" s="87"/>
      <c r="AP334" s="87">
        <v>0</v>
      </c>
      <c r="AQ334" s="87"/>
      <c r="AR334" s="87"/>
      <c r="AS334" s="87"/>
      <c r="AT334" s="87"/>
      <c r="AU334" s="87">
        <v>0</v>
      </c>
      <c r="AV334" s="87"/>
      <c r="AW334" s="87"/>
      <c r="AX334" s="87"/>
      <c r="AY334" s="87"/>
      <c r="AZ334" s="87">
        <f>IF(ISNUMBER(AP334),AP334,0)+IF(ISNUMBER(AU334),AU334,0)</f>
        <v>0</v>
      </c>
      <c r="BA334" s="87"/>
      <c r="BB334" s="87"/>
      <c r="BC334" s="87"/>
      <c r="BD334" s="87"/>
      <c r="CA334" s="8" t="s">
        <v>47</v>
      </c>
    </row>
    <row r="335" spans="1:79" s="8" customFormat="1" ht="42.6" hidden="1" customHeight="1" x14ac:dyDescent="0.25">
      <c r="A335" s="80">
        <v>2</v>
      </c>
      <c r="B335" s="80"/>
      <c r="C335" s="80"/>
      <c r="D335" s="80"/>
      <c r="E335" s="80"/>
      <c r="F335" s="80"/>
      <c r="G335" s="92" t="s">
        <v>273</v>
      </c>
      <c r="H335" s="93"/>
      <c r="I335" s="93"/>
      <c r="J335" s="93"/>
      <c r="K335" s="93"/>
      <c r="L335" s="93"/>
      <c r="M335" s="93"/>
      <c r="N335" s="93"/>
      <c r="O335" s="93"/>
      <c r="P335" s="93"/>
      <c r="Q335" s="93"/>
      <c r="R335" s="93"/>
      <c r="S335" s="94"/>
      <c r="T335" s="218" t="s">
        <v>274</v>
      </c>
      <c r="U335" s="219"/>
      <c r="V335" s="219"/>
      <c r="W335" s="219"/>
      <c r="X335" s="219"/>
      <c r="Y335" s="219"/>
      <c r="Z335" s="220"/>
      <c r="AA335" s="87">
        <v>0</v>
      </c>
      <c r="AB335" s="87"/>
      <c r="AC335" s="87"/>
      <c r="AD335" s="87"/>
      <c r="AE335" s="87"/>
      <c r="AF335" s="87">
        <v>0</v>
      </c>
      <c r="AG335" s="87"/>
      <c r="AH335" s="87"/>
      <c r="AI335" s="87"/>
      <c r="AJ335" s="87"/>
      <c r="AK335" s="87">
        <f>IF(ISNUMBER(AA335),AA335,0)+IF(ISNUMBER(AF335),AF335,0)</f>
        <v>0</v>
      </c>
      <c r="AL335" s="87"/>
      <c r="AM335" s="87"/>
      <c r="AN335" s="87"/>
      <c r="AO335" s="87"/>
      <c r="AP335" s="87">
        <v>0</v>
      </c>
      <c r="AQ335" s="87"/>
      <c r="AR335" s="87"/>
      <c r="AS335" s="87"/>
      <c r="AT335" s="87"/>
      <c r="AU335" s="87">
        <v>0</v>
      </c>
      <c r="AV335" s="87"/>
      <c r="AW335" s="87"/>
      <c r="AX335" s="87"/>
      <c r="AY335" s="87"/>
      <c r="AZ335" s="87">
        <f>IF(ISNUMBER(AP335),AP335,0)+IF(ISNUMBER(AU335),AU335,0)</f>
        <v>0</v>
      </c>
      <c r="BA335" s="87"/>
      <c r="BB335" s="87"/>
      <c r="BC335" s="87"/>
      <c r="BD335" s="87"/>
    </row>
    <row r="336" spans="1:79" s="8" customFormat="1" ht="42.6" customHeight="1" x14ac:dyDescent="0.25">
      <c r="A336" s="80">
        <v>3</v>
      </c>
      <c r="B336" s="80"/>
      <c r="C336" s="80"/>
      <c r="D336" s="80"/>
      <c r="E336" s="80"/>
      <c r="F336" s="80"/>
      <c r="G336" s="92" t="s">
        <v>273</v>
      </c>
      <c r="H336" s="93"/>
      <c r="I336" s="93"/>
      <c r="J336" s="93"/>
      <c r="K336" s="93"/>
      <c r="L336" s="93"/>
      <c r="M336" s="93"/>
      <c r="N336" s="93"/>
      <c r="O336" s="93"/>
      <c r="P336" s="93"/>
      <c r="Q336" s="93"/>
      <c r="R336" s="93"/>
      <c r="S336" s="94"/>
      <c r="T336" s="218" t="s">
        <v>274</v>
      </c>
      <c r="U336" s="219"/>
      <c r="V336" s="219"/>
      <c r="W336" s="219"/>
      <c r="X336" s="219"/>
      <c r="Y336" s="219"/>
      <c r="Z336" s="220"/>
      <c r="AA336" s="87">
        <v>13300</v>
      </c>
      <c r="AB336" s="87"/>
      <c r="AC336" s="87"/>
      <c r="AD336" s="87"/>
      <c r="AE336" s="87"/>
      <c r="AF336" s="87">
        <v>0</v>
      </c>
      <c r="AG336" s="87"/>
      <c r="AH336" s="87"/>
      <c r="AI336" s="87"/>
      <c r="AJ336" s="87"/>
      <c r="AK336" s="87">
        <f>IF(ISNUMBER(AA336),AA336,0)+IF(ISNUMBER(AF336),AF336,0)</f>
        <v>13300</v>
      </c>
      <c r="AL336" s="87"/>
      <c r="AM336" s="87"/>
      <c r="AN336" s="87"/>
      <c r="AO336" s="87"/>
      <c r="AP336" s="87">
        <v>13300</v>
      </c>
      <c r="AQ336" s="87"/>
      <c r="AR336" s="87"/>
      <c r="AS336" s="87"/>
      <c r="AT336" s="87"/>
      <c r="AU336" s="87">
        <v>0</v>
      </c>
      <c r="AV336" s="87"/>
      <c r="AW336" s="87"/>
      <c r="AX336" s="87"/>
      <c r="AY336" s="87"/>
      <c r="AZ336" s="87">
        <f>IF(ISNUMBER(AP336),AP336,0)+IF(ISNUMBER(AU336),AU336,0)</f>
        <v>13300</v>
      </c>
      <c r="BA336" s="87"/>
      <c r="BB336" s="87"/>
      <c r="BC336" s="87"/>
      <c r="BD336" s="87"/>
    </row>
    <row r="337" spans="1:79" s="9" customFormat="1" x14ac:dyDescent="0.25">
      <c r="A337" s="139"/>
      <c r="B337" s="139"/>
      <c r="C337" s="139"/>
      <c r="D337" s="139"/>
      <c r="E337" s="139"/>
      <c r="F337" s="139"/>
      <c r="G337" s="101" t="s">
        <v>145</v>
      </c>
      <c r="H337" s="102"/>
      <c r="I337" s="102"/>
      <c r="J337" s="102"/>
      <c r="K337" s="102"/>
      <c r="L337" s="102"/>
      <c r="M337" s="102"/>
      <c r="N337" s="102"/>
      <c r="O337" s="102"/>
      <c r="P337" s="102"/>
      <c r="Q337" s="102"/>
      <c r="R337" s="102"/>
      <c r="S337" s="103"/>
      <c r="T337" s="225"/>
      <c r="U337" s="102"/>
      <c r="V337" s="102"/>
      <c r="W337" s="102"/>
      <c r="X337" s="102"/>
      <c r="Y337" s="102"/>
      <c r="Z337" s="103"/>
      <c r="AA337" s="120">
        <f t="shared" ref="AA337" si="25">AA334+AA335+AA336</f>
        <v>13300</v>
      </c>
      <c r="AB337" s="120"/>
      <c r="AC337" s="120"/>
      <c r="AD337" s="120"/>
      <c r="AE337" s="120"/>
      <c r="AF337" s="120">
        <f t="shared" ref="AF337" si="26">AF334+AF335+AF336</f>
        <v>0</v>
      </c>
      <c r="AG337" s="120"/>
      <c r="AH337" s="120"/>
      <c r="AI337" s="120"/>
      <c r="AJ337" s="120"/>
      <c r="AK337" s="120">
        <f t="shared" ref="AK337" si="27">AK334+AK335+AK336</f>
        <v>13300</v>
      </c>
      <c r="AL337" s="120"/>
      <c r="AM337" s="120"/>
      <c r="AN337" s="120"/>
      <c r="AO337" s="120"/>
      <c r="AP337" s="120">
        <f t="shared" ref="AP337" si="28">AP334+AP335+AP336</f>
        <v>13300</v>
      </c>
      <c r="AQ337" s="120"/>
      <c r="AR337" s="120"/>
      <c r="AS337" s="120"/>
      <c r="AT337" s="120"/>
      <c r="AU337" s="120">
        <f t="shared" ref="AU337" si="29">AU334+AU335+AU336</f>
        <v>0</v>
      </c>
      <c r="AV337" s="120"/>
      <c r="AW337" s="120"/>
      <c r="AX337" s="120"/>
      <c r="AY337" s="120"/>
      <c r="AZ337" s="120">
        <f t="shared" ref="AZ337" si="30">AZ334+AZ335+AZ336</f>
        <v>13300</v>
      </c>
      <c r="BA337" s="120"/>
      <c r="BB337" s="120"/>
      <c r="BC337" s="120"/>
      <c r="BD337" s="120"/>
    </row>
    <row r="339" spans="1:79" ht="14.25" customHeight="1" x14ac:dyDescent="0.25">
      <c r="A339" s="51" t="s">
        <v>210</v>
      </c>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row>
    <row r="340" spans="1:79" ht="7.95" customHeight="1" x14ac:dyDescent="0.25"/>
    <row r="341" spans="1:79" ht="15" customHeight="1" x14ac:dyDescent="0.25">
      <c r="A341" s="59" t="s">
        <v>192</v>
      </c>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row>
    <row r="342" spans="1:79" ht="6" customHeight="1" x14ac:dyDescent="0.25"/>
    <row r="343" spans="1:79" ht="23.1" customHeight="1" x14ac:dyDescent="0.25">
      <c r="A343" s="61" t="s">
        <v>125</v>
      </c>
      <c r="B343" s="61"/>
      <c r="C343" s="61"/>
      <c r="D343" s="61"/>
      <c r="E343" s="61"/>
      <c r="F343" s="61"/>
      <c r="G343" s="61"/>
      <c r="H343" s="61"/>
      <c r="I343" s="61"/>
      <c r="J343" s="61"/>
      <c r="K343" s="61"/>
      <c r="L343" s="61"/>
      <c r="M343" s="61"/>
      <c r="N343" s="81" t="s">
        <v>126</v>
      </c>
      <c r="O343" s="82"/>
      <c r="P343" s="82"/>
      <c r="Q343" s="82"/>
      <c r="R343" s="82"/>
      <c r="S343" s="82"/>
      <c r="T343" s="82"/>
      <c r="U343" s="83"/>
      <c r="V343" s="81" t="s">
        <v>127</v>
      </c>
      <c r="W343" s="82"/>
      <c r="X343" s="82"/>
      <c r="Y343" s="83"/>
      <c r="Z343" s="77" t="s">
        <v>193</v>
      </c>
      <c r="AA343" s="78"/>
      <c r="AB343" s="78"/>
      <c r="AC343" s="78"/>
      <c r="AD343" s="78"/>
      <c r="AE343" s="78"/>
      <c r="AF343" s="78"/>
      <c r="AG343" s="79"/>
      <c r="AH343" s="77" t="s">
        <v>195</v>
      </c>
      <c r="AI343" s="78"/>
      <c r="AJ343" s="78"/>
      <c r="AK343" s="78"/>
      <c r="AL343" s="78"/>
      <c r="AM343" s="78"/>
      <c r="AN343" s="78"/>
      <c r="AO343" s="79"/>
      <c r="AP343" s="77" t="s">
        <v>200</v>
      </c>
      <c r="AQ343" s="78"/>
      <c r="AR343" s="78"/>
      <c r="AS343" s="78"/>
      <c r="AT343" s="78"/>
      <c r="AU343" s="78"/>
      <c r="AV343" s="78"/>
      <c r="AW343" s="78"/>
      <c r="AX343" s="77" t="s">
        <v>204</v>
      </c>
      <c r="AY343" s="78"/>
      <c r="AZ343" s="78"/>
      <c r="BA343" s="78"/>
      <c r="BB343" s="78"/>
      <c r="BC343" s="78"/>
      <c r="BD343" s="78"/>
      <c r="BE343" s="79"/>
      <c r="BF343" s="77" t="s">
        <v>208</v>
      </c>
      <c r="BG343" s="78"/>
      <c r="BH343" s="78"/>
      <c r="BI343" s="78"/>
      <c r="BJ343" s="78"/>
      <c r="BK343" s="78"/>
      <c r="BL343" s="78"/>
      <c r="BM343" s="79"/>
    </row>
    <row r="344" spans="1:79" ht="95.25" customHeight="1" x14ac:dyDescent="0.25">
      <c r="A344" s="61"/>
      <c r="B344" s="61"/>
      <c r="C344" s="61"/>
      <c r="D344" s="61"/>
      <c r="E344" s="61"/>
      <c r="F344" s="61"/>
      <c r="G344" s="61"/>
      <c r="H344" s="61"/>
      <c r="I344" s="61"/>
      <c r="J344" s="61"/>
      <c r="K344" s="61"/>
      <c r="L344" s="61"/>
      <c r="M344" s="61"/>
      <c r="N344" s="84"/>
      <c r="O344" s="85"/>
      <c r="P344" s="85"/>
      <c r="Q344" s="85"/>
      <c r="R344" s="85"/>
      <c r="S344" s="85"/>
      <c r="T344" s="85"/>
      <c r="U344" s="86"/>
      <c r="V344" s="84"/>
      <c r="W344" s="85"/>
      <c r="X344" s="85"/>
      <c r="Y344" s="86"/>
      <c r="Z344" s="80" t="s">
        <v>130</v>
      </c>
      <c r="AA344" s="80"/>
      <c r="AB344" s="80"/>
      <c r="AC344" s="80"/>
      <c r="AD344" s="80" t="s">
        <v>131</v>
      </c>
      <c r="AE344" s="80"/>
      <c r="AF344" s="80"/>
      <c r="AG344" s="80"/>
      <c r="AH344" s="80" t="s">
        <v>130</v>
      </c>
      <c r="AI344" s="80"/>
      <c r="AJ344" s="80"/>
      <c r="AK344" s="80"/>
      <c r="AL344" s="80" t="s">
        <v>131</v>
      </c>
      <c r="AM344" s="80"/>
      <c r="AN344" s="80"/>
      <c r="AO344" s="80"/>
      <c r="AP344" s="80" t="s">
        <v>130</v>
      </c>
      <c r="AQ344" s="80"/>
      <c r="AR344" s="80"/>
      <c r="AS344" s="80"/>
      <c r="AT344" s="80" t="s">
        <v>131</v>
      </c>
      <c r="AU344" s="80"/>
      <c r="AV344" s="80"/>
      <c r="AW344" s="80"/>
      <c r="AX344" s="80" t="s">
        <v>130</v>
      </c>
      <c r="AY344" s="80"/>
      <c r="AZ344" s="80"/>
      <c r="BA344" s="80"/>
      <c r="BB344" s="80" t="s">
        <v>131</v>
      </c>
      <c r="BC344" s="80"/>
      <c r="BD344" s="80"/>
      <c r="BE344" s="80"/>
      <c r="BF344" s="80" t="s">
        <v>130</v>
      </c>
      <c r="BG344" s="80"/>
      <c r="BH344" s="80"/>
      <c r="BI344" s="80"/>
      <c r="BJ344" s="80" t="s">
        <v>131</v>
      </c>
      <c r="BK344" s="80"/>
      <c r="BL344" s="80"/>
      <c r="BM344" s="80"/>
    </row>
    <row r="345" spans="1:79" ht="15" customHeight="1" x14ac:dyDescent="0.25">
      <c r="A345" s="61">
        <v>1</v>
      </c>
      <c r="B345" s="61"/>
      <c r="C345" s="61"/>
      <c r="D345" s="61"/>
      <c r="E345" s="61"/>
      <c r="F345" s="61"/>
      <c r="G345" s="61"/>
      <c r="H345" s="61"/>
      <c r="I345" s="61"/>
      <c r="J345" s="61"/>
      <c r="K345" s="61"/>
      <c r="L345" s="61"/>
      <c r="M345" s="61"/>
      <c r="N345" s="77">
        <v>2</v>
      </c>
      <c r="O345" s="78"/>
      <c r="P345" s="78"/>
      <c r="Q345" s="78"/>
      <c r="R345" s="78"/>
      <c r="S345" s="78"/>
      <c r="T345" s="78"/>
      <c r="U345" s="79"/>
      <c r="V345" s="77">
        <v>3</v>
      </c>
      <c r="W345" s="78"/>
      <c r="X345" s="78"/>
      <c r="Y345" s="79"/>
      <c r="Z345" s="61">
        <v>4</v>
      </c>
      <c r="AA345" s="61"/>
      <c r="AB345" s="61"/>
      <c r="AC345" s="61"/>
      <c r="AD345" s="61">
        <v>5</v>
      </c>
      <c r="AE345" s="61"/>
      <c r="AF345" s="61"/>
      <c r="AG345" s="61"/>
      <c r="AH345" s="61">
        <v>6</v>
      </c>
      <c r="AI345" s="61"/>
      <c r="AJ345" s="61"/>
      <c r="AK345" s="61"/>
      <c r="AL345" s="61">
        <v>7</v>
      </c>
      <c r="AM345" s="61"/>
      <c r="AN345" s="61"/>
      <c r="AO345" s="61"/>
      <c r="AP345" s="61">
        <v>8</v>
      </c>
      <c r="AQ345" s="61"/>
      <c r="AR345" s="61"/>
      <c r="AS345" s="61"/>
      <c r="AT345" s="61">
        <v>9</v>
      </c>
      <c r="AU345" s="61"/>
      <c r="AV345" s="61"/>
      <c r="AW345" s="61"/>
      <c r="AX345" s="61">
        <v>10</v>
      </c>
      <c r="AY345" s="61"/>
      <c r="AZ345" s="61"/>
      <c r="BA345" s="61"/>
      <c r="BB345" s="61">
        <v>11</v>
      </c>
      <c r="BC345" s="61"/>
      <c r="BD345" s="61"/>
      <c r="BE345" s="61"/>
      <c r="BF345" s="61">
        <v>12</v>
      </c>
      <c r="BG345" s="61"/>
      <c r="BH345" s="61"/>
      <c r="BI345" s="61"/>
      <c r="BJ345" s="61">
        <v>13</v>
      </c>
      <c r="BK345" s="61"/>
      <c r="BL345" s="61"/>
      <c r="BM345" s="61"/>
    </row>
    <row r="346" spans="1:79" ht="12" hidden="1" customHeight="1" x14ac:dyDescent="0.25">
      <c r="A346" s="142" t="s">
        <v>143</v>
      </c>
      <c r="B346" s="142"/>
      <c r="C346" s="142"/>
      <c r="D346" s="142"/>
      <c r="E346" s="142"/>
      <c r="F346" s="142"/>
      <c r="G346" s="142"/>
      <c r="H346" s="142"/>
      <c r="I346" s="142"/>
      <c r="J346" s="142"/>
      <c r="K346" s="142"/>
      <c r="L346" s="142"/>
      <c r="M346" s="142"/>
      <c r="N346" s="62" t="s">
        <v>128</v>
      </c>
      <c r="O346" s="63"/>
      <c r="P346" s="63"/>
      <c r="Q346" s="63"/>
      <c r="R346" s="63"/>
      <c r="S346" s="63"/>
      <c r="T346" s="63"/>
      <c r="U346" s="64"/>
      <c r="V346" s="62" t="s">
        <v>129</v>
      </c>
      <c r="W346" s="63"/>
      <c r="X346" s="63"/>
      <c r="Y346" s="64"/>
      <c r="Z346" s="122" t="s">
        <v>65</v>
      </c>
      <c r="AA346" s="122"/>
      <c r="AB346" s="122"/>
      <c r="AC346" s="122"/>
      <c r="AD346" s="122" t="s">
        <v>66</v>
      </c>
      <c r="AE346" s="122"/>
      <c r="AF346" s="122"/>
      <c r="AG346" s="122"/>
      <c r="AH346" s="122" t="s">
        <v>67</v>
      </c>
      <c r="AI346" s="122"/>
      <c r="AJ346" s="122"/>
      <c r="AK346" s="122"/>
      <c r="AL346" s="122" t="s">
        <v>68</v>
      </c>
      <c r="AM346" s="122"/>
      <c r="AN346" s="122"/>
      <c r="AO346" s="122"/>
      <c r="AP346" s="122" t="s">
        <v>58</v>
      </c>
      <c r="AQ346" s="122"/>
      <c r="AR346" s="122"/>
      <c r="AS346" s="122"/>
      <c r="AT346" s="122" t="s">
        <v>59</v>
      </c>
      <c r="AU346" s="122"/>
      <c r="AV346" s="122"/>
      <c r="AW346" s="122"/>
      <c r="AX346" s="122" t="s">
        <v>60</v>
      </c>
      <c r="AY346" s="122"/>
      <c r="AZ346" s="122"/>
      <c r="BA346" s="122"/>
      <c r="BB346" s="122" t="s">
        <v>61</v>
      </c>
      <c r="BC346" s="122"/>
      <c r="BD346" s="122"/>
      <c r="BE346" s="122"/>
      <c r="BF346" s="122" t="s">
        <v>62</v>
      </c>
      <c r="BG346" s="122"/>
      <c r="BH346" s="122"/>
      <c r="BI346" s="122"/>
      <c r="BJ346" s="122" t="s">
        <v>63</v>
      </c>
      <c r="BK346" s="122"/>
      <c r="BL346" s="122"/>
      <c r="BM346" s="122"/>
      <c r="CA346" s="1" t="s">
        <v>48</v>
      </c>
    </row>
    <row r="347" spans="1:79" s="8" customFormat="1" ht="66.599999999999994" customHeight="1" x14ac:dyDescent="0.25">
      <c r="A347" s="142" t="s">
        <v>350</v>
      </c>
      <c r="B347" s="142"/>
      <c r="C347" s="142"/>
      <c r="D347" s="142"/>
      <c r="E347" s="142"/>
      <c r="F347" s="142"/>
      <c r="G347" s="142"/>
      <c r="H347" s="142"/>
      <c r="I347" s="142"/>
      <c r="J347" s="142"/>
      <c r="K347" s="142"/>
      <c r="L347" s="142"/>
      <c r="M347" s="142"/>
      <c r="N347" s="62">
        <v>2018</v>
      </c>
      <c r="O347" s="63"/>
      <c r="P347" s="63"/>
      <c r="Q347" s="63"/>
      <c r="R347" s="63"/>
      <c r="S347" s="63"/>
      <c r="T347" s="63"/>
      <c r="U347" s="64"/>
      <c r="V347" s="221">
        <v>142088</v>
      </c>
      <c r="W347" s="222"/>
      <c r="X347" s="222"/>
      <c r="Y347" s="223"/>
      <c r="Z347" s="158">
        <v>142088</v>
      </c>
      <c r="AA347" s="158"/>
      <c r="AB347" s="158"/>
      <c r="AC347" s="158"/>
      <c r="AD347" s="158">
        <v>100</v>
      </c>
      <c r="AE347" s="158"/>
      <c r="AF347" s="158"/>
      <c r="AG347" s="158"/>
      <c r="AH347" s="224">
        <v>0</v>
      </c>
      <c r="AI347" s="224"/>
      <c r="AJ347" s="224"/>
      <c r="AK347" s="224"/>
      <c r="AL347" s="224">
        <v>0</v>
      </c>
      <c r="AM347" s="224"/>
      <c r="AN347" s="224"/>
      <c r="AO347" s="224"/>
      <c r="AP347" s="224">
        <v>0</v>
      </c>
      <c r="AQ347" s="224"/>
      <c r="AR347" s="224"/>
      <c r="AS347" s="224"/>
      <c r="AT347" s="224">
        <v>0</v>
      </c>
      <c r="AU347" s="224"/>
      <c r="AV347" s="224"/>
      <c r="AW347" s="224"/>
      <c r="AX347" s="224">
        <v>0</v>
      </c>
      <c r="AY347" s="224"/>
      <c r="AZ347" s="224"/>
      <c r="BA347" s="224"/>
      <c r="BB347" s="224">
        <v>0</v>
      </c>
      <c r="BC347" s="224"/>
      <c r="BD347" s="224"/>
      <c r="BE347" s="224"/>
      <c r="BF347" s="224">
        <v>0</v>
      </c>
      <c r="BG347" s="224"/>
      <c r="BH347" s="224"/>
      <c r="BI347" s="224"/>
      <c r="BJ347" s="224">
        <v>0</v>
      </c>
      <c r="BK347" s="224"/>
      <c r="BL347" s="224"/>
      <c r="BM347" s="224"/>
      <c r="CA347" s="8" t="s">
        <v>49</v>
      </c>
    </row>
    <row r="348" spans="1:79" s="9" customFormat="1" ht="15.6" customHeight="1" x14ac:dyDescent="0.25">
      <c r="A348" s="140" t="s">
        <v>145</v>
      </c>
      <c r="B348" s="140"/>
      <c r="C348" s="140"/>
      <c r="D348" s="140"/>
      <c r="E348" s="140"/>
      <c r="F348" s="140"/>
      <c r="G348" s="140"/>
      <c r="H348" s="140"/>
      <c r="I348" s="140"/>
      <c r="J348" s="140"/>
      <c r="K348" s="140"/>
      <c r="L348" s="140"/>
      <c r="M348" s="140"/>
      <c r="N348" s="98"/>
      <c r="O348" s="99"/>
      <c r="P348" s="99"/>
      <c r="Q348" s="99"/>
      <c r="R348" s="99"/>
      <c r="S348" s="99"/>
      <c r="T348" s="99"/>
      <c r="U348" s="100"/>
      <c r="V348" s="143"/>
      <c r="W348" s="144"/>
      <c r="X348" s="144"/>
      <c r="Y348" s="145"/>
      <c r="Z348" s="146">
        <v>142088</v>
      </c>
      <c r="AA348" s="146"/>
      <c r="AB348" s="146"/>
      <c r="AC348" s="146"/>
      <c r="AD348" s="146"/>
      <c r="AE348" s="146"/>
      <c r="AF348" s="146"/>
      <c r="AG348" s="146"/>
      <c r="AH348" s="147">
        <v>0</v>
      </c>
      <c r="AI348" s="147"/>
      <c r="AJ348" s="147"/>
      <c r="AK348" s="147"/>
      <c r="AL348" s="147"/>
      <c r="AM348" s="147"/>
      <c r="AN348" s="147"/>
      <c r="AO348" s="147"/>
      <c r="AP348" s="147">
        <v>0</v>
      </c>
      <c r="AQ348" s="147"/>
      <c r="AR348" s="147"/>
      <c r="AS348" s="147"/>
      <c r="AT348" s="147"/>
      <c r="AU348" s="147"/>
      <c r="AV348" s="147"/>
      <c r="AW348" s="147"/>
      <c r="AX348" s="147">
        <v>0</v>
      </c>
      <c r="AY348" s="147"/>
      <c r="AZ348" s="147"/>
      <c r="BA348" s="147"/>
      <c r="BB348" s="147"/>
      <c r="BC348" s="147"/>
      <c r="BD348" s="147"/>
      <c r="BE348" s="147"/>
      <c r="BF348" s="147">
        <v>0</v>
      </c>
      <c r="BG348" s="147"/>
      <c r="BH348" s="147"/>
      <c r="BI348" s="147"/>
      <c r="BJ348" s="147"/>
      <c r="BK348" s="147"/>
      <c r="BL348" s="147"/>
      <c r="BM348" s="147"/>
    </row>
    <row r="350" spans="1:79" ht="35.25" customHeight="1" x14ac:dyDescent="0.25">
      <c r="A350" s="51" t="s">
        <v>211</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row>
    <row r="351" spans="1:79" ht="103.2" customHeight="1" x14ac:dyDescent="0.25">
      <c r="A351" s="65" t="s">
        <v>589</v>
      </c>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row>
    <row r="352" spans="1:79" ht="6.6" customHeight="1" x14ac:dyDescent="0.25"/>
    <row r="353" spans="1:79" ht="18.600000000000001" customHeight="1" x14ac:dyDescent="0.25">
      <c r="A353" s="148" t="s">
        <v>202</v>
      </c>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row>
    <row r="354" spans="1:79" ht="4.95" customHeight="1" x14ac:dyDescent="0.25"/>
    <row r="355" spans="1:79" ht="14.25" customHeight="1" x14ac:dyDescent="0.25">
      <c r="A355" s="51" t="s">
        <v>422</v>
      </c>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row>
    <row r="356" spans="1:79" ht="13.95" customHeight="1" x14ac:dyDescent="0.25">
      <c r="A356" s="59" t="s">
        <v>192</v>
      </c>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row>
    <row r="357" spans="1:79" ht="4.95" customHeight="1" x14ac:dyDescent="0.25"/>
    <row r="358" spans="1:79" ht="42.9" customHeight="1" x14ac:dyDescent="0.25">
      <c r="A358" s="80" t="s">
        <v>132</v>
      </c>
      <c r="B358" s="80"/>
      <c r="C358" s="80"/>
      <c r="D358" s="80"/>
      <c r="E358" s="80"/>
      <c r="F358" s="80"/>
      <c r="G358" s="61" t="s">
        <v>19</v>
      </c>
      <c r="H358" s="61"/>
      <c r="I358" s="61"/>
      <c r="J358" s="61"/>
      <c r="K358" s="61"/>
      <c r="L358" s="61"/>
      <c r="M358" s="61"/>
      <c r="N358" s="61"/>
      <c r="O358" s="61"/>
      <c r="P358" s="61"/>
      <c r="Q358" s="61"/>
      <c r="R358" s="61"/>
      <c r="S358" s="61"/>
      <c r="T358" s="61" t="s">
        <v>15</v>
      </c>
      <c r="U358" s="61"/>
      <c r="V358" s="61"/>
      <c r="W358" s="61"/>
      <c r="X358" s="61"/>
      <c r="Y358" s="61"/>
      <c r="Z358" s="61" t="s">
        <v>14</v>
      </c>
      <c r="AA358" s="61"/>
      <c r="AB358" s="61"/>
      <c r="AC358" s="61"/>
      <c r="AD358" s="61"/>
      <c r="AE358" s="61" t="s">
        <v>133</v>
      </c>
      <c r="AF358" s="61"/>
      <c r="AG358" s="61"/>
      <c r="AH358" s="61"/>
      <c r="AI358" s="61"/>
      <c r="AJ358" s="61"/>
      <c r="AK358" s="61" t="s">
        <v>134</v>
      </c>
      <c r="AL358" s="61"/>
      <c r="AM358" s="61"/>
      <c r="AN358" s="61"/>
      <c r="AO358" s="61"/>
      <c r="AP358" s="61"/>
      <c r="AQ358" s="61" t="s">
        <v>135</v>
      </c>
      <c r="AR358" s="61"/>
      <c r="AS358" s="61"/>
      <c r="AT358" s="61"/>
      <c r="AU358" s="61"/>
      <c r="AV358" s="61"/>
      <c r="AW358" s="61" t="s">
        <v>98</v>
      </c>
      <c r="AX358" s="61"/>
      <c r="AY358" s="61"/>
      <c r="AZ358" s="61"/>
      <c r="BA358" s="61"/>
      <c r="BB358" s="61"/>
      <c r="BC358" s="61"/>
      <c r="BD358" s="61"/>
      <c r="BE358" s="61"/>
      <c r="BF358" s="61"/>
      <c r="BG358" s="61" t="s">
        <v>136</v>
      </c>
      <c r="BH358" s="61"/>
      <c r="BI358" s="61"/>
      <c r="BJ358" s="61"/>
      <c r="BK358" s="61"/>
      <c r="BL358" s="61"/>
    </row>
    <row r="359" spans="1:79" ht="39.9" customHeight="1" x14ac:dyDescent="0.25">
      <c r="A359" s="80"/>
      <c r="B359" s="80"/>
      <c r="C359" s="80"/>
      <c r="D359" s="80"/>
      <c r="E359" s="80"/>
      <c r="F359" s="80"/>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t="s">
        <v>17</v>
      </c>
      <c r="AX359" s="61"/>
      <c r="AY359" s="61"/>
      <c r="AZ359" s="61"/>
      <c r="BA359" s="61"/>
      <c r="BB359" s="61" t="s">
        <v>16</v>
      </c>
      <c r="BC359" s="61"/>
      <c r="BD359" s="61"/>
      <c r="BE359" s="61"/>
      <c r="BF359" s="61"/>
      <c r="BG359" s="61"/>
      <c r="BH359" s="61"/>
      <c r="BI359" s="61"/>
      <c r="BJ359" s="61"/>
      <c r="BK359" s="61"/>
      <c r="BL359" s="61"/>
    </row>
    <row r="360" spans="1:79" ht="15" customHeight="1" x14ac:dyDescent="0.25">
      <c r="A360" s="61">
        <v>1</v>
      </c>
      <c r="B360" s="61"/>
      <c r="C360" s="61"/>
      <c r="D360" s="61"/>
      <c r="E360" s="61"/>
      <c r="F360" s="61"/>
      <c r="G360" s="61">
        <v>2</v>
      </c>
      <c r="H360" s="61"/>
      <c r="I360" s="61"/>
      <c r="J360" s="61"/>
      <c r="K360" s="61"/>
      <c r="L360" s="61"/>
      <c r="M360" s="61"/>
      <c r="N360" s="61"/>
      <c r="O360" s="61"/>
      <c r="P360" s="61"/>
      <c r="Q360" s="61"/>
      <c r="R360" s="61"/>
      <c r="S360" s="61"/>
      <c r="T360" s="61">
        <v>3</v>
      </c>
      <c r="U360" s="61"/>
      <c r="V360" s="61"/>
      <c r="W360" s="61"/>
      <c r="X360" s="61"/>
      <c r="Y360" s="61"/>
      <c r="Z360" s="61">
        <v>4</v>
      </c>
      <c r="AA360" s="61"/>
      <c r="AB360" s="61"/>
      <c r="AC360" s="61"/>
      <c r="AD360" s="61"/>
      <c r="AE360" s="61">
        <v>5</v>
      </c>
      <c r="AF360" s="61"/>
      <c r="AG360" s="61"/>
      <c r="AH360" s="61"/>
      <c r="AI360" s="61"/>
      <c r="AJ360" s="61"/>
      <c r="AK360" s="61">
        <v>6</v>
      </c>
      <c r="AL360" s="61"/>
      <c r="AM360" s="61"/>
      <c r="AN360" s="61"/>
      <c r="AO360" s="61"/>
      <c r="AP360" s="61"/>
      <c r="AQ360" s="61">
        <v>7</v>
      </c>
      <c r="AR360" s="61"/>
      <c r="AS360" s="61"/>
      <c r="AT360" s="61"/>
      <c r="AU360" s="61"/>
      <c r="AV360" s="61"/>
      <c r="AW360" s="61">
        <v>8</v>
      </c>
      <c r="AX360" s="61"/>
      <c r="AY360" s="61"/>
      <c r="AZ360" s="61"/>
      <c r="BA360" s="61"/>
      <c r="BB360" s="61">
        <v>9</v>
      </c>
      <c r="BC360" s="61"/>
      <c r="BD360" s="61"/>
      <c r="BE360" s="61"/>
      <c r="BF360" s="61"/>
      <c r="BG360" s="61">
        <v>10</v>
      </c>
      <c r="BH360" s="61"/>
      <c r="BI360" s="61"/>
      <c r="BJ360" s="61"/>
      <c r="BK360" s="61"/>
      <c r="BL360" s="61"/>
    </row>
    <row r="361" spans="1:79" ht="12" hidden="1" customHeight="1" x14ac:dyDescent="0.25">
      <c r="A361" s="80" t="s">
        <v>64</v>
      </c>
      <c r="B361" s="80"/>
      <c r="C361" s="80"/>
      <c r="D361" s="80"/>
      <c r="E361" s="80"/>
      <c r="F361" s="80"/>
      <c r="G361" s="142" t="s">
        <v>57</v>
      </c>
      <c r="H361" s="142"/>
      <c r="I361" s="142"/>
      <c r="J361" s="142"/>
      <c r="K361" s="142"/>
      <c r="L361" s="142"/>
      <c r="M361" s="142"/>
      <c r="N361" s="142"/>
      <c r="O361" s="142"/>
      <c r="P361" s="142"/>
      <c r="Q361" s="142"/>
      <c r="R361" s="142"/>
      <c r="S361" s="142"/>
      <c r="T361" s="122" t="s">
        <v>80</v>
      </c>
      <c r="U361" s="122"/>
      <c r="V361" s="122"/>
      <c r="W361" s="122"/>
      <c r="X361" s="122"/>
      <c r="Y361" s="122"/>
      <c r="Z361" s="122" t="s">
        <v>81</v>
      </c>
      <c r="AA361" s="122"/>
      <c r="AB361" s="122"/>
      <c r="AC361" s="122"/>
      <c r="AD361" s="122"/>
      <c r="AE361" s="122" t="s">
        <v>82</v>
      </c>
      <c r="AF361" s="122"/>
      <c r="AG361" s="122"/>
      <c r="AH361" s="122"/>
      <c r="AI361" s="122"/>
      <c r="AJ361" s="122"/>
      <c r="AK361" s="122" t="s">
        <v>83</v>
      </c>
      <c r="AL361" s="122"/>
      <c r="AM361" s="122"/>
      <c r="AN361" s="122"/>
      <c r="AO361" s="122"/>
      <c r="AP361" s="122"/>
      <c r="AQ361" s="125" t="s">
        <v>100</v>
      </c>
      <c r="AR361" s="122"/>
      <c r="AS361" s="122"/>
      <c r="AT361" s="122"/>
      <c r="AU361" s="122"/>
      <c r="AV361" s="122"/>
      <c r="AW361" s="122" t="s">
        <v>84</v>
      </c>
      <c r="AX361" s="122"/>
      <c r="AY361" s="122"/>
      <c r="AZ361" s="122"/>
      <c r="BA361" s="122"/>
      <c r="BB361" s="122" t="s">
        <v>85</v>
      </c>
      <c r="BC361" s="122"/>
      <c r="BD361" s="122"/>
      <c r="BE361" s="122"/>
      <c r="BF361" s="122"/>
      <c r="BG361" s="125" t="s">
        <v>101</v>
      </c>
      <c r="BH361" s="122"/>
      <c r="BI361" s="122"/>
      <c r="BJ361" s="122"/>
      <c r="BK361" s="122"/>
      <c r="BL361" s="122"/>
      <c r="CA361" s="1" t="s">
        <v>50</v>
      </c>
    </row>
    <row r="362" spans="1:79" s="8" customFormat="1" ht="13.2" customHeight="1" x14ac:dyDescent="0.25">
      <c r="A362" s="80">
        <v>2111</v>
      </c>
      <c r="B362" s="80"/>
      <c r="C362" s="80"/>
      <c r="D362" s="80"/>
      <c r="E362" s="80"/>
      <c r="F362" s="80"/>
      <c r="G362" s="92" t="s">
        <v>154</v>
      </c>
      <c r="H362" s="93"/>
      <c r="I362" s="93"/>
      <c r="J362" s="93"/>
      <c r="K362" s="93"/>
      <c r="L362" s="93"/>
      <c r="M362" s="93"/>
      <c r="N362" s="93"/>
      <c r="O362" s="93"/>
      <c r="P362" s="93"/>
      <c r="Q362" s="93"/>
      <c r="R362" s="93"/>
      <c r="S362" s="94"/>
      <c r="T362" s="87">
        <v>2755290</v>
      </c>
      <c r="U362" s="87"/>
      <c r="V362" s="87"/>
      <c r="W362" s="87"/>
      <c r="X362" s="87"/>
      <c r="Y362" s="87"/>
      <c r="Z362" s="87">
        <v>2752138</v>
      </c>
      <c r="AA362" s="87"/>
      <c r="AB362" s="87"/>
      <c r="AC362" s="87"/>
      <c r="AD362" s="87"/>
      <c r="AE362" s="87">
        <v>0</v>
      </c>
      <c r="AF362" s="87"/>
      <c r="AG362" s="87"/>
      <c r="AH362" s="87"/>
      <c r="AI362" s="87"/>
      <c r="AJ362" s="87"/>
      <c r="AK362" s="87">
        <v>0</v>
      </c>
      <c r="AL362" s="87"/>
      <c r="AM362" s="87"/>
      <c r="AN362" s="87"/>
      <c r="AO362" s="87"/>
      <c r="AP362" s="87"/>
      <c r="AQ362" s="87">
        <f t="shared" ref="AQ362:AQ373" si="31">IF(ISNUMBER(AK362),AK362,0)-IF(ISNUMBER(AE362),AE362,0)</f>
        <v>0</v>
      </c>
      <c r="AR362" s="87"/>
      <c r="AS362" s="87"/>
      <c r="AT362" s="87"/>
      <c r="AU362" s="87"/>
      <c r="AV362" s="87"/>
      <c r="AW362" s="87">
        <v>0</v>
      </c>
      <c r="AX362" s="87"/>
      <c r="AY362" s="87"/>
      <c r="AZ362" s="87"/>
      <c r="BA362" s="87"/>
      <c r="BB362" s="87">
        <v>0</v>
      </c>
      <c r="BC362" s="87"/>
      <c r="BD362" s="87"/>
      <c r="BE362" s="87"/>
      <c r="BF362" s="87"/>
      <c r="BG362" s="87">
        <f t="shared" ref="BG362:BG373" si="32">IF(ISNUMBER(Z362),Z362,0)+IF(ISNUMBER(AK362),AK362,0)</f>
        <v>2752138</v>
      </c>
      <c r="BH362" s="87"/>
      <c r="BI362" s="87"/>
      <c r="BJ362" s="87"/>
      <c r="BK362" s="87"/>
      <c r="BL362" s="87"/>
      <c r="CA362" s="8" t="s">
        <v>51</v>
      </c>
    </row>
    <row r="363" spans="1:79" s="8" customFormat="1" ht="13.2" customHeight="1" x14ac:dyDescent="0.25">
      <c r="A363" s="80">
        <v>2120</v>
      </c>
      <c r="B363" s="80"/>
      <c r="C363" s="80"/>
      <c r="D363" s="80"/>
      <c r="E363" s="80"/>
      <c r="F363" s="80"/>
      <c r="G363" s="92" t="s">
        <v>155</v>
      </c>
      <c r="H363" s="93"/>
      <c r="I363" s="93"/>
      <c r="J363" s="93"/>
      <c r="K363" s="93"/>
      <c r="L363" s="93"/>
      <c r="M363" s="93"/>
      <c r="N363" s="93"/>
      <c r="O363" s="93"/>
      <c r="P363" s="93"/>
      <c r="Q363" s="93"/>
      <c r="R363" s="93"/>
      <c r="S363" s="94"/>
      <c r="T363" s="87">
        <v>605784</v>
      </c>
      <c r="U363" s="87"/>
      <c r="V363" s="87"/>
      <c r="W363" s="87"/>
      <c r="X363" s="87"/>
      <c r="Y363" s="87"/>
      <c r="Z363" s="87">
        <v>601217</v>
      </c>
      <c r="AA363" s="87"/>
      <c r="AB363" s="87"/>
      <c r="AC363" s="87"/>
      <c r="AD363" s="87"/>
      <c r="AE363" s="87">
        <v>0</v>
      </c>
      <c r="AF363" s="87"/>
      <c r="AG363" s="87"/>
      <c r="AH363" s="87"/>
      <c r="AI363" s="87"/>
      <c r="AJ363" s="87"/>
      <c r="AK363" s="87">
        <v>0</v>
      </c>
      <c r="AL363" s="87"/>
      <c r="AM363" s="87"/>
      <c r="AN363" s="87"/>
      <c r="AO363" s="87"/>
      <c r="AP363" s="87"/>
      <c r="AQ363" s="87">
        <f t="shared" si="31"/>
        <v>0</v>
      </c>
      <c r="AR363" s="87"/>
      <c r="AS363" s="87"/>
      <c r="AT363" s="87"/>
      <c r="AU363" s="87"/>
      <c r="AV363" s="87"/>
      <c r="AW363" s="87">
        <v>0</v>
      </c>
      <c r="AX363" s="87"/>
      <c r="AY363" s="87"/>
      <c r="AZ363" s="87"/>
      <c r="BA363" s="87"/>
      <c r="BB363" s="87">
        <v>0</v>
      </c>
      <c r="BC363" s="87"/>
      <c r="BD363" s="87"/>
      <c r="BE363" s="87"/>
      <c r="BF363" s="87"/>
      <c r="BG363" s="87">
        <f t="shared" si="32"/>
        <v>601217</v>
      </c>
      <c r="BH363" s="87"/>
      <c r="BI363" s="87"/>
      <c r="BJ363" s="87"/>
      <c r="BK363" s="87"/>
      <c r="BL363" s="87"/>
    </row>
    <row r="364" spans="1:79" s="8" customFormat="1" ht="13.2" customHeight="1" x14ac:dyDescent="0.25">
      <c r="A364" s="80">
        <v>2210</v>
      </c>
      <c r="B364" s="80"/>
      <c r="C364" s="80"/>
      <c r="D364" s="80"/>
      <c r="E364" s="80"/>
      <c r="F364" s="80"/>
      <c r="G364" s="92" t="s">
        <v>156</v>
      </c>
      <c r="H364" s="93"/>
      <c r="I364" s="93"/>
      <c r="J364" s="93"/>
      <c r="K364" s="93"/>
      <c r="L364" s="93"/>
      <c r="M364" s="93"/>
      <c r="N364" s="93"/>
      <c r="O364" s="93"/>
      <c r="P364" s="93"/>
      <c r="Q364" s="93"/>
      <c r="R364" s="93"/>
      <c r="S364" s="94"/>
      <c r="T364" s="87">
        <v>50001</v>
      </c>
      <c r="U364" s="87"/>
      <c r="V364" s="87"/>
      <c r="W364" s="87"/>
      <c r="X364" s="87"/>
      <c r="Y364" s="87"/>
      <c r="Z364" s="87">
        <v>50001</v>
      </c>
      <c r="AA364" s="87"/>
      <c r="AB364" s="87"/>
      <c r="AC364" s="87"/>
      <c r="AD364" s="87"/>
      <c r="AE364" s="87">
        <v>0</v>
      </c>
      <c r="AF364" s="87"/>
      <c r="AG364" s="87"/>
      <c r="AH364" s="87"/>
      <c r="AI364" s="87"/>
      <c r="AJ364" s="87"/>
      <c r="AK364" s="87">
        <v>0</v>
      </c>
      <c r="AL364" s="87"/>
      <c r="AM364" s="87"/>
      <c r="AN364" s="87"/>
      <c r="AO364" s="87"/>
      <c r="AP364" s="87"/>
      <c r="AQ364" s="87">
        <f t="shared" si="31"/>
        <v>0</v>
      </c>
      <c r="AR364" s="87"/>
      <c r="AS364" s="87"/>
      <c r="AT364" s="87"/>
      <c r="AU364" s="87"/>
      <c r="AV364" s="87"/>
      <c r="AW364" s="87">
        <v>0</v>
      </c>
      <c r="AX364" s="87"/>
      <c r="AY364" s="87"/>
      <c r="AZ364" s="87"/>
      <c r="BA364" s="87"/>
      <c r="BB364" s="87">
        <v>0</v>
      </c>
      <c r="BC364" s="87"/>
      <c r="BD364" s="87"/>
      <c r="BE364" s="87"/>
      <c r="BF364" s="87"/>
      <c r="BG364" s="87">
        <f t="shared" si="32"/>
        <v>50001</v>
      </c>
      <c r="BH364" s="87"/>
      <c r="BI364" s="87"/>
      <c r="BJ364" s="87"/>
      <c r="BK364" s="87"/>
      <c r="BL364" s="87"/>
    </row>
    <row r="365" spans="1:79" s="8" customFormat="1" ht="13.2" customHeight="1" x14ac:dyDescent="0.25">
      <c r="A365" s="80">
        <v>2220</v>
      </c>
      <c r="B365" s="80"/>
      <c r="C365" s="80"/>
      <c r="D365" s="80"/>
      <c r="E365" s="80"/>
      <c r="F365" s="80"/>
      <c r="G365" s="92" t="s">
        <v>222</v>
      </c>
      <c r="H365" s="93"/>
      <c r="I365" s="93"/>
      <c r="J365" s="93"/>
      <c r="K365" s="93"/>
      <c r="L365" s="93"/>
      <c r="M365" s="93"/>
      <c r="N365" s="93"/>
      <c r="O365" s="93"/>
      <c r="P365" s="93"/>
      <c r="Q365" s="93"/>
      <c r="R365" s="93"/>
      <c r="S365" s="94"/>
      <c r="T365" s="87">
        <v>78938</v>
      </c>
      <c r="U365" s="87"/>
      <c r="V365" s="87"/>
      <c r="W365" s="87"/>
      <c r="X365" s="87"/>
      <c r="Y365" s="87"/>
      <c r="Z365" s="87">
        <v>78885</v>
      </c>
      <c r="AA365" s="87"/>
      <c r="AB365" s="87"/>
      <c r="AC365" s="87"/>
      <c r="AD365" s="87"/>
      <c r="AE365" s="87">
        <v>0</v>
      </c>
      <c r="AF365" s="87"/>
      <c r="AG365" s="87"/>
      <c r="AH365" s="87"/>
      <c r="AI365" s="87"/>
      <c r="AJ365" s="87"/>
      <c r="AK365" s="87">
        <v>0</v>
      </c>
      <c r="AL365" s="87"/>
      <c r="AM365" s="87"/>
      <c r="AN365" s="87"/>
      <c r="AO365" s="87"/>
      <c r="AP365" s="87"/>
      <c r="AQ365" s="87">
        <f t="shared" si="31"/>
        <v>0</v>
      </c>
      <c r="AR365" s="87"/>
      <c r="AS365" s="87"/>
      <c r="AT365" s="87"/>
      <c r="AU365" s="87"/>
      <c r="AV365" s="87"/>
      <c r="AW365" s="87">
        <v>0</v>
      </c>
      <c r="AX365" s="87"/>
      <c r="AY365" s="87"/>
      <c r="AZ365" s="87"/>
      <c r="BA365" s="87"/>
      <c r="BB365" s="87">
        <v>0</v>
      </c>
      <c r="BC365" s="87"/>
      <c r="BD365" s="87"/>
      <c r="BE365" s="87"/>
      <c r="BF365" s="87"/>
      <c r="BG365" s="87">
        <f t="shared" si="32"/>
        <v>78885</v>
      </c>
      <c r="BH365" s="87"/>
      <c r="BI365" s="87"/>
      <c r="BJ365" s="87"/>
      <c r="BK365" s="87"/>
      <c r="BL365" s="87"/>
    </row>
    <row r="366" spans="1:79" s="8" customFormat="1" ht="13.2" customHeight="1" x14ac:dyDescent="0.25">
      <c r="A366" s="80">
        <v>2240</v>
      </c>
      <c r="B366" s="80"/>
      <c r="C366" s="80"/>
      <c r="D366" s="80"/>
      <c r="E366" s="80"/>
      <c r="F366" s="80"/>
      <c r="G366" s="92" t="s">
        <v>157</v>
      </c>
      <c r="H366" s="93"/>
      <c r="I366" s="93"/>
      <c r="J366" s="93"/>
      <c r="K366" s="93"/>
      <c r="L366" s="93"/>
      <c r="M366" s="93"/>
      <c r="N366" s="93"/>
      <c r="O366" s="93"/>
      <c r="P366" s="93"/>
      <c r="Q366" s="93"/>
      <c r="R366" s="93"/>
      <c r="S366" s="94"/>
      <c r="T366" s="87">
        <v>68724</v>
      </c>
      <c r="U366" s="87"/>
      <c r="V366" s="87"/>
      <c r="W366" s="87"/>
      <c r="X366" s="87"/>
      <c r="Y366" s="87"/>
      <c r="Z366" s="87">
        <v>68724</v>
      </c>
      <c r="AA366" s="87"/>
      <c r="AB366" s="87"/>
      <c r="AC366" s="87"/>
      <c r="AD366" s="87"/>
      <c r="AE366" s="87">
        <v>0</v>
      </c>
      <c r="AF366" s="87"/>
      <c r="AG366" s="87"/>
      <c r="AH366" s="87"/>
      <c r="AI366" s="87"/>
      <c r="AJ366" s="87"/>
      <c r="AK366" s="87">
        <v>0</v>
      </c>
      <c r="AL366" s="87"/>
      <c r="AM366" s="87"/>
      <c r="AN366" s="87"/>
      <c r="AO366" s="87"/>
      <c r="AP366" s="87"/>
      <c r="AQ366" s="87">
        <f t="shared" si="31"/>
        <v>0</v>
      </c>
      <c r="AR366" s="87"/>
      <c r="AS366" s="87"/>
      <c r="AT366" s="87"/>
      <c r="AU366" s="87"/>
      <c r="AV366" s="87"/>
      <c r="AW366" s="87">
        <v>0</v>
      </c>
      <c r="AX366" s="87"/>
      <c r="AY366" s="87"/>
      <c r="AZ366" s="87"/>
      <c r="BA366" s="87"/>
      <c r="BB366" s="87">
        <v>0</v>
      </c>
      <c r="BC366" s="87"/>
      <c r="BD366" s="87"/>
      <c r="BE366" s="87"/>
      <c r="BF366" s="87"/>
      <c r="BG366" s="87">
        <f t="shared" si="32"/>
        <v>68724</v>
      </c>
      <c r="BH366" s="87"/>
      <c r="BI366" s="87"/>
      <c r="BJ366" s="87"/>
      <c r="BK366" s="87"/>
      <c r="BL366" s="87"/>
    </row>
    <row r="367" spans="1:79" s="8" customFormat="1" ht="15.6" customHeight="1" x14ac:dyDescent="0.25">
      <c r="A367" s="80">
        <v>2272</v>
      </c>
      <c r="B367" s="80"/>
      <c r="C367" s="80"/>
      <c r="D367" s="80"/>
      <c r="E367" s="80"/>
      <c r="F367" s="80"/>
      <c r="G367" s="92" t="s">
        <v>159</v>
      </c>
      <c r="H367" s="93"/>
      <c r="I367" s="93"/>
      <c r="J367" s="93"/>
      <c r="K367" s="93"/>
      <c r="L367" s="93"/>
      <c r="M367" s="93"/>
      <c r="N367" s="93"/>
      <c r="O367" s="93"/>
      <c r="P367" s="93"/>
      <c r="Q367" s="93"/>
      <c r="R367" s="93"/>
      <c r="S367" s="94"/>
      <c r="T367" s="87">
        <v>6510</v>
      </c>
      <c r="U367" s="87"/>
      <c r="V367" s="87"/>
      <c r="W367" s="87"/>
      <c r="X367" s="87"/>
      <c r="Y367" s="87"/>
      <c r="Z367" s="87">
        <v>6510</v>
      </c>
      <c r="AA367" s="87"/>
      <c r="AB367" s="87"/>
      <c r="AC367" s="87"/>
      <c r="AD367" s="87"/>
      <c r="AE367" s="87">
        <v>0</v>
      </c>
      <c r="AF367" s="87"/>
      <c r="AG367" s="87"/>
      <c r="AH367" s="87"/>
      <c r="AI367" s="87"/>
      <c r="AJ367" s="87"/>
      <c r="AK367" s="87">
        <v>0</v>
      </c>
      <c r="AL367" s="87"/>
      <c r="AM367" s="87"/>
      <c r="AN367" s="87"/>
      <c r="AO367" s="87"/>
      <c r="AP367" s="87"/>
      <c r="AQ367" s="87">
        <f t="shared" si="31"/>
        <v>0</v>
      </c>
      <c r="AR367" s="87"/>
      <c r="AS367" s="87"/>
      <c r="AT367" s="87"/>
      <c r="AU367" s="87"/>
      <c r="AV367" s="87"/>
      <c r="AW367" s="87">
        <v>0</v>
      </c>
      <c r="AX367" s="87"/>
      <c r="AY367" s="87"/>
      <c r="AZ367" s="87"/>
      <c r="BA367" s="87"/>
      <c r="BB367" s="87">
        <v>0</v>
      </c>
      <c r="BC367" s="87"/>
      <c r="BD367" s="87"/>
      <c r="BE367" s="87"/>
      <c r="BF367" s="87"/>
      <c r="BG367" s="87">
        <f t="shared" si="32"/>
        <v>6510</v>
      </c>
      <c r="BH367" s="87"/>
      <c r="BI367" s="87"/>
      <c r="BJ367" s="87"/>
      <c r="BK367" s="87"/>
      <c r="BL367" s="87"/>
    </row>
    <row r="368" spans="1:79" s="8" customFormat="1" ht="13.2" customHeight="1" x14ac:dyDescent="0.25">
      <c r="A368" s="80">
        <v>2273</v>
      </c>
      <c r="B368" s="80"/>
      <c r="C368" s="80"/>
      <c r="D368" s="80"/>
      <c r="E368" s="80"/>
      <c r="F368" s="80"/>
      <c r="G368" s="92" t="s">
        <v>160</v>
      </c>
      <c r="H368" s="93"/>
      <c r="I368" s="93"/>
      <c r="J368" s="93"/>
      <c r="K368" s="93"/>
      <c r="L368" s="93"/>
      <c r="M368" s="93"/>
      <c r="N368" s="93"/>
      <c r="O368" s="93"/>
      <c r="P368" s="93"/>
      <c r="Q368" s="93"/>
      <c r="R368" s="93"/>
      <c r="S368" s="94"/>
      <c r="T368" s="87">
        <v>31654</v>
      </c>
      <c r="U368" s="87"/>
      <c r="V368" s="87"/>
      <c r="W368" s="87"/>
      <c r="X368" s="87"/>
      <c r="Y368" s="87"/>
      <c r="Z368" s="87">
        <v>31654</v>
      </c>
      <c r="AA368" s="87"/>
      <c r="AB368" s="87"/>
      <c r="AC368" s="87"/>
      <c r="AD368" s="87"/>
      <c r="AE368" s="87">
        <v>0</v>
      </c>
      <c r="AF368" s="87"/>
      <c r="AG368" s="87"/>
      <c r="AH368" s="87"/>
      <c r="AI368" s="87"/>
      <c r="AJ368" s="87"/>
      <c r="AK368" s="87">
        <v>0</v>
      </c>
      <c r="AL368" s="87"/>
      <c r="AM368" s="87"/>
      <c r="AN368" s="87"/>
      <c r="AO368" s="87"/>
      <c r="AP368" s="87"/>
      <c r="AQ368" s="87">
        <f t="shared" si="31"/>
        <v>0</v>
      </c>
      <c r="AR368" s="87"/>
      <c r="AS368" s="87"/>
      <c r="AT368" s="87"/>
      <c r="AU368" s="87"/>
      <c r="AV368" s="87"/>
      <c r="AW368" s="87">
        <v>0</v>
      </c>
      <c r="AX368" s="87"/>
      <c r="AY368" s="87"/>
      <c r="AZ368" s="87"/>
      <c r="BA368" s="87"/>
      <c r="BB368" s="87">
        <v>0</v>
      </c>
      <c r="BC368" s="87"/>
      <c r="BD368" s="87"/>
      <c r="BE368" s="87"/>
      <c r="BF368" s="87"/>
      <c r="BG368" s="87">
        <f t="shared" si="32"/>
        <v>31654</v>
      </c>
      <c r="BH368" s="87"/>
      <c r="BI368" s="87"/>
      <c r="BJ368" s="87"/>
      <c r="BK368" s="87"/>
      <c r="BL368" s="87"/>
    </row>
    <row r="369" spans="1:79" s="8" customFormat="1" ht="13.2" customHeight="1" x14ac:dyDescent="0.25">
      <c r="A369" s="80">
        <v>2274</v>
      </c>
      <c r="B369" s="80"/>
      <c r="C369" s="80"/>
      <c r="D369" s="80"/>
      <c r="E369" s="80"/>
      <c r="F369" s="80"/>
      <c r="G369" s="92" t="s">
        <v>225</v>
      </c>
      <c r="H369" s="93"/>
      <c r="I369" s="93"/>
      <c r="J369" s="93"/>
      <c r="K369" s="93"/>
      <c r="L369" s="93"/>
      <c r="M369" s="93"/>
      <c r="N369" s="93"/>
      <c r="O369" s="93"/>
      <c r="P369" s="93"/>
      <c r="Q369" s="93"/>
      <c r="R369" s="93"/>
      <c r="S369" s="94"/>
      <c r="T369" s="87">
        <v>116586</v>
      </c>
      <c r="U369" s="87"/>
      <c r="V369" s="87"/>
      <c r="W369" s="87"/>
      <c r="X369" s="87"/>
      <c r="Y369" s="87"/>
      <c r="Z369" s="87">
        <v>116586</v>
      </c>
      <c r="AA369" s="87"/>
      <c r="AB369" s="87"/>
      <c r="AC369" s="87"/>
      <c r="AD369" s="87"/>
      <c r="AE369" s="87">
        <v>0</v>
      </c>
      <c r="AF369" s="87"/>
      <c r="AG369" s="87"/>
      <c r="AH369" s="87"/>
      <c r="AI369" s="87"/>
      <c r="AJ369" s="87"/>
      <c r="AK369" s="87">
        <v>0</v>
      </c>
      <c r="AL369" s="87"/>
      <c r="AM369" s="87"/>
      <c r="AN369" s="87"/>
      <c r="AO369" s="87"/>
      <c r="AP369" s="87"/>
      <c r="AQ369" s="87">
        <f t="shared" si="31"/>
        <v>0</v>
      </c>
      <c r="AR369" s="87"/>
      <c r="AS369" s="87"/>
      <c r="AT369" s="87"/>
      <c r="AU369" s="87"/>
      <c r="AV369" s="87"/>
      <c r="AW369" s="87">
        <v>0</v>
      </c>
      <c r="AX369" s="87"/>
      <c r="AY369" s="87"/>
      <c r="AZ369" s="87"/>
      <c r="BA369" s="87"/>
      <c r="BB369" s="87">
        <v>0</v>
      </c>
      <c r="BC369" s="87"/>
      <c r="BD369" s="87"/>
      <c r="BE369" s="87"/>
      <c r="BF369" s="87"/>
      <c r="BG369" s="87">
        <f t="shared" si="32"/>
        <v>116586</v>
      </c>
      <c r="BH369" s="87"/>
      <c r="BI369" s="87"/>
      <c r="BJ369" s="87"/>
      <c r="BK369" s="87"/>
      <c r="BL369" s="87"/>
    </row>
    <row r="370" spans="1:79" s="8" customFormat="1" ht="39.6" hidden="1" customHeight="1" x14ac:dyDescent="0.25">
      <c r="A370" s="80">
        <v>2282</v>
      </c>
      <c r="B370" s="80"/>
      <c r="C370" s="80"/>
      <c r="D370" s="80"/>
      <c r="E370" s="80"/>
      <c r="F370" s="80"/>
      <c r="G370" s="92" t="s">
        <v>227</v>
      </c>
      <c r="H370" s="93"/>
      <c r="I370" s="93"/>
      <c r="J370" s="93"/>
      <c r="K370" s="93"/>
      <c r="L370" s="93"/>
      <c r="M370" s="93"/>
      <c r="N370" s="93"/>
      <c r="O370" s="93"/>
      <c r="P370" s="93"/>
      <c r="Q370" s="93"/>
      <c r="R370" s="93"/>
      <c r="S370" s="94"/>
      <c r="T370" s="87">
        <v>0</v>
      </c>
      <c r="U370" s="87"/>
      <c r="V370" s="87"/>
      <c r="W370" s="87"/>
      <c r="X370" s="87"/>
      <c r="Y370" s="87"/>
      <c r="Z370" s="87">
        <v>0</v>
      </c>
      <c r="AA370" s="87"/>
      <c r="AB370" s="87"/>
      <c r="AC370" s="87"/>
      <c r="AD370" s="87"/>
      <c r="AE370" s="87">
        <v>0</v>
      </c>
      <c r="AF370" s="87"/>
      <c r="AG370" s="87"/>
      <c r="AH370" s="87"/>
      <c r="AI370" s="87"/>
      <c r="AJ370" s="87"/>
      <c r="AK370" s="87">
        <v>0</v>
      </c>
      <c r="AL370" s="87"/>
      <c r="AM370" s="87"/>
      <c r="AN370" s="87"/>
      <c r="AO370" s="87"/>
      <c r="AP370" s="87"/>
      <c r="AQ370" s="87">
        <f t="shared" si="31"/>
        <v>0</v>
      </c>
      <c r="AR370" s="87"/>
      <c r="AS370" s="87"/>
      <c r="AT370" s="87"/>
      <c r="AU370" s="87"/>
      <c r="AV370" s="87"/>
      <c r="AW370" s="87">
        <v>0</v>
      </c>
      <c r="AX370" s="87"/>
      <c r="AY370" s="87"/>
      <c r="AZ370" s="87"/>
      <c r="BA370" s="87"/>
      <c r="BB370" s="87">
        <v>0</v>
      </c>
      <c r="BC370" s="87"/>
      <c r="BD370" s="87"/>
      <c r="BE370" s="87"/>
      <c r="BF370" s="87"/>
      <c r="BG370" s="87">
        <f t="shared" si="32"/>
        <v>0</v>
      </c>
      <c r="BH370" s="87"/>
      <c r="BI370" s="87"/>
      <c r="BJ370" s="87"/>
      <c r="BK370" s="87"/>
      <c r="BL370" s="87"/>
    </row>
    <row r="371" spans="1:79" s="8" customFormat="1" ht="13.2" customHeight="1" x14ac:dyDescent="0.25">
      <c r="A371" s="80">
        <v>2730</v>
      </c>
      <c r="B371" s="80"/>
      <c r="C371" s="80"/>
      <c r="D371" s="80"/>
      <c r="E371" s="80"/>
      <c r="F371" s="80"/>
      <c r="G371" s="92" t="s">
        <v>229</v>
      </c>
      <c r="H371" s="93"/>
      <c r="I371" s="93"/>
      <c r="J371" s="93"/>
      <c r="K371" s="93"/>
      <c r="L371" s="93"/>
      <c r="M371" s="93"/>
      <c r="N371" s="93"/>
      <c r="O371" s="93"/>
      <c r="P371" s="93"/>
      <c r="Q371" s="93"/>
      <c r="R371" s="93"/>
      <c r="S371" s="94"/>
      <c r="T371" s="87">
        <v>46113</v>
      </c>
      <c r="U371" s="87"/>
      <c r="V371" s="87"/>
      <c r="W371" s="87"/>
      <c r="X371" s="87"/>
      <c r="Y371" s="87"/>
      <c r="Z371" s="87">
        <v>46113</v>
      </c>
      <c r="AA371" s="87"/>
      <c r="AB371" s="87"/>
      <c r="AC371" s="87"/>
      <c r="AD371" s="87"/>
      <c r="AE371" s="87">
        <v>0</v>
      </c>
      <c r="AF371" s="87"/>
      <c r="AG371" s="87"/>
      <c r="AH371" s="87"/>
      <c r="AI371" s="87"/>
      <c r="AJ371" s="87"/>
      <c r="AK371" s="87">
        <v>0</v>
      </c>
      <c r="AL371" s="87"/>
      <c r="AM371" s="87"/>
      <c r="AN371" s="87"/>
      <c r="AO371" s="87"/>
      <c r="AP371" s="87"/>
      <c r="AQ371" s="87">
        <f t="shared" si="31"/>
        <v>0</v>
      </c>
      <c r="AR371" s="87"/>
      <c r="AS371" s="87"/>
      <c r="AT371" s="87"/>
      <c r="AU371" s="87"/>
      <c r="AV371" s="87"/>
      <c r="AW371" s="87">
        <v>0</v>
      </c>
      <c r="AX371" s="87"/>
      <c r="AY371" s="87"/>
      <c r="AZ371" s="87"/>
      <c r="BA371" s="87"/>
      <c r="BB371" s="87">
        <v>0</v>
      </c>
      <c r="BC371" s="87"/>
      <c r="BD371" s="87"/>
      <c r="BE371" s="87"/>
      <c r="BF371" s="87"/>
      <c r="BG371" s="87">
        <f t="shared" si="32"/>
        <v>46113</v>
      </c>
      <c r="BH371" s="87"/>
      <c r="BI371" s="87"/>
      <c r="BJ371" s="87"/>
      <c r="BK371" s="87"/>
      <c r="BL371" s="87"/>
    </row>
    <row r="372" spans="1:79" s="8" customFormat="1" ht="13.2" hidden="1" customHeight="1" x14ac:dyDescent="0.25">
      <c r="A372" s="80">
        <v>2800</v>
      </c>
      <c r="B372" s="80"/>
      <c r="C372" s="80"/>
      <c r="D372" s="80"/>
      <c r="E372" s="80"/>
      <c r="F372" s="80"/>
      <c r="G372" s="92" t="s">
        <v>230</v>
      </c>
      <c r="H372" s="93"/>
      <c r="I372" s="93"/>
      <c r="J372" s="93"/>
      <c r="K372" s="93"/>
      <c r="L372" s="93"/>
      <c r="M372" s="93"/>
      <c r="N372" s="93"/>
      <c r="O372" s="93"/>
      <c r="P372" s="93"/>
      <c r="Q372" s="93"/>
      <c r="R372" s="93"/>
      <c r="S372" s="94"/>
      <c r="T372" s="87">
        <v>0</v>
      </c>
      <c r="U372" s="87"/>
      <c r="V372" s="87"/>
      <c r="W372" s="87"/>
      <c r="X372" s="87"/>
      <c r="Y372" s="87"/>
      <c r="Z372" s="87">
        <v>0</v>
      </c>
      <c r="AA372" s="87"/>
      <c r="AB372" s="87"/>
      <c r="AC372" s="87"/>
      <c r="AD372" s="87"/>
      <c r="AE372" s="87">
        <v>0</v>
      </c>
      <c r="AF372" s="87"/>
      <c r="AG372" s="87"/>
      <c r="AH372" s="87"/>
      <c r="AI372" s="87"/>
      <c r="AJ372" s="87"/>
      <c r="AK372" s="87">
        <v>0</v>
      </c>
      <c r="AL372" s="87"/>
      <c r="AM372" s="87"/>
      <c r="AN372" s="87"/>
      <c r="AO372" s="87"/>
      <c r="AP372" s="87"/>
      <c r="AQ372" s="87">
        <f t="shared" si="31"/>
        <v>0</v>
      </c>
      <c r="AR372" s="87"/>
      <c r="AS372" s="87"/>
      <c r="AT372" s="87"/>
      <c r="AU372" s="87"/>
      <c r="AV372" s="87"/>
      <c r="AW372" s="87">
        <v>0</v>
      </c>
      <c r="AX372" s="87"/>
      <c r="AY372" s="87"/>
      <c r="AZ372" s="87"/>
      <c r="BA372" s="87"/>
      <c r="BB372" s="87">
        <v>0</v>
      </c>
      <c r="BC372" s="87"/>
      <c r="BD372" s="87"/>
      <c r="BE372" s="87"/>
      <c r="BF372" s="87"/>
      <c r="BG372" s="87">
        <f t="shared" si="32"/>
        <v>0</v>
      </c>
      <c r="BH372" s="87"/>
      <c r="BI372" s="87"/>
      <c r="BJ372" s="87"/>
      <c r="BK372" s="87"/>
      <c r="BL372" s="87"/>
    </row>
    <row r="373" spans="1:79" s="9" customFormat="1" ht="12.75" customHeight="1" x14ac:dyDescent="0.25">
      <c r="A373" s="139"/>
      <c r="B373" s="139"/>
      <c r="C373" s="139"/>
      <c r="D373" s="139"/>
      <c r="E373" s="139"/>
      <c r="F373" s="139"/>
      <c r="G373" s="159" t="s">
        <v>145</v>
      </c>
      <c r="H373" s="156"/>
      <c r="I373" s="156"/>
      <c r="J373" s="156"/>
      <c r="K373" s="156"/>
      <c r="L373" s="156"/>
      <c r="M373" s="156"/>
      <c r="N373" s="156"/>
      <c r="O373" s="156"/>
      <c r="P373" s="156"/>
      <c r="Q373" s="156"/>
      <c r="R373" s="156"/>
      <c r="S373" s="157"/>
      <c r="T373" s="120">
        <v>3759600</v>
      </c>
      <c r="U373" s="120"/>
      <c r="V373" s="120"/>
      <c r="W373" s="120"/>
      <c r="X373" s="120"/>
      <c r="Y373" s="120"/>
      <c r="Z373" s="120">
        <v>3751828</v>
      </c>
      <c r="AA373" s="120"/>
      <c r="AB373" s="120"/>
      <c r="AC373" s="120"/>
      <c r="AD373" s="120"/>
      <c r="AE373" s="120">
        <v>0</v>
      </c>
      <c r="AF373" s="120"/>
      <c r="AG373" s="120"/>
      <c r="AH373" s="120"/>
      <c r="AI373" s="120"/>
      <c r="AJ373" s="120"/>
      <c r="AK373" s="120">
        <v>0</v>
      </c>
      <c r="AL373" s="120"/>
      <c r="AM373" s="120"/>
      <c r="AN373" s="120"/>
      <c r="AO373" s="120"/>
      <c r="AP373" s="120"/>
      <c r="AQ373" s="120">
        <f t="shared" si="31"/>
        <v>0</v>
      </c>
      <c r="AR373" s="120"/>
      <c r="AS373" s="120"/>
      <c r="AT373" s="120"/>
      <c r="AU373" s="120"/>
      <c r="AV373" s="120"/>
      <c r="AW373" s="120">
        <v>0</v>
      </c>
      <c r="AX373" s="120"/>
      <c r="AY373" s="120"/>
      <c r="AZ373" s="120"/>
      <c r="BA373" s="120"/>
      <c r="BB373" s="120">
        <v>0</v>
      </c>
      <c r="BC373" s="120"/>
      <c r="BD373" s="120"/>
      <c r="BE373" s="120"/>
      <c r="BF373" s="120"/>
      <c r="BG373" s="120">
        <f t="shared" si="32"/>
        <v>3751828</v>
      </c>
      <c r="BH373" s="120"/>
      <c r="BI373" s="120"/>
      <c r="BJ373" s="120"/>
      <c r="BK373" s="120"/>
      <c r="BL373" s="120"/>
    </row>
    <row r="375" spans="1:79" ht="14.25" customHeight="1" x14ac:dyDescent="0.25">
      <c r="A375" s="51" t="s">
        <v>423</v>
      </c>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row>
    <row r="376" spans="1:79" ht="15" customHeight="1" x14ac:dyDescent="0.25">
      <c r="A376" s="59" t="s">
        <v>192</v>
      </c>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row>
    <row r="378" spans="1:79" ht="18" customHeight="1" x14ac:dyDescent="0.25">
      <c r="A378" s="61" t="s">
        <v>132</v>
      </c>
      <c r="B378" s="61"/>
      <c r="C378" s="61"/>
      <c r="D378" s="61"/>
      <c r="E378" s="61"/>
      <c r="F378" s="61"/>
      <c r="G378" s="61" t="s">
        <v>19</v>
      </c>
      <c r="H378" s="61"/>
      <c r="I378" s="61"/>
      <c r="J378" s="61"/>
      <c r="K378" s="61"/>
      <c r="L378" s="61"/>
      <c r="M378" s="61"/>
      <c r="N378" s="61"/>
      <c r="O378" s="61"/>
      <c r="P378" s="61"/>
      <c r="Q378" s="61" t="s">
        <v>197</v>
      </c>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t="s">
        <v>201</v>
      </c>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row>
    <row r="379" spans="1:79" ht="42.9" customHeight="1" x14ac:dyDescent="0.25">
      <c r="A379" s="61"/>
      <c r="B379" s="61"/>
      <c r="C379" s="61"/>
      <c r="D379" s="61"/>
      <c r="E379" s="61"/>
      <c r="F379" s="61"/>
      <c r="G379" s="61"/>
      <c r="H379" s="61"/>
      <c r="I379" s="61"/>
      <c r="J379" s="61"/>
      <c r="K379" s="61"/>
      <c r="L379" s="61"/>
      <c r="M379" s="61"/>
      <c r="N379" s="61"/>
      <c r="O379" s="61"/>
      <c r="P379" s="61"/>
      <c r="Q379" s="61" t="s">
        <v>137</v>
      </c>
      <c r="R379" s="61"/>
      <c r="S379" s="61"/>
      <c r="T379" s="61"/>
      <c r="U379" s="61"/>
      <c r="V379" s="80" t="s">
        <v>138</v>
      </c>
      <c r="W379" s="80"/>
      <c r="X379" s="80"/>
      <c r="Y379" s="80"/>
      <c r="Z379" s="61" t="s">
        <v>139</v>
      </c>
      <c r="AA379" s="61"/>
      <c r="AB379" s="61"/>
      <c r="AC379" s="61"/>
      <c r="AD379" s="61"/>
      <c r="AE379" s="61"/>
      <c r="AF379" s="61"/>
      <c r="AG379" s="61"/>
      <c r="AH379" s="61"/>
      <c r="AI379" s="61"/>
      <c r="AJ379" s="61" t="s">
        <v>140</v>
      </c>
      <c r="AK379" s="61"/>
      <c r="AL379" s="61"/>
      <c r="AM379" s="61"/>
      <c r="AN379" s="61"/>
      <c r="AO379" s="61" t="s">
        <v>20</v>
      </c>
      <c r="AP379" s="61"/>
      <c r="AQ379" s="61"/>
      <c r="AR379" s="61"/>
      <c r="AS379" s="61"/>
      <c r="AT379" s="80" t="s">
        <v>141</v>
      </c>
      <c r="AU379" s="80"/>
      <c r="AV379" s="80"/>
      <c r="AW379" s="80"/>
      <c r="AX379" s="61" t="s">
        <v>139</v>
      </c>
      <c r="AY379" s="61"/>
      <c r="AZ379" s="61"/>
      <c r="BA379" s="61"/>
      <c r="BB379" s="61"/>
      <c r="BC379" s="61"/>
      <c r="BD379" s="61"/>
      <c r="BE379" s="61"/>
      <c r="BF379" s="61"/>
      <c r="BG379" s="61"/>
      <c r="BH379" s="61" t="s">
        <v>142</v>
      </c>
      <c r="BI379" s="61"/>
      <c r="BJ379" s="61"/>
      <c r="BK379" s="61"/>
      <c r="BL379" s="61"/>
    </row>
    <row r="380" spans="1:79" ht="61.95" customHeight="1"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80"/>
      <c r="W380" s="80"/>
      <c r="X380" s="80"/>
      <c r="Y380" s="80"/>
      <c r="Z380" s="61" t="s">
        <v>17</v>
      </c>
      <c r="AA380" s="61"/>
      <c r="AB380" s="61"/>
      <c r="AC380" s="61"/>
      <c r="AD380" s="61"/>
      <c r="AE380" s="61" t="s">
        <v>16</v>
      </c>
      <c r="AF380" s="61"/>
      <c r="AG380" s="61"/>
      <c r="AH380" s="61"/>
      <c r="AI380" s="61"/>
      <c r="AJ380" s="61"/>
      <c r="AK380" s="61"/>
      <c r="AL380" s="61"/>
      <c r="AM380" s="61"/>
      <c r="AN380" s="61"/>
      <c r="AO380" s="61"/>
      <c r="AP380" s="61"/>
      <c r="AQ380" s="61"/>
      <c r="AR380" s="61"/>
      <c r="AS380" s="61"/>
      <c r="AT380" s="80"/>
      <c r="AU380" s="80"/>
      <c r="AV380" s="80"/>
      <c r="AW380" s="80"/>
      <c r="AX380" s="61" t="s">
        <v>17</v>
      </c>
      <c r="AY380" s="61"/>
      <c r="AZ380" s="61"/>
      <c r="BA380" s="61"/>
      <c r="BB380" s="61"/>
      <c r="BC380" s="61" t="s">
        <v>16</v>
      </c>
      <c r="BD380" s="61"/>
      <c r="BE380" s="61"/>
      <c r="BF380" s="61"/>
      <c r="BG380" s="61"/>
      <c r="BH380" s="61"/>
      <c r="BI380" s="61"/>
      <c r="BJ380" s="61"/>
      <c r="BK380" s="61"/>
      <c r="BL380" s="61"/>
    </row>
    <row r="381" spans="1:79" ht="15" customHeight="1" x14ac:dyDescent="0.25">
      <c r="A381" s="61">
        <v>1</v>
      </c>
      <c r="B381" s="61"/>
      <c r="C381" s="61"/>
      <c r="D381" s="61"/>
      <c r="E381" s="61"/>
      <c r="F381" s="61"/>
      <c r="G381" s="61">
        <v>2</v>
      </c>
      <c r="H381" s="61"/>
      <c r="I381" s="61"/>
      <c r="J381" s="61"/>
      <c r="K381" s="61"/>
      <c r="L381" s="61"/>
      <c r="M381" s="61"/>
      <c r="N381" s="61"/>
      <c r="O381" s="61"/>
      <c r="P381" s="61"/>
      <c r="Q381" s="61">
        <v>3</v>
      </c>
      <c r="R381" s="61"/>
      <c r="S381" s="61"/>
      <c r="T381" s="61"/>
      <c r="U381" s="61"/>
      <c r="V381" s="61">
        <v>4</v>
      </c>
      <c r="W381" s="61"/>
      <c r="X381" s="61"/>
      <c r="Y381" s="61"/>
      <c r="Z381" s="61">
        <v>5</v>
      </c>
      <c r="AA381" s="61"/>
      <c r="AB381" s="61"/>
      <c r="AC381" s="61"/>
      <c r="AD381" s="61"/>
      <c r="AE381" s="61">
        <v>6</v>
      </c>
      <c r="AF381" s="61"/>
      <c r="AG381" s="61"/>
      <c r="AH381" s="61"/>
      <c r="AI381" s="61"/>
      <c r="AJ381" s="61">
        <v>7</v>
      </c>
      <c r="AK381" s="61"/>
      <c r="AL381" s="61"/>
      <c r="AM381" s="61"/>
      <c r="AN381" s="61"/>
      <c r="AO381" s="61">
        <v>8</v>
      </c>
      <c r="AP381" s="61"/>
      <c r="AQ381" s="61"/>
      <c r="AR381" s="61"/>
      <c r="AS381" s="61"/>
      <c r="AT381" s="61">
        <v>9</v>
      </c>
      <c r="AU381" s="61"/>
      <c r="AV381" s="61"/>
      <c r="AW381" s="61"/>
      <c r="AX381" s="61">
        <v>10</v>
      </c>
      <c r="AY381" s="61"/>
      <c r="AZ381" s="61"/>
      <c r="BA381" s="61"/>
      <c r="BB381" s="61"/>
      <c r="BC381" s="61">
        <v>11</v>
      </c>
      <c r="BD381" s="61"/>
      <c r="BE381" s="61"/>
      <c r="BF381" s="61"/>
      <c r="BG381" s="61"/>
      <c r="BH381" s="61">
        <v>12</v>
      </c>
      <c r="BI381" s="61"/>
      <c r="BJ381" s="61"/>
      <c r="BK381" s="61"/>
      <c r="BL381" s="61"/>
    </row>
    <row r="382" spans="1:79" ht="12" hidden="1" customHeight="1" x14ac:dyDescent="0.25">
      <c r="A382" s="80" t="s">
        <v>64</v>
      </c>
      <c r="B382" s="80"/>
      <c r="C382" s="80"/>
      <c r="D382" s="80"/>
      <c r="E382" s="80"/>
      <c r="F382" s="80"/>
      <c r="G382" s="142" t="s">
        <v>57</v>
      </c>
      <c r="H382" s="142"/>
      <c r="I382" s="142"/>
      <c r="J382" s="142"/>
      <c r="K382" s="142"/>
      <c r="L382" s="142"/>
      <c r="M382" s="142"/>
      <c r="N382" s="142"/>
      <c r="O382" s="142"/>
      <c r="P382" s="142"/>
      <c r="Q382" s="122" t="s">
        <v>80</v>
      </c>
      <c r="R382" s="122"/>
      <c r="S382" s="122"/>
      <c r="T382" s="122"/>
      <c r="U382" s="122"/>
      <c r="V382" s="122" t="s">
        <v>81</v>
      </c>
      <c r="W382" s="122"/>
      <c r="X382" s="122"/>
      <c r="Y382" s="122"/>
      <c r="Z382" s="122" t="s">
        <v>82</v>
      </c>
      <c r="AA382" s="122"/>
      <c r="AB382" s="122"/>
      <c r="AC382" s="122"/>
      <c r="AD382" s="122"/>
      <c r="AE382" s="122" t="s">
        <v>83</v>
      </c>
      <c r="AF382" s="122"/>
      <c r="AG382" s="122"/>
      <c r="AH382" s="122"/>
      <c r="AI382" s="122"/>
      <c r="AJ382" s="125" t="s">
        <v>102</v>
      </c>
      <c r="AK382" s="122"/>
      <c r="AL382" s="122"/>
      <c r="AM382" s="122"/>
      <c r="AN382" s="122"/>
      <c r="AO382" s="122" t="s">
        <v>84</v>
      </c>
      <c r="AP382" s="122"/>
      <c r="AQ382" s="122"/>
      <c r="AR382" s="122"/>
      <c r="AS382" s="122"/>
      <c r="AT382" s="125" t="s">
        <v>103</v>
      </c>
      <c r="AU382" s="122"/>
      <c r="AV382" s="122"/>
      <c r="AW382" s="122"/>
      <c r="AX382" s="122" t="s">
        <v>85</v>
      </c>
      <c r="AY382" s="122"/>
      <c r="AZ382" s="122"/>
      <c r="BA382" s="122"/>
      <c r="BB382" s="122"/>
      <c r="BC382" s="122" t="s">
        <v>86</v>
      </c>
      <c r="BD382" s="122"/>
      <c r="BE382" s="122"/>
      <c r="BF382" s="122"/>
      <c r="BG382" s="122"/>
      <c r="BH382" s="125" t="s">
        <v>102</v>
      </c>
      <c r="BI382" s="122"/>
      <c r="BJ382" s="122"/>
      <c r="BK382" s="122"/>
      <c r="BL382" s="122"/>
      <c r="CA382" s="1" t="s">
        <v>52</v>
      </c>
    </row>
    <row r="383" spans="1:79" s="8" customFormat="1" ht="13.2" hidden="1" customHeight="1" x14ac:dyDescent="0.25">
      <c r="A383" s="80">
        <v>2111</v>
      </c>
      <c r="B383" s="80"/>
      <c r="C383" s="80"/>
      <c r="D383" s="80"/>
      <c r="E383" s="80"/>
      <c r="F383" s="80"/>
      <c r="G383" s="92" t="s">
        <v>154</v>
      </c>
      <c r="H383" s="93"/>
      <c r="I383" s="93"/>
      <c r="J383" s="93"/>
      <c r="K383" s="93"/>
      <c r="L383" s="93"/>
      <c r="M383" s="93"/>
      <c r="N383" s="93"/>
      <c r="O383" s="93"/>
      <c r="P383" s="94"/>
      <c r="Q383" s="87">
        <v>0</v>
      </c>
      <c r="R383" s="87"/>
      <c r="S383" s="87"/>
      <c r="T383" s="87"/>
      <c r="U383" s="87"/>
      <c r="V383" s="87">
        <v>0</v>
      </c>
      <c r="W383" s="87"/>
      <c r="X383" s="87"/>
      <c r="Y383" s="87"/>
      <c r="Z383" s="87">
        <v>0</v>
      </c>
      <c r="AA383" s="87"/>
      <c r="AB383" s="87"/>
      <c r="AC383" s="87"/>
      <c r="AD383" s="87"/>
      <c r="AE383" s="87">
        <v>0</v>
      </c>
      <c r="AF383" s="87"/>
      <c r="AG383" s="87"/>
      <c r="AH383" s="87"/>
      <c r="AI383" s="87"/>
      <c r="AJ383" s="87">
        <f t="shared" ref="AJ383:AJ392" si="33">IF(ISNUMBER(Q383),Q383,0)-IF(ISNUMBER(Z383),Z383,0)</f>
        <v>0</v>
      </c>
      <c r="AK383" s="87"/>
      <c r="AL383" s="87"/>
      <c r="AM383" s="87"/>
      <c r="AN383" s="87"/>
      <c r="AO383" s="87">
        <v>0</v>
      </c>
      <c r="AP383" s="87"/>
      <c r="AQ383" s="87"/>
      <c r="AR383" s="87"/>
      <c r="AS383" s="87"/>
      <c r="AT383" s="87">
        <f t="shared" ref="AT383:AT392" si="34">IF(ISNUMBER(V383),V383,0)-IF(ISNUMBER(Z383),Z383,0)-IF(ISNUMBER(AE383),AE383,0)</f>
        <v>0</v>
      </c>
      <c r="AU383" s="87"/>
      <c r="AV383" s="87"/>
      <c r="AW383" s="87"/>
      <c r="AX383" s="87">
        <v>0</v>
      </c>
      <c r="AY383" s="87"/>
      <c r="AZ383" s="87"/>
      <c r="BA383" s="87"/>
      <c r="BB383" s="87"/>
      <c r="BC383" s="87">
        <v>0</v>
      </c>
      <c r="BD383" s="87"/>
      <c r="BE383" s="87"/>
      <c r="BF383" s="87"/>
      <c r="BG383" s="87"/>
      <c r="BH383" s="87">
        <f t="shared" ref="BH383:BH392" si="35">IF(ISNUMBER(AO383),AO383,0)-IF(ISNUMBER(AX383),AX383,0)</f>
        <v>0</v>
      </c>
      <c r="BI383" s="87"/>
      <c r="BJ383" s="87"/>
      <c r="BK383" s="87"/>
      <c r="BL383" s="87"/>
      <c r="CA383" s="8" t="s">
        <v>53</v>
      </c>
    </row>
    <row r="384" spans="1:79" s="8" customFormat="1" ht="13.2" hidden="1" customHeight="1" x14ac:dyDescent="0.25">
      <c r="A384" s="80">
        <v>2120</v>
      </c>
      <c r="B384" s="80"/>
      <c r="C384" s="80"/>
      <c r="D384" s="80"/>
      <c r="E384" s="80"/>
      <c r="F384" s="80"/>
      <c r="G384" s="92" t="s">
        <v>155</v>
      </c>
      <c r="H384" s="93"/>
      <c r="I384" s="93"/>
      <c r="J384" s="93"/>
      <c r="K384" s="93"/>
      <c r="L384" s="93"/>
      <c r="M384" s="93"/>
      <c r="N384" s="93"/>
      <c r="O384" s="93"/>
      <c r="P384" s="94"/>
      <c r="Q384" s="87">
        <v>0</v>
      </c>
      <c r="R384" s="87"/>
      <c r="S384" s="87"/>
      <c r="T384" s="87"/>
      <c r="U384" s="87"/>
      <c r="V384" s="87">
        <v>0</v>
      </c>
      <c r="W384" s="87"/>
      <c r="X384" s="87"/>
      <c r="Y384" s="87"/>
      <c r="Z384" s="87">
        <v>0</v>
      </c>
      <c r="AA384" s="87"/>
      <c r="AB384" s="87"/>
      <c r="AC384" s="87"/>
      <c r="AD384" s="87"/>
      <c r="AE384" s="87">
        <v>0</v>
      </c>
      <c r="AF384" s="87"/>
      <c r="AG384" s="87"/>
      <c r="AH384" s="87"/>
      <c r="AI384" s="87"/>
      <c r="AJ384" s="87">
        <f t="shared" si="33"/>
        <v>0</v>
      </c>
      <c r="AK384" s="87"/>
      <c r="AL384" s="87"/>
      <c r="AM384" s="87"/>
      <c r="AN384" s="87"/>
      <c r="AO384" s="87">
        <v>0</v>
      </c>
      <c r="AP384" s="87"/>
      <c r="AQ384" s="87"/>
      <c r="AR384" s="87"/>
      <c r="AS384" s="87"/>
      <c r="AT384" s="87">
        <f t="shared" si="34"/>
        <v>0</v>
      </c>
      <c r="AU384" s="87"/>
      <c r="AV384" s="87"/>
      <c r="AW384" s="87"/>
      <c r="AX384" s="87">
        <v>0</v>
      </c>
      <c r="AY384" s="87"/>
      <c r="AZ384" s="87"/>
      <c r="BA384" s="87"/>
      <c r="BB384" s="87"/>
      <c r="BC384" s="87">
        <v>0</v>
      </c>
      <c r="BD384" s="87"/>
      <c r="BE384" s="87"/>
      <c r="BF384" s="87"/>
      <c r="BG384" s="87"/>
      <c r="BH384" s="87">
        <f t="shared" si="35"/>
        <v>0</v>
      </c>
      <c r="BI384" s="87"/>
      <c r="BJ384" s="87"/>
      <c r="BK384" s="87"/>
      <c r="BL384" s="87"/>
    </row>
    <row r="385" spans="1:79" s="8" customFormat="1" ht="26.4" hidden="1" customHeight="1" x14ac:dyDescent="0.25">
      <c r="A385" s="80">
        <v>2210</v>
      </c>
      <c r="B385" s="80"/>
      <c r="C385" s="80"/>
      <c r="D385" s="80"/>
      <c r="E385" s="80"/>
      <c r="F385" s="80"/>
      <c r="G385" s="92" t="s">
        <v>156</v>
      </c>
      <c r="H385" s="93"/>
      <c r="I385" s="93"/>
      <c r="J385" s="93"/>
      <c r="K385" s="93"/>
      <c r="L385" s="93"/>
      <c r="M385" s="93"/>
      <c r="N385" s="93"/>
      <c r="O385" s="93"/>
      <c r="P385" s="94"/>
      <c r="Q385" s="87">
        <v>0</v>
      </c>
      <c r="R385" s="87"/>
      <c r="S385" s="87"/>
      <c r="T385" s="87"/>
      <c r="U385" s="87"/>
      <c r="V385" s="87">
        <v>0</v>
      </c>
      <c r="W385" s="87"/>
      <c r="X385" s="87"/>
      <c r="Y385" s="87"/>
      <c r="Z385" s="87">
        <v>0</v>
      </c>
      <c r="AA385" s="87"/>
      <c r="AB385" s="87"/>
      <c r="AC385" s="87"/>
      <c r="AD385" s="87"/>
      <c r="AE385" s="87">
        <v>0</v>
      </c>
      <c r="AF385" s="87"/>
      <c r="AG385" s="87"/>
      <c r="AH385" s="87"/>
      <c r="AI385" s="87"/>
      <c r="AJ385" s="87">
        <f t="shared" si="33"/>
        <v>0</v>
      </c>
      <c r="AK385" s="87"/>
      <c r="AL385" s="87"/>
      <c r="AM385" s="87"/>
      <c r="AN385" s="87"/>
      <c r="AO385" s="87">
        <v>0</v>
      </c>
      <c r="AP385" s="87"/>
      <c r="AQ385" s="87"/>
      <c r="AR385" s="87"/>
      <c r="AS385" s="87"/>
      <c r="AT385" s="87">
        <f t="shared" si="34"/>
        <v>0</v>
      </c>
      <c r="AU385" s="87"/>
      <c r="AV385" s="87"/>
      <c r="AW385" s="87"/>
      <c r="AX385" s="87">
        <v>0</v>
      </c>
      <c r="AY385" s="87"/>
      <c r="AZ385" s="87"/>
      <c r="BA385" s="87"/>
      <c r="BB385" s="87"/>
      <c r="BC385" s="87">
        <v>0</v>
      </c>
      <c r="BD385" s="87"/>
      <c r="BE385" s="87"/>
      <c r="BF385" s="87"/>
      <c r="BG385" s="87"/>
      <c r="BH385" s="87">
        <f t="shared" si="35"/>
        <v>0</v>
      </c>
      <c r="BI385" s="87"/>
      <c r="BJ385" s="87"/>
      <c r="BK385" s="87"/>
      <c r="BL385" s="87"/>
    </row>
    <row r="386" spans="1:79" s="8" customFormat="1" ht="26.4" customHeight="1" x14ac:dyDescent="0.25">
      <c r="A386" s="80">
        <v>2220</v>
      </c>
      <c r="B386" s="80"/>
      <c r="C386" s="80"/>
      <c r="D386" s="80"/>
      <c r="E386" s="80"/>
      <c r="F386" s="80"/>
      <c r="G386" s="92" t="s">
        <v>222</v>
      </c>
      <c r="H386" s="93"/>
      <c r="I386" s="93"/>
      <c r="J386" s="93"/>
      <c r="K386" s="93"/>
      <c r="L386" s="93"/>
      <c r="M386" s="93"/>
      <c r="N386" s="93"/>
      <c r="O386" s="93"/>
      <c r="P386" s="94"/>
      <c r="Q386" s="87">
        <v>5500</v>
      </c>
      <c r="R386" s="87"/>
      <c r="S386" s="87"/>
      <c r="T386" s="87"/>
      <c r="U386" s="87"/>
      <c r="V386" s="87">
        <v>0</v>
      </c>
      <c r="W386" s="87"/>
      <c r="X386" s="87"/>
      <c r="Y386" s="87"/>
      <c r="Z386" s="87">
        <v>0</v>
      </c>
      <c r="AA386" s="87"/>
      <c r="AB386" s="87"/>
      <c r="AC386" s="87"/>
      <c r="AD386" s="87"/>
      <c r="AE386" s="87">
        <v>0</v>
      </c>
      <c r="AF386" s="87"/>
      <c r="AG386" s="87"/>
      <c r="AH386" s="87"/>
      <c r="AI386" s="87"/>
      <c r="AJ386" s="87">
        <f t="shared" si="33"/>
        <v>5500</v>
      </c>
      <c r="AK386" s="87"/>
      <c r="AL386" s="87"/>
      <c r="AM386" s="87"/>
      <c r="AN386" s="87"/>
      <c r="AO386" s="87">
        <v>0</v>
      </c>
      <c r="AP386" s="87"/>
      <c r="AQ386" s="87"/>
      <c r="AR386" s="87"/>
      <c r="AS386" s="87"/>
      <c r="AT386" s="87">
        <f t="shared" si="34"/>
        <v>0</v>
      </c>
      <c r="AU386" s="87"/>
      <c r="AV386" s="87"/>
      <c r="AW386" s="87"/>
      <c r="AX386" s="87">
        <v>0</v>
      </c>
      <c r="AY386" s="87"/>
      <c r="AZ386" s="87"/>
      <c r="BA386" s="87"/>
      <c r="BB386" s="87"/>
      <c r="BC386" s="87">
        <v>0</v>
      </c>
      <c r="BD386" s="87"/>
      <c r="BE386" s="87"/>
      <c r="BF386" s="87"/>
      <c r="BG386" s="87"/>
      <c r="BH386" s="87">
        <f t="shared" si="35"/>
        <v>0</v>
      </c>
      <c r="BI386" s="87"/>
      <c r="BJ386" s="87"/>
      <c r="BK386" s="87"/>
      <c r="BL386" s="87"/>
    </row>
    <row r="387" spans="1:79" s="8" customFormat="1" ht="15.6" customHeight="1" x14ac:dyDescent="0.25">
      <c r="A387" s="80">
        <v>2240</v>
      </c>
      <c r="B387" s="80"/>
      <c r="C387" s="80"/>
      <c r="D387" s="80"/>
      <c r="E387" s="80"/>
      <c r="F387" s="80"/>
      <c r="G387" s="92" t="s">
        <v>157</v>
      </c>
      <c r="H387" s="93"/>
      <c r="I387" s="93"/>
      <c r="J387" s="93"/>
      <c r="K387" s="93"/>
      <c r="L387" s="93"/>
      <c r="M387" s="93"/>
      <c r="N387" s="93"/>
      <c r="O387" s="93"/>
      <c r="P387" s="94"/>
      <c r="Q387" s="87">
        <v>0</v>
      </c>
      <c r="R387" s="87"/>
      <c r="S387" s="87"/>
      <c r="T387" s="87"/>
      <c r="U387" s="87"/>
      <c r="V387" s="87">
        <v>0</v>
      </c>
      <c r="W387" s="87"/>
      <c r="X387" s="87"/>
      <c r="Y387" s="87"/>
      <c r="Z387" s="87">
        <v>0</v>
      </c>
      <c r="AA387" s="87"/>
      <c r="AB387" s="87"/>
      <c r="AC387" s="87"/>
      <c r="AD387" s="87"/>
      <c r="AE387" s="87">
        <v>0</v>
      </c>
      <c r="AF387" s="87"/>
      <c r="AG387" s="87"/>
      <c r="AH387" s="87"/>
      <c r="AI387" s="87"/>
      <c r="AJ387" s="87">
        <f t="shared" si="33"/>
        <v>0</v>
      </c>
      <c r="AK387" s="87"/>
      <c r="AL387" s="87"/>
      <c r="AM387" s="87"/>
      <c r="AN387" s="87"/>
      <c r="AO387" s="87">
        <v>0</v>
      </c>
      <c r="AP387" s="87"/>
      <c r="AQ387" s="87"/>
      <c r="AR387" s="87"/>
      <c r="AS387" s="87"/>
      <c r="AT387" s="87">
        <f t="shared" si="34"/>
        <v>0</v>
      </c>
      <c r="AU387" s="87"/>
      <c r="AV387" s="87"/>
      <c r="AW387" s="87"/>
      <c r="AX387" s="87">
        <v>0</v>
      </c>
      <c r="AY387" s="87"/>
      <c r="AZ387" s="87"/>
      <c r="BA387" s="87"/>
      <c r="BB387" s="87"/>
      <c r="BC387" s="87">
        <v>0</v>
      </c>
      <c r="BD387" s="87"/>
      <c r="BE387" s="87"/>
      <c r="BF387" s="87"/>
      <c r="BG387" s="87"/>
      <c r="BH387" s="87">
        <f t="shared" si="35"/>
        <v>0</v>
      </c>
      <c r="BI387" s="87"/>
      <c r="BJ387" s="87"/>
      <c r="BK387" s="87"/>
      <c r="BL387" s="87"/>
    </row>
    <row r="388" spans="1:79" s="8" customFormat="1" ht="26.4" customHeight="1" x14ac:dyDescent="0.25">
      <c r="A388" s="80">
        <v>2272</v>
      </c>
      <c r="B388" s="80"/>
      <c r="C388" s="80"/>
      <c r="D388" s="80"/>
      <c r="E388" s="80"/>
      <c r="F388" s="80"/>
      <c r="G388" s="92" t="s">
        <v>159</v>
      </c>
      <c r="H388" s="93"/>
      <c r="I388" s="93"/>
      <c r="J388" s="93"/>
      <c r="K388" s="93"/>
      <c r="L388" s="93"/>
      <c r="M388" s="93"/>
      <c r="N388" s="93"/>
      <c r="O388" s="93"/>
      <c r="P388" s="94"/>
      <c r="Q388" s="87">
        <v>5286</v>
      </c>
      <c r="R388" s="87"/>
      <c r="S388" s="87"/>
      <c r="T388" s="87"/>
      <c r="U388" s="87"/>
      <c r="V388" s="87">
        <v>0</v>
      </c>
      <c r="W388" s="87"/>
      <c r="X388" s="87"/>
      <c r="Y388" s="87"/>
      <c r="Z388" s="87">
        <v>0</v>
      </c>
      <c r="AA388" s="87"/>
      <c r="AB388" s="87"/>
      <c r="AC388" s="87"/>
      <c r="AD388" s="87"/>
      <c r="AE388" s="87">
        <v>0</v>
      </c>
      <c r="AF388" s="87"/>
      <c r="AG388" s="87"/>
      <c r="AH388" s="87"/>
      <c r="AI388" s="87"/>
      <c r="AJ388" s="87">
        <f t="shared" si="33"/>
        <v>5286</v>
      </c>
      <c r="AK388" s="87"/>
      <c r="AL388" s="87"/>
      <c r="AM388" s="87"/>
      <c r="AN388" s="87"/>
      <c r="AO388" s="87">
        <v>2200</v>
      </c>
      <c r="AP388" s="87"/>
      <c r="AQ388" s="87"/>
      <c r="AR388" s="87"/>
      <c r="AS388" s="87"/>
      <c r="AT388" s="87">
        <f t="shared" si="34"/>
        <v>0</v>
      </c>
      <c r="AU388" s="87"/>
      <c r="AV388" s="87"/>
      <c r="AW388" s="87"/>
      <c r="AX388" s="87">
        <v>0</v>
      </c>
      <c r="AY388" s="87"/>
      <c r="AZ388" s="87"/>
      <c r="BA388" s="87"/>
      <c r="BB388" s="87"/>
      <c r="BC388" s="87">
        <v>0</v>
      </c>
      <c r="BD388" s="87"/>
      <c r="BE388" s="87"/>
      <c r="BF388" s="87"/>
      <c r="BG388" s="87"/>
      <c r="BH388" s="87">
        <f t="shared" si="35"/>
        <v>2200</v>
      </c>
      <c r="BI388" s="87"/>
      <c r="BJ388" s="87"/>
      <c r="BK388" s="87"/>
      <c r="BL388" s="87"/>
    </row>
    <row r="389" spans="1:79" s="8" customFormat="1" ht="13.2" customHeight="1" x14ac:dyDescent="0.25">
      <c r="A389" s="80">
        <v>2273</v>
      </c>
      <c r="B389" s="80"/>
      <c r="C389" s="80"/>
      <c r="D389" s="80"/>
      <c r="E389" s="80"/>
      <c r="F389" s="80"/>
      <c r="G389" s="92" t="s">
        <v>160</v>
      </c>
      <c r="H389" s="93"/>
      <c r="I389" s="93"/>
      <c r="J389" s="93"/>
      <c r="K389" s="93"/>
      <c r="L389" s="93"/>
      <c r="M389" s="93"/>
      <c r="N389" s="93"/>
      <c r="O389" s="93"/>
      <c r="P389" s="94"/>
      <c r="Q389" s="87">
        <v>37952</v>
      </c>
      <c r="R389" s="87"/>
      <c r="S389" s="87"/>
      <c r="T389" s="87"/>
      <c r="U389" s="87"/>
      <c r="V389" s="87">
        <v>0</v>
      </c>
      <c r="W389" s="87"/>
      <c r="X389" s="87"/>
      <c r="Y389" s="87"/>
      <c r="Z389" s="87">
        <v>0</v>
      </c>
      <c r="AA389" s="87"/>
      <c r="AB389" s="87"/>
      <c r="AC389" s="87"/>
      <c r="AD389" s="87"/>
      <c r="AE389" s="87">
        <v>0</v>
      </c>
      <c r="AF389" s="87"/>
      <c r="AG389" s="87"/>
      <c r="AH389" s="87"/>
      <c r="AI389" s="87"/>
      <c r="AJ389" s="87">
        <f t="shared" si="33"/>
        <v>37952</v>
      </c>
      <c r="AK389" s="87"/>
      <c r="AL389" s="87"/>
      <c r="AM389" s="87"/>
      <c r="AN389" s="87"/>
      <c r="AO389" s="87">
        <v>9400</v>
      </c>
      <c r="AP389" s="87"/>
      <c r="AQ389" s="87"/>
      <c r="AR389" s="87"/>
      <c r="AS389" s="87"/>
      <c r="AT389" s="87">
        <f t="shared" si="34"/>
        <v>0</v>
      </c>
      <c r="AU389" s="87"/>
      <c r="AV389" s="87"/>
      <c r="AW389" s="87"/>
      <c r="AX389" s="87">
        <v>0</v>
      </c>
      <c r="AY389" s="87"/>
      <c r="AZ389" s="87"/>
      <c r="BA389" s="87"/>
      <c r="BB389" s="87"/>
      <c r="BC389" s="87">
        <v>0</v>
      </c>
      <c r="BD389" s="87"/>
      <c r="BE389" s="87"/>
      <c r="BF389" s="87"/>
      <c r="BG389" s="87"/>
      <c r="BH389" s="87">
        <f t="shared" si="35"/>
        <v>9400</v>
      </c>
      <c r="BI389" s="87"/>
      <c r="BJ389" s="87"/>
      <c r="BK389" s="87"/>
      <c r="BL389" s="87"/>
    </row>
    <row r="390" spans="1:79" s="8" customFormat="1" ht="13.2" customHeight="1" x14ac:dyDescent="0.25">
      <c r="A390" s="80">
        <v>2274</v>
      </c>
      <c r="B390" s="80"/>
      <c r="C390" s="80"/>
      <c r="D390" s="80"/>
      <c r="E390" s="80"/>
      <c r="F390" s="80"/>
      <c r="G390" s="92" t="s">
        <v>225</v>
      </c>
      <c r="H390" s="93"/>
      <c r="I390" s="93"/>
      <c r="J390" s="93"/>
      <c r="K390" s="93"/>
      <c r="L390" s="93"/>
      <c r="M390" s="93"/>
      <c r="N390" s="93"/>
      <c r="O390" s="93"/>
      <c r="P390" s="94"/>
      <c r="Q390" s="87">
        <v>99657</v>
      </c>
      <c r="R390" s="87"/>
      <c r="S390" s="87"/>
      <c r="T390" s="87"/>
      <c r="U390" s="87"/>
      <c r="V390" s="87">
        <v>0</v>
      </c>
      <c r="W390" s="87"/>
      <c r="X390" s="87"/>
      <c r="Y390" s="87"/>
      <c r="Z390" s="87">
        <v>0</v>
      </c>
      <c r="AA390" s="87"/>
      <c r="AB390" s="87"/>
      <c r="AC390" s="87"/>
      <c r="AD390" s="87"/>
      <c r="AE390" s="87">
        <v>0</v>
      </c>
      <c r="AF390" s="87"/>
      <c r="AG390" s="87"/>
      <c r="AH390" s="87"/>
      <c r="AI390" s="87"/>
      <c r="AJ390" s="87">
        <f t="shared" si="33"/>
        <v>99657</v>
      </c>
      <c r="AK390" s="87"/>
      <c r="AL390" s="87"/>
      <c r="AM390" s="87"/>
      <c r="AN390" s="87"/>
      <c r="AO390" s="87">
        <v>66300</v>
      </c>
      <c r="AP390" s="87"/>
      <c r="AQ390" s="87"/>
      <c r="AR390" s="87"/>
      <c r="AS390" s="87"/>
      <c r="AT390" s="87">
        <f t="shared" si="34"/>
        <v>0</v>
      </c>
      <c r="AU390" s="87"/>
      <c r="AV390" s="87"/>
      <c r="AW390" s="87"/>
      <c r="AX390" s="87">
        <v>0</v>
      </c>
      <c r="AY390" s="87"/>
      <c r="AZ390" s="87"/>
      <c r="BA390" s="87"/>
      <c r="BB390" s="87"/>
      <c r="BC390" s="87">
        <v>0</v>
      </c>
      <c r="BD390" s="87"/>
      <c r="BE390" s="87"/>
      <c r="BF390" s="87"/>
      <c r="BG390" s="87"/>
      <c r="BH390" s="87">
        <f t="shared" si="35"/>
        <v>66300</v>
      </c>
      <c r="BI390" s="87"/>
      <c r="BJ390" s="87"/>
      <c r="BK390" s="87"/>
      <c r="BL390" s="87"/>
    </row>
    <row r="391" spans="1:79" s="8" customFormat="1" ht="13.2" customHeight="1" x14ac:dyDescent="0.25">
      <c r="A391" s="80">
        <v>2730</v>
      </c>
      <c r="B391" s="80"/>
      <c r="C391" s="80"/>
      <c r="D391" s="80"/>
      <c r="E391" s="80"/>
      <c r="F391" s="80"/>
      <c r="G391" s="92" t="s">
        <v>229</v>
      </c>
      <c r="H391" s="93"/>
      <c r="I391" s="93"/>
      <c r="J391" s="93"/>
      <c r="K391" s="93"/>
      <c r="L391" s="93"/>
      <c r="M391" s="93"/>
      <c r="N391" s="93"/>
      <c r="O391" s="93"/>
      <c r="P391" s="94"/>
      <c r="Q391" s="87">
        <v>15400</v>
      </c>
      <c r="R391" s="87"/>
      <c r="S391" s="87"/>
      <c r="T391" s="87"/>
      <c r="U391" s="87"/>
      <c r="V391" s="87">
        <v>0</v>
      </c>
      <c r="W391" s="87"/>
      <c r="X391" s="87"/>
      <c r="Y391" s="87"/>
      <c r="Z391" s="87">
        <v>0</v>
      </c>
      <c r="AA391" s="87"/>
      <c r="AB391" s="87"/>
      <c r="AC391" s="87"/>
      <c r="AD391" s="87"/>
      <c r="AE391" s="87">
        <v>0</v>
      </c>
      <c r="AF391" s="87"/>
      <c r="AG391" s="87"/>
      <c r="AH391" s="87"/>
      <c r="AI391" s="87"/>
      <c r="AJ391" s="87">
        <f t="shared" si="33"/>
        <v>15400</v>
      </c>
      <c r="AK391" s="87"/>
      <c r="AL391" s="87"/>
      <c r="AM391" s="87"/>
      <c r="AN391" s="87"/>
      <c r="AO391" s="87">
        <v>0</v>
      </c>
      <c r="AP391" s="87"/>
      <c r="AQ391" s="87"/>
      <c r="AR391" s="87"/>
      <c r="AS391" s="87"/>
      <c r="AT391" s="87">
        <f t="shared" si="34"/>
        <v>0</v>
      </c>
      <c r="AU391" s="87"/>
      <c r="AV391" s="87"/>
      <c r="AW391" s="87"/>
      <c r="AX391" s="87">
        <v>0</v>
      </c>
      <c r="AY391" s="87"/>
      <c r="AZ391" s="87"/>
      <c r="BA391" s="87"/>
      <c r="BB391" s="87"/>
      <c r="BC391" s="87">
        <v>0</v>
      </c>
      <c r="BD391" s="87"/>
      <c r="BE391" s="87"/>
      <c r="BF391" s="87"/>
      <c r="BG391" s="87"/>
      <c r="BH391" s="87">
        <f t="shared" si="35"/>
        <v>0</v>
      </c>
      <c r="BI391" s="87"/>
      <c r="BJ391" s="87"/>
      <c r="BK391" s="87"/>
      <c r="BL391" s="87"/>
    </row>
    <row r="392" spans="1:79" s="9" customFormat="1" ht="12.75" customHeight="1" x14ac:dyDescent="0.25">
      <c r="A392" s="139"/>
      <c r="B392" s="139"/>
      <c r="C392" s="139"/>
      <c r="D392" s="139"/>
      <c r="E392" s="139"/>
      <c r="F392" s="139"/>
      <c r="G392" s="159" t="s">
        <v>145</v>
      </c>
      <c r="H392" s="156"/>
      <c r="I392" s="156"/>
      <c r="J392" s="156"/>
      <c r="K392" s="156"/>
      <c r="L392" s="156"/>
      <c r="M392" s="156"/>
      <c r="N392" s="156"/>
      <c r="O392" s="156"/>
      <c r="P392" s="157"/>
      <c r="Q392" s="120">
        <v>163795</v>
      </c>
      <c r="R392" s="120"/>
      <c r="S392" s="120"/>
      <c r="T392" s="120"/>
      <c r="U392" s="120"/>
      <c r="V392" s="120">
        <v>0</v>
      </c>
      <c r="W392" s="120"/>
      <c r="X392" s="120"/>
      <c r="Y392" s="120"/>
      <c r="Z392" s="120">
        <v>0</v>
      </c>
      <c r="AA392" s="120"/>
      <c r="AB392" s="120"/>
      <c r="AC392" s="120"/>
      <c r="AD392" s="120"/>
      <c r="AE392" s="120">
        <v>0</v>
      </c>
      <c r="AF392" s="120"/>
      <c r="AG392" s="120"/>
      <c r="AH392" s="120"/>
      <c r="AI392" s="120"/>
      <c r="AJ392" s="120">
        <f t="shared" si="33"/>
        <v>163795</v>
      </c>
      <c r="AK392" s="120"/>
      <c r="AL392" s="120"/>
      <c r="AM392" s="120"/>
      <c r="AN392" s="120"/>
      <c r="AO392" s="120">
        <v>77900</v>
      </c>
      <c r="AP392" s="120"/>
      <c r="AQ392" s="120"/>
      <c r="AR392" s="120"/>
      <c r="AS392" s="120"/>
      <c r="AT392" s="120">
        <f t="shared" si="34"/>
        <v>0</v>
      </c>
      <c r="AU392" s="120"/>
      <c r="AV392" s="120"/>
      <c r="AW392" s="120"/>
      <c r="AX392" s="120">
        <v>0</v>
      </c>
      <c r="AY392" s="120"/>
      <c r="AZ392" s="120"/>
      <c r="BA392" s="120"/>
      <c r="BB392" s="120"/>
      <c r="BC392" s="120">
        <v>0</v>
      </c>
      <c r="BD392" s="120"/>
      <c r="BE392" s="120"/>
      <c r="BF392" s="120"/>
      <c r="BG392" s="120"/>
      <c r="BH392" s="120">
        <f t="shared" si="35"/>
        <v>77900</v>
      </c>
      <c r="BI392" s="120"/>
      <c r="BJ392" s="120"/>
      <c r="BK392" s="120"/>
      <c r="BL392" s="120"/>
    </row>
    <row r="394" spans="1:79" ht="14.25" customHeight="1" x14ac:dyDescent="0.25">
      <c r="A394" s="51" t="s">
        <v>424</v>
      </c>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row>
    <row r="395" spans="1:79" ht="15" customHeight="1" x14ac:dyDescent="0.25">
      <c r="A395" s="59" t="s">
        <v>192</v>
      </c>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row>
    <row r="396" spans="1:79" ht="5.4" customHeight="1" x14ac:dyDescent="0.25"/>
    <row r="397" spans="1:79" ht="42.9" customHeight="1" x14ac:dyDescent="0.25">
      <c r="A397" s="80" t="s">
        <v>132</v>
      </c>
      <c r="B397" s="80"/>
      <c r="C397" s="80"/>
      <c r="D397" s="80"/>
      <c r="E397" s="80"/>
      <c r="F397" s="80"/>
      <c r="G397" s="61" t="s">
        <v>19</v>
      </c>
      <c r="H397" s="61"/>
      <c r="I397" s="61"/>
      <c r="J397" s="61"/>
      <c r="K397" s="61"/>
      <c r="L397" s="61"/>
      <c r="M397" s="61"/>
      <c r="N397" s="61"/>
      <c r="O397" s="61"/>
      <c r="P397" s="61"/>
      <c r="Q397" s="61"/>
      <c r="R397" s="61"/>
      <c r="S397" s="61"/>
      <c r="T397" s="61" t="s">
        <v>15</v>
      </c>
      <c r="U397" s="61"/>
      <c r="V397" s="61"/>
      <c r="W397" s="61"/>
      <c r="X397" s="61"/>
      <c r="Y397" s="61"/>
      <c r="Z397" s="61" t="s">
        <v>14</v>
      </c>
      <c r="AA397" s="61"/>
      <c r="AB397" s="61"/>
      <c r="AC397" s="61"/>
      <c r="AD397" s="61"/>
      <c r="AE397" s="61" t="s">
        <v>194</v>
      </c>
      <c r="AF397" s="61"/>
      <c r="AG397" s="61"/>
      <c r="AH397" s="61"/>
      <c r="AI397" s="61"/>
      <c r="AJ397" s="61"/>
      <c r="AK397" s="61" t="s">
        <v>198</v>
      </c>
      <c r="AL397" s="61"/>
      <c r="AM397" s="61"/>
      <c r="AN397" s="61"/>
      <c r="AO397" s="61"/>
      <c r="AP397" s="61"/>
      <c r="AQ397" s="61" t="s">
        <v>203</v>
      </c>
      <c r="AR397" s="61"/>
      <c r="AS397" s="61"/>
      <c r="AT397" s="61"/>
      <c r="AU397" s="61"/>
      <c r="AV397" s="61"/>
      <c r="AW397" s="61" t="s">
        <v>18</v>
      </c>
      <c r="AX397" s="61"/>
      <c r="AY397" s="61"/>
      <c r="AZ397" s="61"/>
      <c r="BA397" s="61"/>
      <c r="BB397" s="61"/>
      <c r="BC397" s="61"/>
      <c r="BD397" s="61"/>
      <c r="BE397" s="61" t="s">
        <v>151</v>
      </c>
      <c r="BF397" s="61"/>
      <c r="BG397" s="61"/>
      <c r="BH397" s="61"/>
      <c r="BI397" s="61"/>
      <c r="BJ397" s="61"/>
      <c r="BK397" s="61"/>
      <c r="BL397" s="61"/>
    </row>
    <row r="398" spans="1:79" ht="21.75" customHeight="1" x14ac:dyDescent="0.25">
      <c r="A398" s="80"/>
      <c r="B398" s="80"/>
      <c r="C398" s="80"/>
      <c r="D398" s="80"/>
      <c r="E398" s="80"/>
      <c r="F398" s="80"/>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row>
    <row r="399" spans="1:79" ht="15" customHeight="1" x14ac:dyDescent="0.25">
      <c r="A399" s="61">
        <v>1</v>
      </c>
      <c r="B399" s="61"/>
      <c r="C399" s="61"/>
      <c r="D399" s="61"/>
      <c r="E399" s="61"/>
      <c r="F399" s="61"/>
      <c r="G399" s="61">
        <v>2</v>
      </c>
      <c r="H399" s="61"/>
      <c r="I399" s="61"/>
      <c r="J399" s="61"/>
      <c r="K399" s="61"/>
      <c r="L399" s="61"/>
      <c r="M399" s="61"/>
      <c r="N399" s="61"/>
      <c r="O399" s="61"/>
      <c r="P399" s="61"/>
      <c r="Q399" s="61"/>
      <c r="R399" s="61"/>
      <c r="S399" s="61"/>
      <c r="T399" s="61">
        <v>3</v>
      </c>
      <c r="U399" s="61"/>
      <c r="V399" s="61"/>
      <c r="W399" s="61"/>
      <c r="X399" s="61"/>
      <c r="Y399" s="61"/>
      <c r="Z399" s="61">
        <v>4</v>
      </c>
      <c r="AA399" s="61"/>
      <c r="AB399" s="61"/>
      <c r="AC399" s="61"/>
      <c r="AD399" s="61"/>
      <c r="AE399" s="61">
        <v>5</v>
      </c>
      <c r="AF399" s="61"/>
      <c r="AG399" s="61"/>
      <c r="AH399" s="61"/>
      <c r="AI399" s="61"/>
      <c r="AJ399" s="61"/>
      <c r="AK399" s="61">
        <v>6</v>
      </c>
      <c r="AL399" s="61"/>
      <c r="AM399" s="61"/>
      <c r="AN399" s="61"/>
      <c r="AO399" s="61"/>
      <c r="AP399" s="61"/>
      <c r="AQ399" s="61">
        <v>7</v>
      </c>
      <c r="AR399" s="61"/>
      <c r="AS399" s="61"/>
      <c r="AT399" s="61"/>
      <c r="AU399" s="61"/>
      <c r="AV399" s="61"/>
      <c r="AW399" s="80">
        <v>8</v>
      </c>
      <c r="AX399" s="80"/>
      <c r="AY399" s="80"/>
      <c r="AZ399" s="80"/>
      <c r="BA399" s="80"/>
      <c r="BB399" s="80"/>
      <c r="BC399" s="80"/>
      <c r="BD399" s="80"/>
      <c r="BE399" s="80">
        <v>9</v>
      </c>
      <c r="BF399" s="80"/>
      <c r="BG399" s="80"/>
      <c r="BH399" s="80"/>
      <c r="BI399" s="80"/>
      <c r="BJ399" s="80"/>
      <c r="BK399" s="80"/>
      <c r="BL399" s="80"/>
    </row>
    <row r="400" spans="1:79" ht="18.75" hidden="1" customHeight="1" x14ac:dyDescent="0.25">
      <c r="A400" s="80" t="s">
        <v>64</v>
      </c>
      <c r="B400" s="80"/>
      <c r="C400" s="80"/>
      <c r="D400" s="80"/>
      <c r="E400" s="80"/>
      <c r="F400" s="80"/>
      <c r="G400" s="142" t="s">
        <v>57</v>
      </c>
      <c r="H400" s="142"/>
      <c r="I400" s="142"/>
      <c r="J400" s="142"/>
      <c r="K400" s="142"/>
      <c r="L400" s="142"/>
      <c r="M400" s="142"/>
      <c r="N400" s="142"/>
      <c r="O400" s="142"/>
      <c r="P400" s="142"/>
      <c r="Q400" s="142"/>
      <c r="R400" s="142"/>
      <c r="S400" s="142"/>
      <c r="T400" s="122" t="s">
        <v>80</v>
      </c>
      <c r="U400" s="122"/>
      <c r="V400" s="122"/>
      <c r="W400" s="122"/>
      <c r="X400" s="122"/>
      <c r="Y400" s="122"/>
      <c r="Z400" s="122" t="s">
        <v>81</v>
      </c>
      <c r="AA400" s="122"/>
      <c r="AB400" s="122"/>
      <c r="AC400" s="122"/>
      <c r="AD400" s="122"/>
      <c r="AE400" s="122" t="s">
        <v>82</v>
      </c>
      <c r="AF400" s="122"/>
      <c r="AG400" s="122"/>
      <c r="AH400" s="122"/>
      <c r="AI400" s="122"/>
      <c r="AJ400" s="122"/>
      <c r="AK400" s="122" t="s">
        <v>83</v>
      </c>
      <c r="AL400" s="122"/>
      <c r="AM400" s="122"/>
      <c r="AN400" s="122"/>
      <c r="AO400" s="122"/>
      <c r="AP400" s="122"/>
      <c r="AQ400" s="122" t="s">
        <v>84</v>
      </c>
      <c r="AR400" s="122"/>
      <c r="AS400" s="122"/>
      <c r="AT400" s="122"/>
      <c r="AU400" s="122"/>
      <c r="AV400" s="122"/>
      <c r="AW400" s="142" t="s">
        <v>87</v>
      </c>
      <c r="AX400" s="142"/>
      <c r="AY400" s="142"/>
      <c r="AZ400" s="142"/>
      <c r="BA400" s="142"/>
      <c r="BB400" s="142"/>
      <c r="BC400" s="142"/>
      <c r="BD400" s="142"/>
      <c r="BE400" s="142" t="s">
        <v>88</v>
      </c>
      <c r="BF400" s="142"/>
      <c r="BG400" s="142"/>
      <c r="BH400" s="142"/>
      <c r="BI400" s="142"/>
      <c r="BJ400" s="142"/>
      <c r="BK400" s="142"/>
      <c r="BL400" s="142"/>
      <c r="CA400" s="1" t="s">
        <v>54</v>
      </c>
    </row>
    <row r="401" spans="1:79" s="8" customFormat="1" ht="13.2" customHeight="1" x14ac:dyDescent="0.25">
      <c r="A401" s="80">
        <v>2111</v>
      </c>
      <c r="B401" s="80"/>
      <c r="C401" s="80"/>
      <c r="D401" s="80"/>
      <c r="E401" s="80"/>
      <c r="F401" s="80"/>
      <c r="G401" s="92" t="s">
        <v>154</v>
      </c>
      <c r="H401" s="93"/>
      <c r="I401" s="93"/>
      <c r="J401" s="93"/>
      <c r="K401" s="93"/>
      <c r="L401" s="93"/>
      <c r="M401" s="93"/>
      <c r="N401" s="93"/>
      <c r="O401" s="93"/>
      <c r="P401" s="93"/>
      <c r="Q401" s="93"/>
      <c r="R401" s="93"/>
      <c r="S401" s="94"/>
      <c r="T401" s="87">
        <v>2755290</v>
      </c>
      <c r="U401" s="87"/>
      <c r="V401" s="87"/>
      <c r="W401" s="87"/>
      <c r="X401" s="87"/>
      <c r="Y401" s="87"/>
      <c r="Z401" s="87">
        <v>2752138</v>
      </c>
      <c r="AA401" s="87"/>
      <c r="AB401" s="87"/>
      <c r="AC401" s="87"/>
      <c r="AD401" s="87"/>
      <c r="AE401" s="87">
        <v>0</v>
      </c>
      <c r="AF401" s="87"/>
      <c r="AG401" s="87"/>
      <c r="AH401" s="87"/>
      <c r="AI401" s="87"/>
      <c r="AJ401" s="87"/>
      <c r="AK401" s="87">
        <v>0</v>
      </c>
      <c r="AL401" s="87"/>
      <c r="AM401" s="87"/>
      <c r="AN401" s="87"/>
      <c r="AO401" s="87"/>
      <c r="AP401" s="87"/>
      <c r="AQ401" s="87">
        <v>0</v>
      </c>
      <c r="AR401" s="87"/>
      <c r="AS401" s="87"/>
      <c r="AT401" s="87"/>
      <c r="AU401" s="87"/>
      <c r="AV401" s="87"/>
      <c r="AW401" s="142"/>
      <c r="AX401" s="142"/>
      <c r="AY401" s="142"/>
      <c r="AZ401" s="142"/>
      <c r="BA401" s="142"/>
      <c r="BB401" s="142"/>
      <c r="BC401" s="142"/>
      <c r="BD401" s="142"/>
      <c r="BE401" s="142"/>
      <c r="BF401" s="142"/>
      <c r="BG401" s="142"/>
      <c r="BH401" s="142"/>
      <c r="BI401" s="142"/>
      <c r="BJ401" s="142"/>
      <c r="BK401" s="142"/>
      <c r="BL401" s="142"/>
      <c r="CA401" s="8" t="s">
        <v>55</v>
      </c>
    </row>
    <row r="402" spans="1:79" s="8" customFormat="1" ht="13.2" customHeight="1" x14ac:dyDescent="0.25">
      <c r="A402" s="80">
        <v>2120</v>
      </c>
      <c r="B402" s="80"/>
      <c r="C402" s="80"/>
      <c r="D402" s="80"/>
      <c r="E402" s="80"/>
      <c r="F402" s="80"/>
      <c r="G402" s="92" t="s">
        <v>155</v>
      </c>
      <c r="H402" s="93"/>
      <c r="I402" s="93"/>
      <c r="J402" s="93"/>
      <c r="K402" s="93"/>
      <c r="L402" s="93"/>
      <c r="M402" s="93"/>
      <c r="N402" s="93"/>
      <c r="O402" s="93"/>
      <c r="P402" s="93"/>
      <c r="Q402" s="93"/>
      <c r="R402" s="93"/>
      <c r="S402" s="94"/>
      <c r="T402" s="87">
        <v>605784</v>
      </c>
      <c r="U402" s="87"/>
      <c r="V402" s="87"/>
      <c r="W402" s="87"/>
      <c r="X402" s="87"/>
      <c r="Y402" s="87"/>
      <c r="Z402" s="87">
        <v>601217</v>
      </c>
      <c r="AA402" s="87"/>
      <c r="AB402" s="87"/>
      <c r="AC402" s="87"/>
      <c r="AD402" s="87"/>
      <c r="AE402" s="87">
        <v>0</v>
      </c>
      <c r="AF402" s="87"/>
      <c r="AG402" s="87"/>
      <c r="AH402" s="87"/>
      <c r="AI402" s="87"/>
      <c r="AJ402" s="87"/>
      <c r="AK402" s="87">
        <v>0</v>
      </c>
      <c r="AL402" s="87"/>
      <c r="AM402" s="87"/>
      <c r="AN402" s="87"/>
      <c r="AO402" s="87"/>
      <c r="AP402" s="87"/>
      <c r="AQ402" s="87">
        <v>0</v>
      </c>
      <c r="AR402" s="87"/>
      <c r="AS402" s="87"/>
      <c r="AT402" s="87"/>
      <c r="AU402" s="87"/>
      <c r="AV402" s="87"/>
      <c r="AW402" s="142"/>
      <c r="AX402" s="142"/>
      <c r="AY402" s="142"/>
      <c r="AZ402" s="142"/>
      <c r="BA402" s="142"/>
      <c r="BB402" s="142"/>
      <c r="BC402" s="142"/>
      <c r="BD402" s="142"/>
      <c r="BE402" s="142"/>
      <c r="BF402" s="142"/>
      <c r="BG402" s="142"/>
      <c r="BH402" s="142"/>
      <c r="BI402" s="142"/>
      <c r="BJ402" s="142"/>
      <c r="BK402" s="142"/>
      <c r="BL402" s="142"/>
    </row>
    <row r="403" spans="1:79" s="8" customFormat="1" ht="15.6" customHeight="1" x14ac:dyDescent="0.25">
      <c r="A403" s="80">
        <v>2210</v>
      </c>
      <c r="B403" s="80"/>
      <c r="C403" s="80"/>
      <c r="D403" s="80"/>
      <c r="E403" s="80"/>
      <c r="F403" s="80"/>
      <c r="G403" s="92" t="s">
        <v>156</v>
      </c>
      <c r="H403" s="93"/>
      <c r="I403" s="93"/>
      <c r="J403" s="93"/>
      <c r="K403" s="93"/>
      <c r="L403" s="93"/>
      <c r="M403" s="93"/>
      <c r="N403" s="93"/>
      <c r="O403" s="93"/>
      <c r="P403" s="93"/>
      <c r="Q403" s="93"/>
      <c r="R403" s="93"/>
      <c r="S403" s="94"/>
      <c r="T403" s="87">
        <v>50001</v>
      </c>
      <c r="U403" s="87"/>
      <c r="V403" s="87"/>
      <c r="W403" s="87"/>
      <c r="X403" s="87"/>
      <c r="Y403" s="87"/>
      <c r="Z403" s="87">
        <v>50001</v>
      </c>
      <c r="AA403" s="87"/>
      <c r="AB403" s="87"/>
      <c r="AC403" s="87"/>
      <c r="AD403" s="87"/>
      <c r="AE403" s="87">
        <v>0</v>
      </c>
      <c r="AF403" s="87"/>
      <c r="AG403" s="87"/>
      <c r="AH403" s="87"/>
      <c r="AI403" s="87"/>
      <c r="AJ403" s="87"/>
      <c r="AK403" s="87">
        <v>0</v>
      </c>
      <c r="AL403" s="87"/>
      <c r="AM403" s="87"/>
      <c r="AN403" s="87"/>
      <c r="AO403" s="87"/>
      <c r="AP403" s="87"/>
      <c r="AQ403" s="87">
        <v>0</v>
      </c>
      <c r="AR403" s="87"/>
      <c r="AS403" s="87"/>
      <c r="AT403" s="87"/>
      <c r="AU403" s="87"/>
      <c r="AV403" s="87"/>
      <c r="AW403" s="142"/>
      <c r="AX403" s="142"/>
      <c r="AY403" s="142"/>
      <c r="AZ403" s="142"/>
      <c r="BA403" s="142"/>
      <c r="BB403" s="142"/>
      <c r="BC403" s="142"/>
      <c r="BD403" s="142"/>
      <c r="BE403" s="142"/>
      <c r="BF403" s="142"/>
      <c r="BG403" s="142"/>
      <c r="BH403" s="142"/>
      <c r="BI403" s="142"/>
      <c r="BJ403" s="142"/>
      <c r="BK403" s="142"/>
      <c r="BL403" s="142"/>
    </row>
    <row r="404" spans="1:79" s="8" customFormat="1" ht="15.6" customHeight="1" x14ac:dyDescent="0.25">
      <c r="A404" s="80">
        <v>2220</v>
      </c>
      <c r="B404" s="80"/>
      <c r="C404" s="80"/>
      <c r="D404" s="80"/>
      <c r="E404" s="80"/>
      <c r="F404" s="80"/>
      <c r="G404" s="92" t="s">
        <v>222</v>
      </c>
      <c r="H404" s="93"/>
      <c r="I404" s="93"/>
      <c r="J404" s="93"/>
      <c r="K404" s="93"/>
      <c r="L404" s="93"/>
      <c r="M404" s="93"/>
      <c r="N404" s="93"/>
      <c r="O404" s="93"/>
      <c r="P404" s="93"/>
      <c r="Q404" s="93"/>
      <c r="R404" s="93"/>
      <c r="S404" s="94"/>
      <c r="T404" s="87">
        <v>78938</v>
      </c>
      <c r="U404" s="87"/>
      <c r="V404" s="87"/>
      <c r="W404" s="87"/>
      <c r="X404" s="87"/>
      <c r="Y404" s="87"/>
      <c r="Z404" s="87">
        <v>78885</v>
      </c>
      <c r="AA404" s="87"/>
      <c r="AB404" s="87"/>
      <c r="AC404" s="87"/>
      <c r="AD404" s="87"/>
      <c r="AE404" s="87">
        <v>0</v>
      </c>
      <c r="AF404" s="87"/>
      <c r="AG404" s="87"/>
      <c r="AH404" s="87"/>
      <c r="AI404" s="87"/>
      <c r="AJ404" s="87"/>
      <c r="AK404" s="87">
        <v>0</v>
      </c>
      <c r="AL404" s="87"/>
      <c r="AM404" s="87"/>
      <c r="AN404" s="87"/>
      <c r="AO404" s="87"/>
      <c r="AP404" s="87"/>
      <c r="AQ404" s="87">
        <v>0</v>
      </c>
      <c r="AR404" s="87"/>
      <c r="AS404" s="87"/>
      <c r="AT404" s="87"/>
      <c r="AU404" s="87"/>
      <c r="AV404" s="87"/>
      <c r="AW404" s="142"/>
      <c r="AX404" s="142"/>
      <c r="AY404" s="142"/>
      <c r="AZ404" s="142"/>
      <c r="BA404" s="142"/>
      <c r="BB404" s="142"/>
      <c r="BC404" s="142"/>
      <c r="BD404" s="142"/>
      <c r="BE404" s="142"/>
      <c r="BF404" s="142"/>
      <c r="BG404" s="142"/>
      <c r="BH404" s="142"/>
      <c r="BI404" s="142"/>
      <c r="BJ404" s="142"/>
      <c r="BK404" s="142"/>
      <c r="BL404" s="142"/>
    </row>
    <row r="405" spans="1:79" s="8" customFormat="1" ht="13.2" customHeight="1" x14ac:dyDescent="0.25">
      <c r="A405" s="80">
        <v>2240</v>
      </c>
      <c r="B405" s="80"/>
      <c r="C405" s="80"/>
      <c r="D405" s="80"/>
      <c r="E405" s="80"/>
      <c r="F405" s="80"/>
      <c r="G405" s="92" t="s">
        <v>157</v>
      </c>
      <c r="H405" s="93"/>
      <c r="I405" s="93"/>
      <c r="J405" s="93"/>
      <c r="K405" s="93"/>
      <c r="L405" s="93"/>
      <c r="M405" s="93"/>
      <c r="N405" s="93"/>
      <c r="O405" s="93"/>
      <c r="P405" s="93"/>
      <c r="Q405" s="93"/>
      <c r="R405" s="93"/>
      <c r="S405" s="94"/>
      <c r="T405" s="87">
        <v>68724</v>
      </c>
      <c r="U405" s="87"/>
      <c r="V405" s="87"/>
      <c r="W405" s="87"/>
      <c r="X405" s="87"/>
      <c r="Y405" s="87"/>
      <c r="Z405" s="87">
        <v>68724</v>
      </c>
      <c r="AA405" s="87"/>
      <c r="AB405" s="87"/>
      <c r="AC405" s="87"/>
      <c r="AD405" s="87"/>
      <c r="AE405" s="87">
        <v>0</v>
      </c>
      <c r="AF405" s="87"/>
      <c r="AG405" s="87"/>
      <c r="AH405" s="87"/>
      <c r="AI405" s="87"/>
      <c r="AJ405" s="87"/>
      <c r="AK405" s="87">
        <v>0</v>
      </c>
      <c r="AL405" s="87"/>
      <c r="AM405" s="87"/>
      <c r="AN405" s="87"/>
      <c r="AO405" s="87"/>
      <c r="AP405" s="87"/>
      <c r="AQ405" s="87">
        <v>0</v>
      </c>
      <c r="AR405" s="87"/>
      <c r="AS405" s="87"/>
      <c r="AT405" s="87"/>
      <c r="AU405" s="87"/>
      <c r="AV405" s="87"/>
      <c r="AW405" s="142"/>
      <c r="AX405" s="142"/>
      <c r="AY405" s="142"/>
      <c r="AZ405" s="142"/>
      <c r="BA405" s="142"/>
      <c r="BB405" s="142"/>
      <c r="BC405" s="142"/>
      <c r="BD405" s="142"/>
      <c r="BE405" s="142"/>
      <c r="BF405" s="142"/>
      <c r="BG405" s="142"/>
      <c r="BH405" s="142"/>
      <c r="BI405" s="142"/>
      <c r="BJ405" s="142"/>
      <c r="BK405" s="142"/>
      <c r="BL405" s="142"/>
    </row>
    <row r="406" spans="1:79" s="8" customFormat="1" ht="16.2" customHeight="1" x14ac:dyDescent="0.25">
      <c r="A406" s="80">
        <v>2272</v>
      </c>
      <c r="B406" s="80"/>
      <c r="C406" s="80"/>
      <c r="D406" s="80"/>
      <c r="E406" s="80"/>
      <c r="F406" s="80"/>
      <c r="G406" s="92" t="s">
        <v>159</v>
      </c>
      <c r="H406" s="93"/>
      <c r="I406" s="93"/>
      <c r="J406" s="93"/>
      <c r="K406" s="93"/>
      <c r="L406" s="93"/>
      <c r="M406" s="93"/>
      <c r="N406" s="93"/>
      <c r="O406" s="93"/>
      <c r="P406" s="93"/>
      <c r="Q406" s="93"/>
      <c r="R406" s="93"/>
      <c r="S406" s="94"/>
      <c r="T406" s="87">
        <v>6510</v>
      </c>
      <c r="U406" s="87"/>
      <c r="V406" s="87"/>
      <c r="W406" s="87"/>
      <c r="X406" s="87"/>
      <c r="Y406" s="87"/>
      <c r="Z406" s="87">
        <v>6510</v>
      </c>
      <c r="AA406" s="87"/>
      <c r="AB406" s="87"/>
      <c r="AC406" s="87"/>
      <c r="AD406" s="87"/>
      <c r="AE406" s="87">
        <v>0</v>
      </c>
      <c r="AF406" s="87"/>
      <c r="AG406" s="87"/>
      <c r="AH406" s="87"/>
      <c r="AI406" s="87"/>
      <c r="AJ406" s="87"/>
      <c r="AK406" s="87">
        <v>0</v>
      </c>
      <c r="AL406" s="87"/>
      <c r="AM406" s="87"/>
      <c r="AN406" s="87"/>
      <c r="AO406" s="87"/>
      <c r="AP406" s="87"/>
      <c r="AQ406" s="87">
        <v>0</v>
      </c>
      <c r="AR406" s="87"/>
      <c r="AS406" s="87"/>
      <c r="AT406" s="87"/>
      <c r="AU406" s="87"/>
      <c r="AV406" s="87"/>
      <c r="AW406" s="142"/>
      <c r="AX406" s="142"/>
      <c r="AY406" s="142"/>
      <c r="AZ406" s="142"/>
      <c r="BA406" s="142"/>
      <c r="BB406" s="142"/>
      <c r="BC406" s="142"/>
      <c r="BD406" s="142"/>
      <c r="BE406" s="142"/>
      <c r="BF406" s="142"/>
      <c r="BG406" s="142"/>
      <c r="BH406" s="142"/>
      <c r="BI406" s="142"/>
      <c r="BJ406" s="142"/>
      <c r="BK406" s="142"/>
      <c r="BL406" s="142"/>
    </row>
    <row r="407" spans="1:79" s="8" customFormat="1" ht="13.2" customHeight="1" x14ac:dyDescent="0.25">
      <c r="A407" s="80">
        <v>2273</v>
      </c>
      <c r="B407" s="80"/>
      <c r="C407" s="80"/>
      <c r="D407" s="80"/>
      <c r="E407" s="80"/>
      <c r="F407" s="80"/>
      <c r="G407" s="92" t="s">
        <v>160</v>
      </c>
      <c r="H407" s="93"/>
      <c r="I407" s="93"/>
      <c r="J407" s="93"/>
      <c r="K407" s="93"/>
      <c r="L407" s="93"/>
      <c r="M407" s="93"/>
      <c r="N407" s="93"/>
      <c r="O407" s="93"/>
      <c r="P407" s="93"/>
      <c r="Q407" s="93"/>
      <c r="R407" s="93"/>
      <c r="S407" s="94"/>
      <c r="T407" s="87">
        <v>31654</v>
      </c>
      <c r="U407" s="87"/>
      <c r="V407" s="87"/>
      <c r="W407" s="87"/>
      <c r="X407" s="87"/>
      <c r="Y407" s="87"/>
      <c r="Z407" s="87">
        <v>31654</v>
      </c>
      <c r="AA407" s="87"/>
      <c r="AB407" s="87"/>
      <c r="AC407" s="87"/>
      <c r="AD407" s="87"/>
      <c r="AE407" s="87">
        <v>0</v>
      </c>
      <c r="AF407" s="87"/>
      <c r="AG407" s="87"/>
      <c r="AH407" s="87"/>
      <c r="AI407" s="87"/>
      <c r="AJ407" s="87"/>
      <c r="AK407" s="87">
        <v>0</v>
      </c>
      <c r="AL407" s="87"/>
      <c r="AM407" s="87"/>
      <c r="AN407" s="87"/>
      <c r="AO407" s="87"/>
      <c r="AP407" s="87"/>
      <c r="AQ407" s="87">
        <v>0</v>
      </c>
      <c r="AR407" s="87"/>
      <c r="AS407" s="87"/>
      <c r="AT407" s="87"/>
      <c r="AU407" s="87"/>
      <c r="AV407" s="87"/>
      <c r="AW407" s="142"/>
      <c r="AX407" s="142"/>
      <c r="AY407" s="142"/>
      <c r="AZ407" s="142"/>
      <c r="BA407" s="142"/>
      <c r="BB407" s="142"/>
      <c r="BC407" s="142"/>
      <c r="BD407" s="142"/>
      <c r="BE407" s="142"/>
      <c r="BF407" s="142"/>
      <c r="BG407" s="142"/>
      <c r="BH407" s="142"/>
      <c r="BI407" s="142"/>
      <c r="BJ407" s="142"/>
      <c r="BK407" s="142"/>
      <c r="BL407" s="142"/>
    </row>
    <row r="408" spans="1:79" s="8" customFormat="1" ht="13.2" customHeight="1" x14ac:dyDescent="0.25">
      <c r="A408" s="80">
        <v>2274</v>
      </c>
      <c r="B408" s="80"/>
      <c r="C408" s="80"/>
      <c r="D408" s="80"/>
      <c r="E408" s="80"/>
      <c r="F408" s="80"/>
      <c r="G408" s="92" t="s">
        <v>225</v>
      </c>
      <c r="H408" s="93"/>
      <c r="I408" s="93"/>
      <c r="J408" s="93"/>
      <c r="K408" s="93"/>
      <c r="L408" s="93"/>
      <c r="M408" s="93"/>
      <c r="N408" s="93"/>
      <c r="O408" s="93"/>
      <c r="P408" s="93"/>
      <c r="Q408" s="93"/>
      <c r="R408" s="93"/>
      <c r="S408" s="94"/>
      <c r="T408" s="87">
        <v>116586</v>
      </c>
      <c r="U408" s="87"/>
      <c r="V408" s="87"/>
      <c r="W408" s="87"/>
      <c r="X408" s="87"/>
      <c r="Y408" s="87"/>
      <c r="Z408" s="87">
        <v>116586</v>
      </c>
      <c r="AA408" s="87"/>
      <c r="AB408" s="87"/>
      <c r="AC408" s="87"/>
      <c r="AD408" s="87"/>
      <c r="AE408" s="87">
        <v>0</v>
      </c>
      <c r="AF408" s="87"/>
      <c r="AG408" s="87"/>
      <c r="AH408" s="87"/>
      <c r="AI408" s="87"/>
      <c r="AJ408" s="87"/>
      <c r="AK408" s="87">
        <v>0</v>
      </c>
      <c r="AL408" s="87"/>
      <c r="AM408" s="87"/>
      <c r="AN408" s="87"/>
      <c r="AO408" s="87"/>
      <c r="AP408" s="87"/>
      <c r="AQ408" s="87">
        <v>0</v>
      </c>
      <c r="AR408" s="87"/>
      <c r="AS408" s="87"/>
      <c r="AT408" s="87"/>
      <c r="AU408" s="87"/>
      <c r="AV408" s="87"/>
      <c r="AW408" s="142"/>
      <c r="AX408" s="142"/>
      <c r="AY408" s="142"/>
      <c r="AZ408" s="142"/>
      <c r="BA408" s="142"/>
      <c r="BB408" s="142"/>
      <c r="BC408" s="142"/>
      <c r="BD408" s="142"/>
      <c r="BE408" s="142"/>
      <c r="BF408" s="142"/>
      <c r="BG408" s="142"/>
      <c r="BH408" s="142"/>
      <c r="BI408" s="142"/>
      <c r="BJ408" s="142"/>
      <c r="BK408" s="142"/>
      <c r="BL408" s="142"/>
    </row>
    <row r="409" spans="1:79" s="8" customFormat="1" ht="13.2" customHeight="1" x14ac:dyDescent="0.25">
      <c r="A409" s="80">
        <v>2730</v>
      </c>
      <c r="B409" s="80"/>
      <c r="C409" s="80"/>
      <c r="D409" s="80"/>
      <c r="E409" s="80"/>
      <c r="F409" s="80"/>
      <c r="G409" s="92" t="s">
        <v>229</v>
      </c>
      <c r="H409" s="93"/>
      <c r="I409" s="93"/>
      <c r="J409" s="93"/>
      <c r="K409" s="93"/>
      <c r="L409" s="93"/>
      <c r="M409" s="93"/>
      <c r="N409" s="93"/>
      <c r="O409" s="93"/>
      <c r="P409" s="93"/>
      <c r="Q409" s="93"/>
      <c r="R409" s="93"/>
      <c r="S409" s="94"/>
      <c r="T409" s="87">
        <v>46113</v>
      </c>
      <c r="U409" s="87"/>
      <c r="V409" s="87"/>
      <c r="W409" s="87"/>
      <c r="X409" s="87"/>
      <c r="Y409" s="87"/>
      <c r="Z409" s="87">
        <v>46113</v>
      </c>
      <c r="AA409" s="87"/>
      <c r="AB409" s="87"/>
      <c r="AC409" s="87"/>
      <c r="AD409" s="87"/>
      <c r="AE409" s="87">
        <v>0</v>
      </c>
      <c r="AF409" s="87"/>
      <c r="AG409" s="87"/>
      <c r="AH409" s="87"/>
      <c r="AI409" s="87"/>
      <c r="AJ409" s="87"/>
      <c r="AK409" s="87">
        <v>0</v>
      </c>
      <c r="AL409" s="87"/>
      <c r="AM409" s="87"/>
      <c r="AN409" s="87"/>
      <c r="AO409" s="87"/>
      <c r="AP409" s="87"/>
      <c r="AQ409" s="87">
        <v>0</v>
      </c>
      <c r="AR409" s="87"/>
      <c r="AS409" s="87"/>
      <c r="AT409" s="87"/>
      <c r="AU409" s="87"/>
      <c r="AV409" s="87"/>
      <c r="AW409" s="142"/>
      <c r="AX409" s="142"/>
      <c r="AY409" s="142"/>
      <c r="AZ409" s="142"/>
      <c r="BA409" s="142"/>
      <c r="BB409" s="142"/>
      <c r="BC409" s="142"/>
      <c r="BD409" s="142"/>
      <c r="BE409" s="142"/>
      <c r="BF409" s="142"/>
      <c r="BG409" s="142"/>
      <c r="BH409" s="142"/>
      <c r="BI409" s="142"/>
      <c r="BJ409" s="142"/>
      <c r="BK409" s="142"/>
      <c r="BL409" s="142"/>
    </row>
    <row r="410" spans="1:79" s="9" customFormat="1" ht="12.75" customHeight="1" x14ac:dyDescent="0.25">
      <c r="A410" s="139"/>
      <c r="B410" s="139"/>
      <c r="C410" s="139"/>
      <c r="D410" s="139"/>
      <c r="E410" s="139"/>
      <c r="F410" s="139"/>
      <c r="G410" s="159" t="s">
        <v>145</v>
      </c>
      <c r="H410" s="156"/>
      <c r="I410" s="156"/>
      <c r="J410" s="156"/>
      <c r="K410" s="156"/>
      <c r="L410" s="156"/>
      <c r="M410" s="156"/>
      <c r="N410" s="156"/>
      <c r="O410" s="156"/>
      <c r="P410" s="156"/>
      <c r="Q410" s="156"/>
      <c r="R410" s="156"/>
      <c r="S410" s="157"/>
      <c r="T410" s="120">
        <v>3759600</v>
      </c>
      <c r="U410" s="120"/>
      <c r="V410" s="120"/>
      <c r="W410" s="120"/>
      <c r="X410" s="120"/>
      <c r="Y410" s="120"/>
      <c r="Z410" s="120">
        <v>3751828</v>
      </c>
      <c r="AA410" s="120"/>
      <c r="AB410" s="120"/>
      <c r="AC410" s="120"/>
      <c r="AD410" s="120"/>
      <c r="AE410" s="120">
        <v>0</v>
      </c>
      <c r="AF410" s="120"/>
      <c r="AG410" s="120"/>
      <c r="AH410" s="120"/>
      <c r="AI410" s="120"/>
      <c r="AJ410" s="120"/>
      <c r="AK410" s="120">
        <v>0</v>
      </c>
      <c r="AL410" s="120"/>
      <c r="AM410" s="120"/>
      <c r="AN410" s="120"/>
      <c r="AO410" s="120"/>
      <c r="AP410" s="120"/>
      <c r="AQ410" s="120">
        <v>0</v>
      </c>
      <c r="AR410" s="120"/>
      <c r="AS410" s="120"/>
      <c r="AT410" s="120"/>
      <c r="AU410" s="120"/>
      <c r="AV410" s="120"/>
      <c r="AW410" s="140"/>
      <c r="AX410" s="140"/>
      <c r="AY410" s="140"/>
      <c r="AZ410" s="140"/>
      <c r="BA410" s="140"/>
      <c r="BB410" s="140"/>
      <c r="BC410" s="140"/>
      <c r="BD410" s="140"/>
      <c r="BE410" s="140"/>
      <c r="BF410" s="140"/>
      <c r="BG410" s="140"/>
      <c r="BH410" s="140"/>
      <c r="BI410" s="140"/>
      <c r="BJ410" s="140"/>
      <c r="BK410" s="140"/>
      <c r="BL410" s="140"/>
    </row>
    <row r="411" spans="1:79" ht="8.4" customHeight="1" x14ac:dyDescent="0.25"/>
    <row r="412" spans="1:79" ht="14.25" customHeight="1" x14ac:dyDescent="0.25">
      <c r="A412" s="51" t="s">
        <v>558</v>
      </c>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row>
    <row r="413" spans="1:79" ht="10.199999999999999" customHeight="1" x14ac:dyDescent="0.25"/>
    <row r="414" spans="1:79" ht="54" customHeight="1" x14ac:dyDescent="0.25">
      <c r="A414" s="80" t="s">
        <v>6</v>
      </c>
      <c r="B414" s="80"/>
      <c r="C414" s="80"/>
      <c r="D414" s="80"/>
      <c r="E414" s="80"/>
      <c r="F414" s="80"/>
      <c r="G414" s="80"/>
      <c r="H414" s="80"/>
      <c r="I414" s="80" t="s">
        <v>19</v>
      </c>
      <c r="J414" s="80"/>
      <c r="K414" s="80"/>
      <c r="L414" s="80"/>
      <c r="M414" s="80"/>
      <c r="N414" s="80"/>
      <c r="O414" s="80"/>
      <c r="P414" s="80"/>
      <c r="Q414" s="80"/>
      <c r="R414" s="80"/>
      <c r="S414" s="80"/>
      <c r="T414" s="80"/>
      <c r="U414" s="80"/>
      <c r="V414" s="80" t="s">
        <v>559</v>
      </c>
      <c r="W414" s="80"/>
      <c r="X414" s="80"/>
      <c r="Y414" s="80"/>
      <c r="Z414" s="80"/>
      <c r="AA414" s="80"/>
      <c r="AB414" s="80"/>
      <c r="AC414" s="80" t="s">
        <v>621</v>
      </c>
      <c r="AD414" s="80"/>
      <c r="AE414" s="80"/>
      <c r="AF414" s="80"/>
      <c r="AG414" s="80"/>
      <c r="AH414" s="80"/>
      <c r="AI414" s="80"/>
      <c r="AJ414" s="80"/>
      <c r="AK414" s="80"/>
      <c r="AL414" s="80" t="s">
        <v>622</v>
      </c>
      <c r="AM414" s="80"/>
      <c r="AN414" s="80"/>
      <c r="AO414" s="80"/>
      <c r="AP414" s="80"/>
      <c r="AQ414" s="80"/>
      <c r="AR414" s="80"/>
      <c r="AS414" s="80"/>
      <c r="AT414" s="80"/>
      <c r="AU414" s="80" t="s">
        <v>623</v>
      </c>
      <c r="AV414" s="80"/>
      <c r="AW414" s="80"/>
      <c r="AX414" s="80"/>
      <c r="AY414" s="80"/>
      <c r="AZ414" s="80"/>
      <c r="BA414" s="80"/>
      <c r="BB414" s="80"/>
      <c r="BC414" s="80"/>
      <c r="BD414" s="80" t="s">
        <v>560</v>
      </c>
      <c r="BE414" s="80"/>
      <c r="BF414" s="80"/>
      <c r="BG414" s="80"/>
      <c r="BH414" s="80"/>
      <c r="BI414" s="80"/>
      <c r="BJ414" s="80"/>
      <c r="BK414" s="80"/>
      <c r="BL414" s="80"/>
      <c r="BM414" s="80"/>
      <c r="BN414" s="80"/>
      <c r="BO414" s="80"/>
      <c r="BP414" s="80"/>
      <c r="BQ414" s="80"/>
    </row>
    <row r="415" spans="1:79" x14ac:dyDescent="0.25">
      <c r="A415" s="170">
        <v>1</v>
      </c>
      <c r="B415" s="171"/>
      <c r="C415" s="171"/>
      <c r="D415" s="171"/>
      <c r="E415" s="171"/>
      <c r="F415" s="171"/>
      <c r="G415" s="171"/>
      <c r="H415" s="172"/>
      <c r="I415" s="173">
        <v>2</v>
      </c>
      <c r="J415" s="174"/>
      <c r="K415" s="174"/>
      <c r="L415" s="174"/>
      <c r="M415" s="174"/>
      <c r="N415" s="174"/>
      <c r="O415" s="174"/>
      <c r="P415" s="174"/>
      <c r="Q415" s="174"/>
      <c r="R415" s="174"/>
      <c r="S415" s="174"/>
      <c r="T415" s="174"/>
      <c r="U415" s="175"/>
      <c r="V415" s="173">
        <v>3</v>
      </c>
      <c r="W415" s="174"/>
      <c r="X415" s="174"/>
      <c r="Y415" s="174"/>
      <c r="Z415" s="174"/>
      <c r="AA415" s="174"/>
      <c r="AB415" s="175"/>
      <c r="AC415" s="173">
        <v>4</v>
      </c>
      <c r="AD415" s="174"/>
      <c r="AE415" s="174"/>
      <c r="AF415" s="174"/>
      <c r="AG415" s="174"/>
      <c r="AH415" s="174"/>
      <c r="AI415" s="174"/>
      <c r="AJ415" s="174"/>
      <c r="AK415" s="175"/>
      <c r="AL415" s="173">
        <v>5</v>
      </c>
      <c r="AM415" s="174"/>
      <c r="AN415" s="174"/>
      <c r="AO415" s="174"/>
      <c r="AP415" s="174"/>
      <c r="AQ415" s="174"/>
      <c r="AR415" s="174"/>
      <c r="AS415" s="174"/>
      <c r="AT415" s="175"/>
      <c r="AU415" s="173">
        <v>6</v>
      </c>
      <c r="AV415" s="174"/>
      <c r="AW415" s="174"/>
      <c r="AX415" s="174"/>
      <c r="AY415" s="174"/>
      <c r="AZ415" s="174"/>
      <c r="BA415" s="174"/>
      <c r="BB415" s="174"/>
      <c r="BC415" s="175"/>
      <c r="BD415" s="173">
        <v>7</v>
      </c>
      <c r="BE415" s="174"/>
      <c r="BF415" s="174"/>
      <c r="BG415" s="174"/>
      <c r="BH415" s="174"/>
      <c r="BI415" s="174"/>
      <c r="BJ415" s="174"/>
      <c r="BK415" s="174"/>
      <c r="BL415" s="174"/>
      <c r="BM415" s="174"/>
      <c r="BN415" s="174"/>
      <c r="BO415" s="174"/>
      <c r="BP415" s="174"/>
      <c r="BQ415" s="175"/>
    </row>
    <row r="416" spans="1:79" ht="29.4" customHeight="1" x14ac:dyDescent="0.25">
      <c r="A416" s="173">
        <v>1</v>
      </c>
      <c r="B416" s="174"/>
      <c r="C416" s="174"/>
      <c r="D416" s="174"/>
      <c r="E416" s="174"/>
      <c r="F416" s="174"/>
      <c r="G416" s="174"/>
      <c r="H416" s="175"/>
      <c r="I416" s="176" t="s">
        <v>607</v>
      </c>
      <c r="J416" s="177"/>
      <c r="K416" s="177"/>
      <c r="L416" s="177"/>
      <c r="M416" s="177"/>
      <c r="N416" s="177"/>
      <c r="O416" s="177"/>
      <c r="P416" s="177"/>
      <c r="Q416" s="177"/>
      <c r="R416" s="177"/>
      <c r="S416" s="177"/>
      <c r="T416" s="177"/>
      <c r="U416" s="178"/>
      <c r="V416" s="62" t="s">
        <v>564</v>
      </c>
      <c r="W416" s="63"/>
      <c r="X416" s="63"/>
      <c r="Y416" s="63"/>
      <c r="Z416" s="63"/>
      <c r="AA416" s="63"/>
      <c r="AB416" s="64"/>
      <c r="AC416" s="179">
        <f>AC417+AC418+AC419+AC420+AC421+AC422</f>
        <v>1061200</v>
      </c>
      <c r="AD416" s="180"/>
      <c r="AE416" s="180"/>
      <c r="AF416" s="180"/>
      <c r="AG416" s="180"/>
      <c r="AH416" s="180"/>
      <c r="AI416" s="180"/>
      <c r="AJ416" s="180"/>
      <c r="AK416" s="181"/>
      <c r="AL416" s="179">
        <f t="shared" ref="AL416" si="36">AL417+AL418+AL419+AL420+AL421+AL422</f>
        <v>77900</v>
      </c>
      <c r="AM416" s="180"/>
      <c r="AN416" s="180"/>
      <c r="AO416" s="180"/>
      <c r="AP416" s="180"/>
      <c r="AQ416" s="180"/>
      <c r="AR416" s="180"/>
      <c r="AS416" s="180"/>
      <c r="AT416" s="181"/>
      <c r="AU416" s="179">
        <f t="shared" ref="AU416" si="37">AU417+AU418+AU419+AU420+AU421+AU422</f>
        <v>983300</v>
      </c>
      <c r="AV416" s="180"/>
      <c r="AW416" s="180"/>
      <c r="AX416" s="180"/>
      <c r="AY416" s="180"/>
      <c r="AZ416" s="180"/>
      <c r="BA416" s="180"/>
      <c r="BB416" s="180"/>
      <c r="BC416" s="181"/>
      <c r="BD416" s="173" t="s">
        <v>564</v>
      </c>
      <c r="BE416" s="174"/>
      <c r="BF416" s="174"/>
      <c r="BG416" s="174"/>
      <c r="BH416" s="174"/>
      <c r="BI416" s="174"/>
      <c r="BJ416" s="174"/>
      <c r="BK416" s="174"/>
      <c r="BL416" s="174"/>
      <c r="BM416" s="174"/>
      <c r="BN416" s="174"/>
      <c r="BO416" s="174"/>
      <c r="BP416" s="174"/>
      <c r="BQ416" s="175"/>
    </row>
    <row r="417" spans="1:69" ht="16.2" customHeight="1" x14ac:dyDescent="0.25">
      <c r="A417" s="173"/>
      <c r="B417" s="174"/>
      <c r="C417" s="174"/>
      <c r="D417" s="174"/>
      <c r="E417" s="174"/>
      <c r="F417" s="174"/>
      <c r="G417" s="174"/>
      <c r="H417" s="175"/>
      <c r="I417" s="176" t="s">
        <v>608</v>
      </c>
      <c r="J417" s="177"/>
      <c r="K417" s="177"/>
      <c r="L417" s="177"/>
      <c r="M417" s="177"/>
      <c r="N417" s="177"/>
      <c r="O417" s="177"/>
      <c r="P417" s="177"/>
      <c r="Q417" s="177"/>
      <c r="R417" s="177"/>
      <c r="S417" s="177"/>
      <c r="T417" s="177"/>
      <c r="U417" s="178"/>
      <c r="V417" s="62" t="s">
        <v>564</v>
      </c>
      <c r="W417" s="63"/>
      <c r="X417" s="63"/>
      <c r="Y417" s="63"/>
      <c r="Z417" s="63"/>
      <c r="AA417" s="63"/>
      <c r="AB417" s="64"/>
      <c r="AC417" s="179">
        <f t="shared" ref="AC417:AC424" si="38">AL417+AU417</f>
        <v>11600</v>
      </c>
      <c r="AD417" s="180"/>
      <c r="AE417" s="180"/>
      <c r="AF417" s="180"/>
      <c r="AG417" s="180"/>
      <c r="AH417" s="180"/>
      <c r="AI417" s="180"/>
      <c r="AJ417" s="180"/>
      <c r="AK417" s="181"/>
      <c r="AL417" s="179">
        <v>0</v>
      </c>
      <c r="AM417" s="180"/>
      <c r="AN417" s="180"/>
      <c r="AO417" s="180"/>
      <c r="AP417" s="180"/>
      <c r="AQ417" s="180"/>
      <c r="AR417" s="180"/>
      <c r="AS417" s="180"/>
      <c r="AT417" s="181"/>
      <c r="AU417" s="179">
        <v>11600</v>
      </c>
      <c r="AV417" s="180"/>
      <c r="AW417" s="180"/>
      <c r="AX417" s="180"/>
      <c r="AY417" s="180"/>
      <c r="AZ417" s="180"/>
      <c r="BA417" s="180"/>
      <c r="BB417" s="180"/>
      <c r="BC417" s="181"/>
      <c r="BD417" s="173" t="s">
        <v>564</v>
      </c>
      <c r="BE417" s="174"/>
      <c r="BF417" s="174"/>
      <c r="BG417" s="174"/>
      <c r="BH417" s="174"/>
      <c r="BI417" s="174"/>
      <c r="BJ417" s="174"/>
      <c r="BK417" s="174"/>
      <c r="BL417" s="174"/>
      <c r="BM417" s="174"/>
      <c r="BN417" s="174"/>
      <c r="BO417" s="174"/>
      <c r="BP417" s="174"/>
      <c r="BQ417" s="175"/>
    </row>
    <row r="418" spans="1:69" ht="15" customHeight="1" x14ac:dyDescent="0.25">
      <c r="A418" s="173"/>
      <c r="B418" s="174"/>
      <c r="C418" s="174"/>
      <c r="D418" s="174"/>
      <c r="E418" s="174"/>
      <c r="F418" s="174"/>
      <c r="G418" s="174"/>
      <c r="H418" s="175"/>
      <c r="I418" s="176" t="s">
        <v>616</v>
      </c>
      <c r="J418" s="177"/>
      <c r="K418" s="177"/>
      <c r="L418" s="177"/>
      <c r="M418" s="177"/>
      <c r="N418" s="177"/>
      <c r="O418" s="177"/>
      <c r="P418" s="177"/>
      <c r="Q418" s="177"/>
      <c r="R418" s="177"/>
      <c r="S418" s="177"/>
      <c r="T418" s="177"/>
      <c r="U418" s="178"/>
      <c r="V418" s="62" t="s">
        <v>564</v>
      </c>
      <c r="W418" s="63"/>
      <c r="X418" s="63"/>
      <c r="Y418" s="63"/>
      <c r="Z418" s="63"/>
      <c r="AA418" s="63"/>
      <c r="AB418" s="64"/>
      <c r="AC418" s="179">
        <f t="shared" si="38"/>
        <v>8700</v>
      </c>
      <c r="AD418" s="180"/>
      <c r="AE418" s="180"/>
      <c r="AF418" s="180"/>
      <c r="AG418" s="180"/>
      <c r="AH418" s="180"/>
      <c r="AI418" s="180"/>
      <c r="AJ418" s="180"/>
      <c r="AK418" s="181"/>
      <c r="AL418" s="179">
        <v>2200</v>
      </c>
      <c r="AM418" s="180"/>
      <c r="AN418" s="180"/>
      <c r="AO418" s="180"/>
      <c r="AP418" s="180"/>
      <c r="AQ418" s="180"/>
      <c r="AR418" s="180"/>
      <c r="AS418" s="180"/>
      <c r="AT418" s="181"/>
      <c r="AU418" s="179">
        <v>6500</v>
      </c>
      <c r="AV418" s="180"/>
      <c r="AW418" s="180"/>
      <c r="AX418" s="180"/>
      <c r="AY418" s="180"/>
      <c r="AZ418" s="180"/>
      <c r="BA418" s="180"/>
      <c r="BB418" s="180"/>
      <c r="BC418" s="181"/>
      <c r="BD418" s="173" t="s">
        <v>564</v>
      </c>
      <c r="BE418" s="174"/>
      <c r="BF418" s="174"/>
      <c r="BG418" s="174"/>
      <c r="BH418" s="174"/>
      <c r="BI418" s="174"/>
      <c r="BJ418" s="174"/>
      <c r="BK418" s="174"/>
      <c r="BL418" s="174"/>
      <c r="BM418" s="174"/>
      <c r="BN418" s="174"/>
      <c r="BO418" s="174"/>
      <c r="BP418" s="174"/>
      <c r="BQ418" s="175"/>
    </row>
    <row r="419" spans="1:69" ht="15" customHeight="1" x14ac:dyDescent="0.25">
      <c r="A419" s="173"/>
      <c r="B419" s="174"/>
      <c r="C419" s="174"/>
      <c r="D419" s="174"/>
      <c r="E419" s="174"/>
      <c r="F419" s="174"/>
      <c r="G419" s="174"/>
      <c r="H419" s="175"/>
      <c r="I419" s="176" t="s">
        <v>617</v>
      </c>
      <c r="J419" s="177"/>
      <c r="K419" s="177"/>
      <c r="L419" s="177"/>
      <c r="M419" s="177"/>
      <c r="N419" s="177"/>
      <c r="O419" s="177"/>
      <c r="P419" s="177"/>
      <c r="Q419" s="177"/>
      <c r="R419" s="177"/>
      <c r="S419" s="177"/>
      <c r="T419" s="177"/>
      <c r="U419" s="178"/>
      <c r="V419" s="62" t="s">
        <v>564</v>
      </c>
      <c r="W419" s="63"/>
      <c r="X419" s="63"/>
      <c r="Y419" s="63"/>
      <c r="Z419" s="63"/>
      <c r="AA419" s="63"/>
      <c r="AB419" s="64"/>
      <c r="AC419" s="179">
        <f t="shared" si="38"/>
        <v>37700</v>
      </c>
      <c r="AD419" s="180"/>
      <c r="AE419" s="180"/>
      <c r="AF419" s="180"/>
      <c r="AG419" s="180"/>
      <c r="AH419" s="180"/>
      <c r="AI419" s="180"/>
      <c r="AJ419" s="180"/>
      <c r="AK419" s="181"/>
      <c r="AL419" s="179">
        <v>9400</v>
      </c>
      <c r="AM419" s="180"/>
      <c r="AN419" s="180"/>
      <c r="AO419" s="180"/>
      <c r="AP419" s="180"/>
      <c r="AQ419" s="180"/>
      <c r="AR419" s="180"/>
      <c r="AS419" s="180"/>
      <c r="AT419" s="181"/>
      <c r="AU419" s="179">
        <v>28300</v>
      </c>
      <c r="AV419" s="180"/>
      <c r="AW419" s="180"/>
      <c r="AX419" s="180"/>
      <c r="AY419" s="180"/>
      <c r="AZ419" s="180"/>
      <c r="BA419" s="180"/>
      <c r="BB419" s="180"/>
      <c r="BC419" s="181"/>
      <c r="BD419" s="173" t="s">
        <v>564</v>
      </c>
      <c r="BE419" s="174"/>
      <c r="BF419" s="174"/>
      <c r="BG419" s="174"/>
      <c r="BH419" s="174"/>
      <c r="BI419" s="174"/>
      <c r="BJ419" s="174"/>
      <c r="BK419" s="174"/>
      <c r="BL419" s="174"/>
      <c r="BM419" s="174"/>
      <c r="BN419" s="174"/>
      <c r="BO419" s="174"/>
      <c r="BP419" s="174"/>
      <c r="BQ419" s="175"/>
    </row>
    <row r="420" spans="1:69" ht="16.2" customHeight="1" x14ac:dyDescent="0.25">
      <c r="A420" s="173"/>
      <c r="B420" s="174"/>
      <c r="C420" s="174"/>
      <c r="D420" s="174"/>
      <c r="E420" s="174"/>
      <c r="F420" s="174"/>
      <c r="G420" s="174"/>
      <c r="H420" s="175"/>
      <c r="I420" s="176" t="s">
        <v>618</v>
      </c>
      <c r="J420" s="177"/>
      <c r="K420" s="177"/>
      <c r="L420" s="177"/>
      <c r="M420" s="177"/>
      <c r="N420" s="177"/>
      <c r="O420" s="177"/>
      <c r="P420" s="177"/>
      <c r="Q420" s="177"/>
      <c r="R420" s="177"/>
      <c r="S420" s="177"/>
      <c r="T420" s="177"/>
      <c r="U420" s="178"/>
      <c r="V420" s="62" t="s">
        <v>564</v>
      </c>
      <c r="W420" s="63"/>
      <c r="X420" s="63"/>
      <c r="Y420" s="63"/>
      <c r="Z420" s="63"/>
      <c r="AA420" s="63"/>
      <c r="AB420" s="64"/>
      <c r="AC420" s="179">
        <f t="shared" si="38"/>
        <v>132500</v>
      </c>
      <c r="AD420" s="180"/>
      <c r="AE420" s="180"/>
      <c r="AF420" s="180"/>
      <c r="AG420" s="180"/>
      <c r="AH420" s="180"/>
      <c r="AI420" s="180"/>
      <c r="AJ420" s="180"/>
      <c r="AK420" s="181"/>
      <c r="AL420" s="179">
        <v>66300</v>
      </c>
      <c r="AM420" s="180"/>
      <c r="AN420" s="180"/>
      <c r="AO420" s="180"/>
      <c r="AP420" s="180"/>
      <c r="AQ420" s="180"/>
      <c r="AR420" s="180"/>
      <c r="AS420" s="180"/>
      <c r="AT420" s="181"/>
      <c r="AU420" s="179">
        <v>66200</v>
      </c>
      <c r="AV420" s="180"/>
      <c r="AW420" s="180"/>
      <c r="AX420" s="180"/>
      <c r="AY420" s="180"/>
      <c r="AZ420" s="180"/>
      <c r="BA420" s="180"/>
      <c r="BB420" s="180"/>
      <c r="BC420" s="181"/>
      <c r="BD420" s="173" t="s">
        <v>564</v>
      </c>
      <c r="BE420" s="174"/>
      <c r="BF420" s="174"/>
      <c r="BG420" s="174"/>
      <c r="BH420" s="174"/>
      <c r="BI420" s="174"/>
      <c r="BJ420" s="174"/>
      <c r="BK420" s="174"/>
      <c r="BL420" s="174"/>
      <c r="BM420" s="174"/>
      <c r="BN420" s="174"/>
      <c r="BO420" s="174"/>
      <c r="BP420" s="174"/>
      <c r="BQ420" s="175"/>
    </row>
    <row r="421" spans="1:69" ht="15.6" customHeight="1" x14ac:dyDescent="0.25">
      <c r="A421" s="173"/>
      <c r="B421" s="174"/>
      <c r="C421" s="174"/>
      <c r="D421" s="174"/>
      <c r="E421" s="174"/>
      <c r="F421" s="174"/>
      <c r="G421" s="174"/>
      <c r="H421" s="175"/>
      <c r="I421" s="176" t="s">
        <v>628</v>
      </c>
      <c r="J421" s="177"/>
      <c r="K421" s="177"/>
      <c r="L421" s="177"/>
      <c r="M421" s="177"/>
      <c r="N421" s="177"/>
      <c r="O421" s="177"/>
      <c r="P421" s="177"/>
      <c r="Q421" s="177"/>
      <c r="R421" s="177"/>
      <c r="S421" s="177"/>
      <c r="T421" s="177"/>
      <c r="U421" s="178"/>
      <c r="V421" s="62" t="s">
        <v>564</v>
      </c>
      <c r="W421" s="63"/>
      <c r="X421" s="63"/>
      <c r="Y421" s="63"/>
      <c r="Z421" s="63"/>
      <c r="AA421" s="63"/>
      <c r="AB421" s="64"/>
      <c r="AC421" s="179">
        <f t="shared" si="38"/>
        <v>522700</v>
      </c>
      <c r="AD421" s="180"/>
      <c r="AE421" s="180"/>
      <c r="AF421" s="180"/>
      <c r="AG421" s="180"/>
      <c r="AH421" s="180"/>
      <c r="AI421" s="180"/>
      <c r="AJ421" s="180"/>
      <c r="AK421" s="181"/>
      <c r="AL421" s="179">
        <v>0</v>
      </c>
      <c r="AM421" s="180"/>
      <c r="AN421" s="180"/>
      <c r="AO421" s="180"/>
      <c r="AP421" s="180"/>
      <c r="AQ421" s="180"/>
      <c r="AR421" s="180"/>
      <c r="AS421" s="180"/>
      <c r="AT421" s="181"/>
      <c r="AU421" s="179">
        <v>522700</v>
      </c>
      <c r="AV421" s="180"/>
      <c r="AW421" s="180"/>
      <c r="AX421" s="180"/>
      <c r="AY421" s="180"/>
      <c r="AZ421" s="180"/>
      <c r="BA421" s="180"/>
      <c r="BB421" s="180"/>
      <c r="BC421" s="181"/>
      <c r="BD421" s="173" t="s">
        <v>564</v>
      </c>
      <c r="BE421" s="174"/>
      <c r="BF421" s="174"/>
      <c r="BG421" s="174"/>
      <c r="BH421" s="174"/>
      <c r="BI421" s="174"/>
      <c r="BJ421" s="174"/>
      <c r="BK421" s="174"/>
      <c r="BL421" s="174"/>
      <c r="BM421" s="174"/>
      <c r="BN421" s="174"/>
      <c r="BO421" s="174"/>
      <c r="BP421" s="174"/>
      <c r="BQ421" s="175"/>
    </row>
    <row r="422" spans="1:69" ht="13.2" customHeight="1" x14ac:dyDescent="0.25">
      <c r="A422" s="173"/>
      <c r="B422" s="174"/>
      <c r="C422" s="174"/>
      <c r="D422" s="174"/>
      <c r="E422" s="174"/>
      <c r="F422" s="174"/>
      <c r="G422" s="174"/>
      <c r="H422" s="175"/>
      <c r="I422" s="176" t="s">
        <v>629</v>
      </c>
      <c r="J422" s="177"/>
      <c r="K422" s="177"/>
      <c r="L422" s="177"/>
      <c r="M422" s="177"/>
      <c r="N422" s="177"/>
      <c r="O422" s="177"/>
      <c r="P422" s="177"/>
      <c r="Q422" s="177"/>
      <c r="R422" s="177"/>
      <c r="S422" s="177"/>
      <c r="T422" s="177"/>
      <c r="U422" s="178"/>
      <c r="V422" s="62" t="s">
        <v>564</v>
      </c>
      <c r="W422" s="63"/>
      <c r="X422" s="63"/>
      <c r="Y422" s="63"/>
      <c r="Z422" s="63"/>
      <c r="AA422" s="63"/>
      <c r="AB422" s="64"/>
      <c r="AC422" s="179">
        <f t="shared" ref="AC422" si="39">AL422+AU422</f>
        <v>348000</v>
      </c>
      <c r="AD422" s="180"/>
      <c r="AE422" s="180"/>
      <c r="AF422" s="180"/>
      <c r="AG422" s="180"/>
      <c r="AH422" s="180"/>
      <c r="AI422" s="180"/>
      <c r="AJ422" s="180"/>
      <c r="AK422" s="181"/>
      <c r="AL422" s="179">
        <v>0</v>
      </c>
      <c r="AM422" s="180"/>
      <c r="AN422" s="180"/>
      <c r="AO422" s="180"/>
      <c r="AP422" s="180"/>
      <c r="AQ422" s="180"/>
      <c r="AR422" s="180"/>
      <c r="AS422" s="180"/>
      <c r="AT422" s="181"/>
      <c r="AU422" s="179">
        <v>348000</v>
      </c>
      <c r="AV422" s="180"/>
      <c r="AW422" s="180"/>
      <c r="AX422" s="180"/>
      <c r="AY422" s="180"/>
      <c r="AZ422" s="180"/>
      <c r="BA422" s="180"/>
      <c r="BB422" s="180"/>
      <c r="BC422" s="181"/>
      <c r="BD422" s="173" t="s">
        <v>564</v>
      </c>
      <c r="BE422" s="174"/>
      <c r="BF422" s="174"/>
      <c r="BG422" s="174"/>
      <c r="BH422" s="174"/>
      <c r="BI422" s="174"/>
      <c r="BJ422" s="174"/>
      <c r="BK422" s="174"/>
      <c r="BL422" s="174"/>
      <c r="BM422" s="174"/>
      <c r="BN422" s="174"/>
      <c r="BO422" s="174"/>
      <c r="BP422" s="174"/>
      <c r="BQ422" s="175"/>
    </row>
    <row r="423" spans="1:69" ht="29.4" customHeight="1" x14ac:dyDescent="0.25">
      <c r="A423" s="173">
        <v>2</v>
      </c>
      <c r="B423" s="174"/>
      <c r="C423" s="174"/>
      <c r="D423" s="174"/>
      <c r="E423" s="174"/>
      <c r="F423" s="174"/>
      <c r="G423" s="174"/>
      <c r="H423" s="175"/>
      <c r="I423" s="176" t="s">
        <v>609</v>
      </c>
      <c r="J423" s="177"/>
      <c r="K423" s="177"/>
      <c r="L423" s="177"/>
      <c r="M423" s="177"/>
      <c r="N423" s="177"/>
      <c r="O423" s="177"/>
      <c r="P423" s="177"/>
      <c r="Q423" s="177"/>
      <c r="R423" s="177"/>
      <c r="S423" s="177"/>
      <c r="T423" s="177"/>
      <c r="U423" s="178"/>
      <c r="V423" s="62" t="s">
        <v>564</v>
      </c>
      <c r="W423" s="63"/>
      <c r="X423" s="63"/>
      <c r="Y423" s="63"/>
      <c r="Z423" s="63"/>
      <c r="AA423" s="63"/>
      <c r="AB423" s="64"/>
      <c r="AC423" s="179">
        <f t="shared" si="38"/>
        <v>10890</v>
      </c>
      <c r="AD423" s="180"/>
      <c r="AE423" s="180"/>
      <c r="AF423" s="180"/>
      <c r="AG423" s="180"/>
      <c r="AH423" s="180"/>
      <c r="AI423" s="180"/>
      <c r="AJ423" s="180"/>
      <c r="AK423" s="181"/>
      <c r="AL423" s="179">
        <v>0</v>
      </c>
      <c r="AM423" s="180"/>
      <c r="AN423" s="180"/>
      <c r="AO423" s="180"/>
      <c r="AP423" s="180"/>
      <c r="AQ423" s="180"/>
      <c r="AR423" s="180"/>
      <c r="AS423" s="180"/>
      <c r="AT423" s="181"/>
      <c r="AU423" s="179">
        <v>10890</v>
      </c>
      <c r="AV423" s="180"/>
      <c r="AW423" s="180"/>
      <c r="AX423" s="180"/>
      <c r="AY423" s="180"/>
      <c r="AZ423" s="180"/>
      <c r="BA423" s="180"/>
      <c r="BB423" s="180"/>
      <c r="BC423" s="181"/>
      <c r="BD423" s="173" t="s">
        <v>564</v>
      </c>
      <c r="BE423" s="174"/>
      <c r="BF423" s="174"/>
      <c r="BG423" s="174"/>
      <c r="BH423" s="174"/>
      <c r="BI423" s="174"/>
      <c r="BJ423" s="174"/>
      <c r="BK423" s="174"/>
      <c r="BL423" s="174"/>
      <c r="BM423" s="174"/>
      <c r="BN423" s="174"/>
      <c r="BO423" s="174"/>
      <c r="BP423" s="174"/>
      <c r="BQ423" s="175"/>
    </row>
    <row r="424" spans="1:69" ht="29.4" customHeight="1" x14ac:dyDescent="0.25">
      <c r="A424" s="173">
        <v>3</v>
      </c>
      <c r="B424" s="174"/>
      <c r="C424" s="174"/>
      <c r="D424" s="174"/>
      <c r="E424" s="174"/>
      <c r="F424" s="174"/>
      <c r="G424" s="174"/>
      <c r="H424" s="175"/>
      <c r="I424" s="176" t="s">
        <v>611</v>
      </c>
      <c r="J424" s="177"/>
      <c r="K424" s="177"/>
      <c r="L424" s="177"/>
      <c r="M424" s="177"/>
      <c r="N424" s="177"/>
      <c r="O424" s="177"/>
      <c r="P424" s="177"/>
      <c r="Q424" s="177"/>
      <c r="R424" s="177"/>
      <c r="S424" s="177"/>
      <c r="T424" s="177"/>
      <c r="U424" s="178"/>
      <c r="V424" s="62" t="s">
        <v>564</v>
      </c>
      <c r="W424" s="63"/>
      <c r="X424" s="63"/>
      <c r="Y424" s="63"/>
      <c r="Z424" s="63"/>
      <c r="AA424" s="63"/>
      <c r="AB424" s="64"/>
      <c r="AC424" s="179">
        <f t="shared" si="38"/>
        <v>898964</v>
      </c>
      <c r="AD424" s="180"/>
      <c r="AE424" s="180"/>
      <c r="AF424" s="180"/>
      <c r="AG424" s="180"/>
      <c r="AH424" s="180"/>
      <c r="AI424" s="180"/>
      <c r="AJ424" s="180"/>
      <c r="AK424" s="181"/>
      <c r="AL424" s="179">
        <v>0</v>
      </c>
      <c r="AM424" s="180"/>
      <c r="AN424" s="180"/>
      <c r="AO424" s="180"/>
      <c r="AP424" s="180"/>
      <c r="AQ424" s="180"/>
      <c r="AR424" s="180"/>
      <c r="AS424" s="180"/>
      <c r="AT424" s="181"/>
      <c r="AU424" s="179">
        <v>898964</v>
      </c>
      <c r="AV424" s="180"/>
      <c r="AW424" s="180"/>
      <c r="AX424" s="180"/>
      <c r="AY424" s="180"/>
      <c r="AZ424" s="180"/>
      <c r="BA424" s="180"/>
      <c r="BB424" s="180"/>
      <c r="BC424" s="181"/>
      <c r="BD424" s="173" t="s">
        <v>564</v>
      </c>
      <c r="BE424" s="174"/>
      <c r="BF424" s="174"/>
      <c r="BG424" s="174"/>
      <c r="BH424" s="174"/>
      <c r="BI424" s="174"/>
      <c r="BJ424" s="174"/>
      <c r="BK424" s="174"/>
      <c r="BL424" s="174"/>
      <c r="BM424" s="174"/>
      <c r="BN424" s="174"/>
      <c r="BO424" s="174"/>
      <c r="BP424" s="174"/>
      <c r="BQ424" s="175"/>
    </row>
    <row r="425" spans="1:69" x14ac:dyDescent="0.25">
      <c r="A425" s="186" t="s">
        <v>145</v>
      </c>
      <c r="B425" s="187"/>
      <c r="C425" s="187"/>
      <c r="D425" s="187"/>
      <c r="E425" s="187"/>
      <c r="F425" s="187"/>
      <c r="G425" s="187"/>
      <c r="H425" s="188"/>
      <c r="I425" s="173"/>
      <c r="J425" s="174"/>
      <c r="K425" s="174"/>
      <c r="L425" s="174"/>
      <c r="M425" s="174"/>
      <c r="N425" s="174"/>
      <c r="O425" s="174"/>
      <c r="P425" s="174"/>
      <c r="Q425" s="174"/>
      <c r="R425" s="174"/>
      <c r="S425" s="174"/>
      <c r="T425" s="174"/>
      <c r="U425" s="175"/>
      <c r="V425" s="173"/>
      <c r="W425" s="174"/>
      <c r="X425" s="174"/>
      <c r="Y425" s="174"/>
      <c r="Z425" s="174"/>
      <c r="AA425" s="174"/>
      <c r="AB425" s="175"/>
      <c r="AC425" s="189">
        <f>AC416+AC423+AC424</f>
        <v>1971054</v>
      </c>
      <c r="AD425" s="174"/>
      <c r="AE425" s="174"/>
      <c r="AF425" s="174"/>
      <c r="AG425" s="174"/>
      <c r="AH425" s="174"/>
      <c r="AI425" s="174"/>
      <c r="AJ425" s="174"/>
      <c r="AK425" s="175"/>
      <c r="AL425" s="189">
        <f t="shared" ref="AL425" si="40">AL416+AL423+AL424</f>
        <v>77900</v>
      </c>
      <c r="AM425" s="174"/>
      <c r="AN425" s="174"/>
      <c r="AO425" s="174"/>
      <c r="AP425" s="174"/>
      <c r="AQ425" s="174"/>
      <c r="AR425" s="174"/>
      <c r="AS425" s="174"/>
      <c r="AT425" s="175"/>
      <c r="AU425" s="189">
        <f t="shared" ref="AU425" si="41">AU416+AU423+AU424</f>
        <v>1893154</v>
      </c>
      <c r="AV425" s="174"/>
      <c r="AW425" s="174"/>
      <c r="AX425" s="174"/>
      <c r="AY425" s="174"/>
      <c r="AZ425" s="174"/>
      <c r="BA425" s="174"/>
      <c r="BB425" s="174"/>
      <c r="BC425" s="175"/>
      <c r="BD425" s="173"/>
      <c r="BE425" s="174"/>
      <c r="BF425" s="174"/>
      <c r="BG425" s="174"/>
      <c r="BH425" s="174"/>
      <c r="BI425" s="174"/>
      <c r="BJ425" s="174"/>
      <c r="BK425" s="174"/>
      <c r="BL425" s="174"/>
      <c r="BM425" s="174"/>
      <c r="BN425" s="174"/>
      <c r="BO425" s="174"/>
      <c r="BP425" s="174"/>
      <c r="BQ425" s="175"/>
    </row>
    <row r="427" spans="1:69" ht="14.25" customHeight="1" x14ac:dyDescent="0.25">
      <c r="A427" s="51" t="s">
        <v>425</v>
      </c>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row>
    <row r="428" spans="1:69" ht="15" customHeight="1" x14ac:dyDescent="0.25">
      <c r="A428" s="65" t="s">
        <v>287</v>
      </c>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row>
    <row r="429" spans="1:69" ht="14.4" customHeight="1" x14ac:dyDescent="0.25"/>
    <row r="430" spans="1:69" ht="13.8" x14ac:dyDescent="0.25">
      <c r="A430" s="51" t="s">
        <v>212</v>
      </c>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row>
    <row r="431" spans="1:69" ht="13.8" x14ac:dyDescent="0.25">
      <c r="A431" s="51" t="s">
        <v>199</v>
      </c>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row>
    <row r="432" spans="1:69" ht="15" customHeight="1" x14ac:dyDescent="0.2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c r="AC432" s="153"/>
      <c r="AD432" s="153"/>
      <c r="AE432" s="153"/>
      <c r="AF432" s="153"/>
      <c r="AG432" s="153"/>
      <c r="AH432" s="153"/>
      <c r="AI432" s="153"/>
      <c r="AJ432" s="153"/>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c r="BI432" s="153"/>
      <c r="BJ432" s="153"/>
      <c r="BK432" s="153"/>
      <c r="BL432" s="153"/>
    </row>
    <row r="434" spans="1:58" ht="18.899999999999999" customHeight="1" x14ac:dyDescent="0.25">
      <c r="A434" s="149" t="s">
        <v>566</v>
      </c>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154" t="s">
        <v>0</v>
      </c>
      <c r="AC434" s="154"/>
      <c r="AD434" s="154"/>
      <c r="AE434" s="154"/>
      <c r="AF434" s="154"/>
      <c r="AG434" s="154"/>
      <c r="AH434" s="154"/>
      <c r="AI434" s="154"/>
      <c r="AJ434" s="154"/>
      <c r="AK434" s="154"/>
      <c r="AL434" s="154"/>
      <c r="AM434" s="154"/>
      <c r="AN434" s="154"/>
      <c r="AO434" s="154"/>
      <c r="AP434" s="154"/>
      <c r="AQ434" s="154"/>
      <c r="AR434" s="154"/>
      <c r="AS434" s="154"/>
      <c r="AT434" s="154"/>
      <c r="AU434" s="151" t="s">
        <v>567</v>
      </c>
      <c r="AV434" s="152"/>
      <c r="AW434" s="152"/>
      <c r="AX434" s="152"/>
      <c r="AY434" s="152"/>
      <c r="AZ434" s="152"/>
      <c r="BA434" s="152"/>
      <c r="BB434" s="152"/>
      <c r="BC434" s="152"/>
      <c r="BD434" s="152"/>
      <c r="BE434" s="152"/>
      <c r="BF434" s="152"/>
    </row>
    <row r="435" spans="1:58" ht="20.100000000000001" customHeight="1" x14ac:dyDescent="0.25">
      <c r="AB435" s="150" t="s">
        <v>1</v>
      </c>
      <c r="AC435" s="150"/>
      <c r="AD435" s="150"/>
      <c r="AE435" s="150"/>
      <c r="AF435" s="150"/>
      <c r="AG435" s="150"/>
      <c r="AH435" s="150"/>
      <c r="AI435" s="150"/>
      <c r="AJ435" s="150"/>
      <c r="AK435" s="150"/>
      <c r="AL435" s="150"/>
      <c r="AM435" s="150"/>
      <c r="AN435" s="150"/>
      <c r="AO435" s="150"/>
      <c r="AP435" s="150"/>
      <c r="AQ435" s="150"/>
      <c r="AR435" s="150"/>
      <c r="AS435" s="150"/>
      <c r="AT435" s="150"/>
      <c r="AU435" s="150" t="s">
        <v>144</v>
      </c>
      <c r="AV435" s="150"/>
      <c r="AW435" s="150"/>
      <c r="AX435" s="150"/>
      <c r="AY435" s="150"/>
      <c r="AZ435" s="150"/>
      <c r="BA435" s="150"/>
      <c r="BB435" s="150"/>
      <c r="BC435" s="150"/>
      <c r="BD435" s="150"/>
      <c r="BE435" s="150"/>
      <c r="BF435" s="150"/>
    </row>
    <row r="436" spans="1:58" ht="18" customHeight="1" x14ac:dyDescent="0.25">
      <c r="A436" s="149" t="s">
        <v>433</v>
      </c>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150" t="s">
        <v>0</v>
      </c>
      <c r="AC436" s="150"/>
      <c r="AD436" s="150"/>
      <c r="AE436" s="150"/>
      <c r="AF436" s="150"/>
      <c r="AG436" s="150"/>
      <c r="AH436" s="150"/>
      <c r="AI436" s="150"/>
      <c r="AJ436" s="150"/>
      <c r="AK436" s="150"/>
      <c r="AL436" s="150"/>
      <c r="AM436" s="150"/>
      <c r="AN436" s="150"/>
      <c r="AO436" s="150"/>
      <c r="AP436" s="150"/>
      <c r="AQ436" s="150"/>
      <c r="AR436" s="150"/>
      <c r="AS436" s="150"/>
      <c r="AT436" s="150"/>
      <c r="AU436" s="151" t="s">
        <v>434</v>
      </c>
      <c r="AV436" s="152"/>
      <c r="AW436" s="152"/>
      <c r="AX436" s="152"/>
      <c r="AY436" s="152"/>
      <c r="AZ436" s="152"/>
      <c r="BA436" s="152"/>
      <c r="BB436" s="152"/>
      <c r="BC436" s="152"/>
      <c r="BD436" s="152"/>
      <c r="BE436" s="152"/>
      <c r="BF436" s="152"/>
    </row>
    <row r="437" spans="1:58" ht="20.100000000000001" customHeight="1" x14ac:dyDescent="0.25">
      <c r="AB437" s="150" t="s">
        <v>1</v>
      </c>
      <c r="AC437" s="150"/>
      <c r="AD437" s="150"/>
      <c r="AE437" s="150"/>
      <c r="AF437" s="150"/>
      <c r="AG437" s="150"/>
      <c r="AH437" s="150"/>
      <c r="AI437" s="150"/>
      <c r="AJ437" s="150"/>
      <c r="AK437" s="150"/>
      <c r="AL437" s="150"/>
      <c r="AM437" s="150"/>
      <c r="AN437" s="150"/>
      <c r="AO437" s="150"/>
      <c r="AP437" s="150"/>
      <c r="AQ437" s="150"/>
      <c r="AR437" s="150"/>
      <c r="AS437" s="150"/>
      <c r="AT437" s="150"/>
      <c r="AU437" s="150" t="s">
        <v>144</v>
      </c>
      <c r="AV437" s="150"/>
      <c r="AW437" s="150"/>
      <c r="AX437" s="150"/>
      <c r="AY437" s="150"/>
      <c r="AZ437" s="150"/>
      <c r="BA437" s="150"/>
      <c r="BB437" s="150"/>
      <c r="BC437" s="150"/>
      <c r="BD437" s="150"/>
      <c r="BE437" s="150"/>
      <c r="BF437" s="150"/>
    </row>
  </sheetData>
  <mergeCells count="2707">
    <mergeCell ref="BJ323:BN323"/>
    <mergeCell ref="BO323:BS323"/>
    <mergeCell ref="A336:F336"/>
    <mergeCell ref="G336:S336"/>
    <mergeCell ref="T336:Z336"/>
    <mergeCell ref="AA336:AE336"/>
    <mergeCell ref="AF336:AJ336"/>
    <mergeCell ref="AK336:AO336"/>
    <mergeCell ref="AP336:AT336"/>
    <mergeCell ref="AU336:AY336"/>
    <mergeCell ref="AZ336:BD336"/>
    <mergeCell ref="A326:BL326"/>
    <mergeCell ref="A328:BB328"/>
    <mergeCell ref="G330:S331"/>
    <mergeCell ref="T330:Z331"/>
    <mergeCell ref="AA330:AO330"/>
    <mergeCell ref="AP330:BD330"/>
    <mergeCell ref="AA331:AE331"/>
    <mergeCell ref="AF331:AJ331"/>
    <mergeCell ref="AK331:AO331"/>
    <mergeCell ref="BJ324:BN324"/>
    <mergeCell ref="AA333:AE333"/>
    <mergeCell ref="A424:H424"/>
    <mergeCell ref="I424:U424"/>
    <mergeCell ref="V424:AB424"/>
    <mergeCell ref="AC424:AK424"/>
    <mergeCell ref="AL424:AT424"/>
    <mergeCell ref="AU424:BC424"/>
    <mergeCell ref="BD424:BQ424"/>
    <mergeCell ref="A418:H418"/>
    <mergeCell ref="I418:U418"/>
    <mergeCell ref="V418:AB418"/>
    <mergeCell ref="AC418:AK418"/>
    <mergeCell ref="AL418:AT418"/>
    <mergeCell ref="AU418:BC418"/>
    <mergeCell ref="BD418:BQ418"/>
    <mergeCell ref="A419:H419"/>
    <mergeCell ref="I419:U419"/>
    <mergeCell ref="V419:AB419"/>
    <mergeCell ref="AC419:AK419"/>
    <mergeCell ref="AL419:AT419"/>
    <mergeCell ref="AU419:BC419"/>
    <mergeCell ref="BD419:BQ419"/>
    <mergeCell ref="A420:H420"/>
    <mergeCell ref="I420:U420"/>
    <mergeCell ref="V420:AB420"/>
    <mergeCell ref="AC420:AK420"/>
    <mergeCell ref="AL420:AT420"/>
    <mergeCell ref="AU420:BC420"/>
    <mergeCell ref="BD420:BQ420"/>
    <mergeCell ref="A422:H422"/>
    <mergeCell ref="I422:U422"/>
    <mergeCell ref="V422:AB422"/>
    <mergeCell ref="AC422:AK422"/>
    <mergeCell ref="A416:H416"/>
    <mergeCell ref="I416:U416"/>
    <mergeCell ref="V416:AB416"/>
    <mergeCell ref="AC416:AK416"/>
    <mergeCell ref="AL416:AT416"/>
    <mergeCell ref="AU416:BC416"/>
    <mergeCell ref="BD416:BQ416"/>
    <mergeCell ref="A417:H417"/>
    <mergeCell ref="I417:U417"/>
    <mergeCell ref="V417:AB417"/>
    <mergeCell ref="AC417:AK417"/>
    <mergeCell ref="AL417:AT417"/>
    <mergeCell ref="AU417:BC417"/>
    <mergeCell ref="BD417:BQ417"/>
    <mergeCell ref="A423:H423"/>
    <mergeCell ref="I423:U423"/>
    <mergeCell ref="V423:AB423"/>
    <mergeCell ref="AC423:AK423"/>
    <mergeCell ref="AL423:AT423"/>
    <mergeCell ref="AU423:BC423"/>
    <mergeCell ref="BD423:BQ423"/>
    <mergeCell ref="AL422:AT422"/>
    <mergeCell ref="AU422:BC422"/>
    <mergeCell ref="BD422:BQ422"/>
    <mergeCell ref="A421:H421"/>
    <mergeCell ref="I421:U421"/>
    <mergeCell ref="V421:AB421"/>
    <mergeCell ref="AC421:AK421"/>
    <mergeCell ref="AL421:AT421"/>
    <mergeCell ref="AU421:BC421"/>
    <mergeCell ref="BD421:BQ421"/>
    <mergeCell ref="BN1:BY1"/>
    <mergeCell ref="Y12:AO12"/>
    <mergeCell ref="BE410:BL410"/>
    <mergeCell ref="AW409:BD409"/>
    <mergeCell ref="BE409:BL409"/>
    <mergeCell ref="A410:F410"/>
    <mergeCell ref="G410:S410"/>
    <mergeCell ref="T410:Y410"/>
    <mergeCell ref="Z410:AD410"/>
    <mergeCell ref="AE410:AJ410"/>
    <mergeCell ref="AK410:AP410"/>
    <mergeCell ref="AQ410:AV410"/>
    <mergeCell ref="AW410:BD410"/>
    <mergeCell ref="AQ408:AV408"/>
    <mergeCell ref="AW408:BD408"/>
    <mergeCell ref="BE408:BL408"/>
    <mergeCell ref="A409:F409"/>
    <mergeCell ref="G409:S409"/>
    <mergeCell ref="T409:Y409"/>
    <mergeCell ref="Z409:AD409"/>
    <mergeCell ref="AE409:AJ409"/>
    <mergeCell ref="AK409:AP409"/>
    <mergeCell ref="AQ409:AV409"/>
    <mergeCell ref="A408:F408"/>
    <mergeCell ref="G408:S408"/>
    <mergeCell ref="AQ12:AV12"/>
    <mergeCell ref="AQ13:AV13"/>
    <mergeCell ref="T408:Y408"/>
    <mergeCell ref="Z408:AD408"/>
    <mergeCell ref="AE408:AJ408"/>
    <mergeCell ref="AK408:AP408"/>
    <mergeCell ref="A13:G13"/>
    <mergeCell ref="Q13:W13"/>
    <mergeCell ref="Y13:AO13"/>
    <mergeCell ref="A176:BL176"/>
    <mergeCell ref="A187:BL187"/>
    <mergeCell ref="BE406:BL406"/>
    <mergeCell ref="A407:F407"/>
    <mergeCell ref="G407:S407"/>
    <mergeCell ref="T407:Y407"/>
    <mergeCell ref="Z407:AD407"/>
    <mergeCell ref="AE407:AJ407"/>
    <mergeCell ref="AK407:AP407"/>
    <mergeCell ref="AQ407:AV407"/>
    <mergeCell ref="AW407:BD407"/>
    <mergeCell ref="BE407:BL407"/>
    <mergeCell ref="AW405:BD405"/>
    <mergeCell ref="BE405:BL405"/>
    <mergeCell ref="A406:F406"/>
    <mergeCell ref="G406:S406"/>
    <mergeCell ref="T406:Y406"/>
    <mergeCell ref="Z406:AD406"/>
    <mergeCell ref="AE406:AJ406"/>
    <mergeCell ref="AK406:AP406"/>
    <mergeCell ref="AQ406:AV406"/>
    <mergeCell ref="AW406:BD406"/>
    <mergeCell ref="AQ404:AV404"/>
    <mergeCell ref="AW404:BD404"/>
    <mergeCell ref="BE404:BL404"/>
    <mergeCell ref="A405:F405"/>
    <mergeCell ref="G405:S405"/>
    <mergeCell ref="T405:Y405"/>
    <mergeCell ref="Z405:AD405"/>
    <mergeCell ref="AE405:AJ405"/>
    <mergeCell ref="AJ392:AN392"/>
    <mergeCell ref="AO392:AS392"/>
    <mergeCell ref="AT392:AW392"/>
    <mergeCell ref="AX392:BB392"/>
    <mergeCell ref="BC392:BG392"/>
    <mergeCell ref="BH392:BL392"/>
    <mergeCell ref="A392:F392"/>
    <mergeCell ref="G392:P392"/>
    <mergeCell ref="Q392:U392"/>
    <mergeCell ref="V392:Y392"/>
    <mergeCell ref="Z392:AD392"/>
    <mergeCell ref="AE392:AI392"/>
    <mergeCell ref="AJ391:AN391"/>
    <mergeCell ref="AO391:AS391"/>
    <mergeCell ref="AT391:AW391"/>
    <mergeCell ref="AX391:BB391"/>
    <mergeCell ref="BC391:BG391"/>
    <mergeCell ref="BH391:BL391"/>
    <mergeCell ref="A391:F391"/>
    <mergeCell ref="G391:P391"/>
    <mergeCell ref="Q391:U391"/>
    <mergeCell ref="V391:Y391"/>
    <mergeCell ref="Z391:AD391"/>
    <mergeCell ref="AE391:AI391"/>
    <mergeCell ref="AJ390:AN390"/>
    <mergeCell ref="AO390:AS390"/>
    <mergeCell ref="AT390:AW390"/>
    <mergeCell ref="AX390:BB390"/>
    <mergeCell ref="BC390:BG390"/>
    <mergeCell ref="BH390:BL390"/>
    <mergeCell ref="A390:F390"/>
    <mergeCell ref="G390:P390"/>
    <mergeCell ref="Q390:U390"/>
    <mergeCell ref="V390:Y390"/>
    <mergeCell ref="Z390:AD390"/>
    <mergeCell ref="AE390:AI390"/>
    <mergeCell ref="AJ389:AN389"/>
    <mergeCell ref="AO389:AS389"/>
    <mergeCell ref="AT389:AW389"/>
    <mergeCell ref="AX389:BB389"/>
    <mergeCell ref="BC389:BG389"/>
    <mergeCell ref="BH389:BL389"/>
    <mergeCell ref="A389:F389"/>
    <mergeCell ref="G389:P389"/>
    <mergeCell ref="Q389:U389"/>
    <mergeCell ref="V389:Y389"/>
    <mergeCell ref="Z389:AD389"/>
    <mergeCell ref="AE389:AI389"/>
    <mergeCell ref="AJ388:AN388"/>
    <mergeCell ref="AO388:AS388"/>
    <mergeCell ref="AT388:AW388"/>
    <mergeCell ref="AX388:BB388"/>
    <mergeCell ref="BC388:BG388"/>
    <mergeCell ref="BH388:BL388"/>
    <mergeCell ref="A388:F388"/>
    <mergeCell ref="G388:P388"/>
    <mergeCell ref="Q388:U388"/>
    <mergeCell ref="V388:Y388"/>
    <mergeCell ref="Z388:AD388"/>
    <mergeCell ref="AE388:AI388"/>
    <mergeCell ref="AJ387:AN387"/>
    <mergeCell ref="AO387:AS387"/>
    <mergeCell ref="AT387:AW387"/>
    <mergeCell ref="AX387:BB387"/>
    <mergeCell ref="BC387:BG387"/>
    <mergeCell ref="BH387:BL387"/>
    <mergeCell ref="A387:F387"/>
    <mergeCell ref="G387:P387"/>
    <mergeCell ref="Q387:U387"/>
    <mergeCell ref="V387:Y387"/>
    <mergeCell ref="Z387:AD387"/>
    <mergeCell ref="AE387:AI387"/>
    <mergeCell ref="AJ386:AN386"/>
    <mergeCell ref="AO386:AS386"/>
    <mergeCell ref="AT386:AW386"/>
    <mergeCell ref="AX386:BB386"/>
    <mergeCell ref="BC386:BG386"/>
    <mergeCell ref="BH386:BL386"/>
    <mergeCell ref="A386:F386"/>
    <mergeCell ref="G386:P386"/>
    <mergeCell ref="Q386:U386"/>
    <mergeCell ref="V386:Y386"/>
    <mergeCell ref="Z386:AD386"/>
    <mergeCell ref="AE386:AI386"/>
    <mergeCell ref="AJ385:AN385"/>
    <mergeCell ref="AO385:AS385"/>
    <mergeCell ref="AT385:AW385"/>
    <mergeCell ref="AX385:BB385"/>
    <mergeCell ref="BC385:BG385"/>
    <mergeCell ref="BH385:BL385"/>
    <mergeCell ref="A385:F385"/>
    <mergeCell ref="G385:P385"/>
    <mergeCell ref="Q385:U385"/>
    <mergeCell ref="V385:Y385"/>
    <mergeCell ref="Z385:AD385"/>
    <mergeCell ref="AE385:AI385"/>
    <mergeCell ref="Z384:AD384"/>
    <mergeCell ref="AE384:AI384"/>
    <mergeCell ref="AQ373:AV373"/>
    <mergeCell ref="AW373:BA373"/>
    <mergeCell ref="BB373:BF373"/>
    <mergeCell ref="BG373:BL373"/>
    <mergeCell ref="AQ372:AV372"/>
    <mergeCell ref="AW372:BA372"/>
    <mergeCell ref="BB372:BF372"/>
    <mergeCell ref="BG372:BL372"/>
    <mergeCell ref="A373:F373"/>
    <mergeCell ref="G373:S373"/>
    <mergeCell ref="T373:Y373"/>
    <mergeCell ref="Z373:AD373"/>
    <mergeCell ref="AE373:AJ373"/>
    <mergeCell ref="AK373:AP373"/>
    <mergeCell ref="AJ382:AN382"/>
    <mergeCell ref="AO382:AS382"/>
    <mergeCell ref="AT382:AW382"/>
    <mergeCell ref="AX382:BB382"/>
    <mergeCell ref="BC382:BG382"/>
    <mergeCell ref="BH382:BL382"/>
    <mergeCell ref="A382:F382"/>
    <mergeCell ref="G382:P382"/>
    <mergeCell ref="Q382:U382"/>
    <mergeCell ref="V382:Y382"/>
    <mergeCell ref="Z382:AD382"/>
    <mergeCell ref="AE382:AI382"/>
    <mergeCell ref="AJ381:AN381"/>
    <mergeCell ref="AO381:AS381"/>
    <mergeCell ref="AT381:AW381"/>
    <mergeCell ref="AX381:BB381"/>
    <mergeCell ref="AQ371:AV371"/>
    <mergeCell ref="AW371:BA371"/>
    <mergeCell ref="BB371:BF371"/>
    <mergeCell ref="BG371:BL371"/>
    <mergeCell ref="A372:F372"/>
    <mergeCell ref="G372:S372"/>
    <mergeCell ref="T372:Y372"/>
    <mergeCell ref="Z372:AD372"/>
    <mergeCell ref="AE372:AJ372"/>
    <mergeCell ref="AK372:AP372"/>
    <mergeCell ref="AQ370:AV370"/>
    <mergeCell ref="AW370:BA370"/>
    <mergeCell ref="BB370:BF370"/>
    <mergeCell ref="BG370:BL370"/>
    <mergeCell ref="A371:F371"/>
    <mergeCell ref="G371:S371"/>
    <mergeCell ref="T371:Y371"/>
    <mergeCell ref="Z371:AD371"/>
    <mergeCell ref="AE371:AJ371"/>
    <mergeCell ref="AK371:AP371"/>
    <mergeCell ref="AQ369:AV369"/>
    <mergeCell ref="AW369:BA369"/>
    <mergeCell ref="BB369:BF369"/>
    <mergeCell ref="BG369:BL369"/>
    <mergeCell ref="A370:F370"/>
    <mergeCell ref="G370:S370"/>
    <mergeCell ref="T370:Y370"/>
    <mergeCell ref="Z370:AD370"/>
    <mergeCell ref="AE370:AJ370"/>
    <mergeCell ref="AK370:AP370"/>
    <mergeCell ref="AQ368:AV368"/>
    <mergeCell ref="AW368:BA368"/>
    <mergeCell ref="BB368:BF368"/>
    <mergeCell ref="BG368:BL368"/>
    <mergeCell ref="A369:F369"/>
    <mergeCell ref="G369:S369"/>
    <mergeCell ref="T369:Y369"/>
    <mergeCell ref="Z369:AD369"/>
    <mergeCell ref="AE369:AJ369"/>
    <mergeCell ref="AK369:AP369"/>
    <mergeCell ref="AW362:BA362"/>
    <mergeCell ref="BB362:BF362"/>
    <mergeCell ref="A351:BL351"/>
    <mergeCell ref="A353:BL353"/>
    <mergeCell ref="AQ367:AV367"/>
    <mergeCell ref="AW367:BA367"/>
    <mergeCell ref="BB367:BF367"/>
    <mergeCell ref="BG367:BL367"/>
    <mergeCell ref="A368:F368"/>
    <mergeCell ref="G368:S368"/>
    <mergeCell ref="T368:Y368"/>
    <mergeCell ref="Z368:AD368"/>
    <mergeCell ref="AE368:AJ368"/>
    <mergeCell ref="AK368:AP368"/>
    <mergeCell ref="AQ366:AV366"/>
    <mergeCell ref="AW366:BA366"/>
    <mergeCell ref="BB366:BF366"/>
    <mergeCell ref="BG366:BL366"/>
    <mergeCell ref="A367:F367"/>
    <mergeCell ref="G367:S367"/>
    <mergeCell ref="T367:Y367"/>
    <mergeCell ref="Z367:AD367"/>
    <mergeCell ref="AE367:AJ367"/>
    <mergeCell ref="AK367:AP367"/>
    <mergeCell ref="Z366:AD366"/>
    <mergeCell ref="AE366:AJ366"/>
    <mergeCell ref="AK366:AP366"/>
    <mergeCell ref="Z358:AD359"/>
    <mergeCell ref="AK360:AP360"/>
    <mergeCell ref="AQ360:AV360"/>
    <mergeCell ref="BG362:BL362"/>
    <mergeCell ref="AQ358:AV359"/>
    <mergeCell ref="A350:BL350"/>
    <mergeCell ref="AE365:AJ365"/>
    <mergeCell ref="AK365:AP365"/>
    <mergeCell ref="A364:F364"/>
    <mergeCell ref="G364:S364"/>
    <mergeCell ref="T364:Y364"/>
    <mergeCell ref="Z364:AD364"/>
    <mergeCell ref="AE364:AJ364"/>
    <mergeCell ref="AK364:AP364"/>
    <mergeCell ref="AU332:AY332"/>
    <mergeCell ref="AZ332:BD332"/>
    <mergeCell ref="A333:F333"/>
    <mergeCell ref="G333:S333"/>
    <mergeCell ref="T333:Z333"/>
    <mergeCell ref="T363:Y363"/>
    <mergeCell ref="Z363:AD363"/>
    <mergeCell ref="AE363:AJ363"/>
    <mergeCell ref="AK363:AP363"/>
    <mergeCell ref="A348:M348"/>
    <mergeCell ref="N348:U348"/>
    <mergeCell ref="V348:Y348"/>
    <mergeCell ref="Z348:AC348"/>
    <mergeCell ref="AD348:AG348"/>
    <mergeCell ref="AH348:AK348"/>
    <mergeCell ref="AP337:AT337"/>
    <mergeCell ref="AU337:AY337"/>
    <mergeCell ref="AZ337:BD337"/>
    <mergeCell ref="AK362:AP362"/>
    <mergeCell ref="AZ333:BD333"/>
    <mergeCell ref="A334:F334"/>
    <mergeCell ref="G334:S334"/>
    <mergeCell ref="AQ362:AV362"/>
    <mergeCell ref="AW358:BF358"/>
    <mergeCell ref="BG358:BL359"/>
    <mergeCell ref="AW359:BA359"/>
    <mergeCell ref="BB359:BF359"/>
    <mergeCell ref="A358:F359"/>
    <mergeCell ref="AZ324:BD324"/>
    <mergeCell ref="AW360:BA360"/>
    <mergeCell ref="BB360:BF360"/>
    <mergeCell ref="BG360:BL360"/>
    <mergeCell ref="A361:F361"/>
    <mergeCell ref="G361:S361"/>
    <mergeCell ref="T361:Y361"/>
    <mergeCell ref="Z361:AD361"/>
    <mergeCell ref="AE361:AJ361"/>
    <mergeCell ref="A360:F360"/>
    <mergeCell ref="G360:S360"/>
    <mergeCell ref="T360:Y360"/>
    <mergeCell ref="Z360:AD360"/>
    <mergeCell ref="AE360:AJ360"/>
    <mergeCell ref="AX346:BA346"/>
    <mergeCell ref="BB346:BE346"/>
    <mergeCell ref="AE358:AJ359"/>
    <mergeCell ref="AK358:AP359"/>
    <mergeCell ref="G358:S359"/>
    <mergeCell ref="T358:Y359"/>
    <mergeCell ref="A355:BL355"/>
    <mergeCell ref="A356:BL356"/>
    <mergeCell ref="AT348:AW348"/>
    <mergeCell ref="AX348:BA348"/>
    <mergeCell ref="BB348:BE348"/>
    <mergeCell ref="BF348:BI348"/>
    <mergeCell ref="AL347:AO347"/>
    <mergeCell ref="AF322:AJ322"/>
    <mergeCell ref="AK335:AO335"/>
    <mergeCell ref="AP335:AT335"/>
    <mergeCell ref="AU335:AY335"/>
    <mergeCell ref="AZ335:BD335"/>
    <mergeCell ref="A337:F337"/>
    <mergeCell ref="G337:S337"/>
    <mergeCell ref="T337:Z337"/>
    <mergeCell ref="AA337:AE337"/>
    <mergeCell ref="AF337:AJ337"/>
    <mergeCell ref="AK337:AO337"/>
    <mergeCell ref="A335:F335"/>
    <mergeCell ref="G335:S335"/>
    <mergeCell ref="T335:Z335"/>
    <mergeCell ref="AA335:AE335"/>
    <mergeCell ref="AF335:AJ335"/>
    <mergeCell ref="BE324:BI324"/>
    <mergeCell ref="A323:F323"/>
    <mergeCell ref="G323:S323"/>
    <mergeCell ref="T323:Z323"/>
    <mergeCell ref="AA323:AE323"/>
    <mergeCell ref="AF323:AJ323"/>
    <mergeCell ref="AK323:AO323"/>
    <mergeCell ref="AP323:AT323"/>
    <mergeCell ref="AU323:AY323"/>
    <mergeCell ref="AZ323:BD323"/>
    <mergeCell ref="BE323:BI323"/>
    <mergeCell ref="AX308:AZ308"/>
    <mergeCell ref="BA308:BC308"/>
    <mergeCell ref="BD308:BF308"/>
    <mergeCell ref="BG308:BI308"/>
    <mergeCell ref="BJ308:BL308"/>
    <mergeCell ref="A308:C308"/>
    <mergeCell ref="D308:V308"/>
    <mergeCell ref="W308:Y308"/>
    <mergeCell ref="Z308:AB308"/>
    <mergeCell ref="AC308:AE308"/>
    <mergeCell ref="AF308:AH308"/>
    <mergeCell ref="AI308:AK308"/>
    <mergeCell ref="A185:T185"/>
    <mergeCell ref="U185:Y185"/>
    <mergeCell ref="Z185:AD185"/>
    <mergeCell ref="AE185:AI185"/>
    <mergeCell ref="AJ185:AN185"/>
    <mergeCell ref="AO185:AS185"/>
    <mergeCell ref="AT185:AX185"/>
    <mergeCell ref="AY185:BC185"/>
    <mergeCell ref="BD185:BH185"/>
    <mergeCell ref="BA306:BC306"/>
    <mergeCell ref="BD306:BF306"/>
    <mergeCell ref="BG306:BI306"/>
    <mergeCell ref="BJ306:BL306"/>
    <mergeCell ref="AI306:AK306"/>
    <mergeCell ref="AL306:AN306"/>
    <mergeCell ref="AO306:AQ306"/>
    <mergeCell ref="AR306:AT306"/>
    <mergeCell ref="AU306:AW306"/>
    <mergeCell ref="AX306:AZ306"/>
    <mergeCell ref="BA305:BC305"/>
    <mergeCell ref="BE174:BI174"/>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59:BI159"/>
    <mergeCell ref="BJ159:BN15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BO159:BS159"/>
    <mergeCell ref="BT159:BX159"/>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Q154:U154"/>
    <mergeCell ref="V154:AE154"/>
    <mergeCell ref="AF154:AJ154"/>
    <mergeCell ref="AK154:AO154"/>
    <mergeCell ref="A153:C153"/>
    <mergeCell ref="D153:P153"/>
    <mergeCell ref="Q153:U153"/>
    <mergeCell ref="V153:AE153"/>
    <mergeCell ref="AF153:AJ153"/>
    <mergeCell ref="AK153:AO153"/>
    <mergeCell ref="AP153:AT153"/>
    <mergeCell ref="AU153:AY153"/>
    <mergeCell ref="AZ153:BD153"/>
    <mergeCell ref="BE155:BI155"/>
    <mergeCell ref="BJ155:BN155"/>
    <mergeCell ref="BO155:BS155"/>
    <mergeCell ref="BT155:BX155"/>
    <mergeCell ref="AL136:AP136"/>
    <mergeCell ref="AQ136:AU136"/>
    <mergeCell ref="AV136:AX136"/>
    <mergeCell ref="AY136:BC136"/>
    <mergeCell ref="A137:C137"/>
    <mergeCell ref="D137:S137"/>
    <mergeCell ref="AY142:BC142"/>
    <mergeCell ref="AY141:BC141"/>
    <mergeCell ref="A142:C142"/>
    <mergeCell ref="D142:S142"/>
    <mergeCell ref="T142:X142"/>
    <mergeCell ref="Y142:AC142"/>
    <mergeCell ref="AD142:AF142"/>
    <mergeCell ref="AG142:AK142"/>
    <mergeCell ref="AL142:AP142"/>
    <mergeCell ref="AQ142:AU142"/>
    <mergeCell ref="AV142:AX142"/>
    <mergeCell ref="AY140:BC140"/>
    <mergeCell ref="A141:C141"/>
    <mergeCell ref="BQ127:BU127"/>
    <mergeCell ref="A128:C128"/>
    <mergeCell ref="D128:S128"/>
    <mergeCell ref="T128:X128"/>
    <mergeCell ref="Y128:AC128"/>
    <mergeCell ref="AD128:AF128"/>
    <mergeCell ref="AY139:BC139"/>
    <mergeCell ref="A140:C140"/>
    <mergeCell ref="D140:S140"/>
    <mergeCell ref="T140:X140"/>
    <mergeCell ref="Y140:AC140"/>
    <mergeCell ref="AD140:AF140"/>
    <mergeCell ref="AG140:AK140"/>
    <mergeCell ref="AL140:AP140"/>
    <mergeCell ref="AQ140:AU140"/>
    <mergeCell ref="AV140:AX140"/>
    <mergeCell ref="A139:C139"/>
    <mergeCell ref="D139:S139"/>
    <mergeCell ref="T139:X139"/>
    <mergeCell ref="Y139:AC139"/>
    <mergeCell ref="AD139:AF139"/>
    <mergeCell ref="BQ129:BU129"/>
    <mergeCell ref="AQ129:AU129"/>
    <mergeCell ref="AV129:AX129"/>
    <mergeCell ref="AG128:AK128"/>
    <mergeCell ref="AL128:AP128"/>
    <mergeCell ref="AQ128:AU128"/>
    <mergeCell ref="AV128:AX128"/>
    <mergeCell ref="AY128:BC128"/>
    <mergeCell ref="BD128:BH128"/>
    <mergeCell ref="A136:C136"/>
    <mergeCell ref="D136:S136"/>
    <mergeCell ref="T136:X136"/>
    <mergeCell ref="Y136:AC136"/>
    <mergeCell ref="AD136:AF136"/>
    <mergeCell ref="AG136:AK136"/>
    <mergeCell ref="AD135:AF135"/>
    <mergeCell ref="AG135:AK135"/>
    <mergeCell ref="AL135:AP135"/>
    <mergeCell ref="AQ135:AU135"/>
    <mergeCell ref="AV135:AX135"/>
    <mergeCell ref="AU105:AY105"/>
    <mergeCell ref="AZ105:BB105"/>
    <mergeCell ref="BC105:BG105"/>
    <mergeCell ref="AU104:AY104"/>
    <mergeCell ref="AZ104:BB104"/>
    <mergeCell ref="BC104:BG104"/>
    <mergeCell ref="A105:D105"/>
    <mergeCell ref="E105:W105"/>
    <mergeCell ref="X105:AB105"/>
    <mergeCell ref="AC105:AG105"/>
    <mergeCell ref="AH105:AJ105"/>
    <mergeCell ref="AK105:AO105"/>
    <mergeCell ref="AP105:AT105"/>
    <mergeCell ref="AV124:AX124"/>
    <mergeCell ref="AY124:BC124"/>
    <mergeCell ref="BD124:BH124"/>
    <mergeCell ref="AY135:BC135"/>
    <mergeCell ref="AY129:BC129"/>
    <mergeCell ref="BD129:BH129"/>
    <mergeCell ref="AC112:AG112"/>
    <mergeCell ref="AH112:AJ112"/>
    <mergeCell ref="AK112:AO112"/>
    <mergeCell ref="AP112:AT112"/>
    <mergeCell ref="BI124:BM124"/>
    <mergeCell ref="AV122:AX122"/>
    <mergeCell ref="AY122:BC122"/>
    <mergeCell ref="BD122:BH122"/>
    <mergeCell ref="BI122:BM122"/>
    <mergeCell ref="AZ113:BB113"/>
    <mergeCell ref="BC113:BG113"/>
    <mergeCell ref="AZ112:BB112"/>
    <mergeCell ref="BC112:BG112"/>
    <mergeCell ref="A113:E113"/>
    <mergeCell ref="AU103:AY103"/>
    <mergeCell ref="AZ103:BB103"/>
    <mergeCell ref="BC103:BG103"/>
    <mergeCell ref="A104:D104"/>
    <mergeCell ref="E104:W104"/>
    <mergeCell ref="X104:AB104"/>
    <mergeCell ref="AC104:AG104"/>
    <mergeCell ref="AH104:AJ104"/>
    <mergeCell ref="AK104:AO104"/>
    <mergeCell ref="AP104:AT104"/>
    <mergeCell ref="F113:W113"/>
    <mergeCell ref="X113:AB113"/>
    <mergeCell ref="AC113:AG113"/>
    <mergeCell ref="AH113:AJ113"/>
    <mergeCell ref="AK113:AO113"/>
    <mergeCell ref="AP113:AT113"/>
    <mergeCell ref="AU113:AY113"/>
    <mergeCell ref="AZ111:BB111"/>
    <mergeCell ref="BC111:BG111"/>
    <mergeCell ref="A112:E112"/>
    <mergeCell ref="F112:W112"/>
    <mergeCell ref="X112:AB112"/>
    <mergeCell ref="AU102:AY102"/>
    <mergeCell ref="AZ102:BB102"/>
    <mergeCell ref="BC102:BG102"/>
    <mergeCell ref="A103:D103"/>
    <mergeCell ref="E103:W103"/>
    <mergeCell ref="X103:AB103"/>
    <mergeCell ref="AC103:AG103"/>
    <mergeCell ref="AH103:AJ103"/>
    <mergeCell ref="AK103:AO103"/>
    <mergeCell ref="AP103:AT103"/>
    <mergeCell ref="AU101:AY101"/>
    <mergeCell ref="AZ101:BB101"/>
    <mergeCell ref="BC101:BG101"/>
    <mergeCell ref="A102:D102"/>
    <mergeCell ref="E102:W102"/>
    <mergeCell ref="X102:AB102"/>
    <mergeCell ref="AC102:AG102"/>
    <mergeCell ref="AH102:AJ102"/>
    <mergeCell ref="AK102:AO102"/>
    <mergeCell ref="AP102:AT102"/>
    <mergeCell ref="AU100:AY100"/>
    <mergeCell ref="AZ100:BB100"/>
    <mergeCell ref="BC100:BG100"/>
    <mergeCell ref="A101:D101"/>
    <mergeCell ref="E101:W101"/>
    <mergeCell ref="X101:AB101"/>
    <mergeCell ref="AC101:AG101"/>
    <mergeCell ref="AH101:AJ101"/>
    <mergeCell ref="AK101:AO101"/>
    <mergeCell ref="AP101:AT101"/>
    <mergeCell ref="AU99:AY99"/>
    <mergeCell ref="AZ99:BB99"/>
    <mergeCell ref="BC99:BG99"/>
    <mergeCell ref="A100:D100"/>
    <mergeCell ref="E100:W100"/>
    <mergeCell ref="X100:AB100"/>
    <mergeCell ref="AC100:AG100"/>
    <mergeCell ref="AH100:AJ100"/>
    <mergeCell ref="AK100:AO100"/>
    <mergeCell ref="AP100:AT100"/>
    <mergeCell ref="AU98:AY98"/>
    <mergeCell ref="AZ98:BB98"/>
    <mergeCell ref="BC98:BG98"/>
    <mergeCell ref="A99:D99"/>
    <mergeCell ref="E99:W99"/>
    <mergeCell ref="X99:AB99"/>
    <mergeCell ref="AC99:AG99"/>
    <mergeCell ref="AH99:AJ99"/>
    <mergeCell ref="AK99:AO99"/>
    <mergeCell ref="AP99:AT99"/>
    <mergeCell ref="AU97:AY97"/>
    <mergeCell ref="AZ97:BB97"/>
    <mergeCell ref="BC97:BG97"/>
    <mergeCell ref="A98:D98"/>
    <mergeCell ref="E98:W98"/>
    <mergeCell ref="X98:AB98"/>
    <mergeCell ref="AC98:AG98"/>
    <mergeCell ref="AH98:AJ98"/>
    <mergeCell ref="AK98:AO98"/>
    <mergeCell ref="AP98:AT98"/>
    <mergeCell ref="X97:AB97"/>
    <mergeCell ref="AC97:AG97"/>
    <mergeCell ref="AH97:AJ97"/>
    <mergeCell ref="AK97:AO97"/>
    <mergeCell ref="AP97:AT97"/>
    <mergeCell ref="A97:D97"/>
    <mergeCell ref="E97:W97"/>
    <mergeCell ref="AU95:AY95"/>
    <mergeCell ref="AZ95:BB95"/>
    <mergeCell ref="BC95:BG95"/>
    <mergeCell ref="A96:D96"/>
    <mergeCell ref="E96:W96"/>
    <mergeCell ref="X96:AB96"/>
    <mergeCell ref="AC96:AG96"/>
    <mergeCell ref="AH96:AJ96"/>
    <mergeCell ref="AK96:AO96"/>
    <mergeCell ref="AP96:AT96"/>
    <mergeCell ref="E95:W95"/>
    <mergeCell ref="X95:AB95"/>
    <mergeCell ref="AC95:AG95"/>
    <mergeCell ref="AH95:AJ95"/>
    <mergeCell ref="AK95:AO95"/>
    <mergeCell ref="AP95:AT95"/>
    <mergeCell ref="BU75:BY75"/>
    <mergeCell ref="AU75:AY75"/>
    <mergeCell ref="AZ75:BB75"/>
    <mergeCell ref="BC75:BG75"/>
    <mergeCell ref="BH75:BL75"/>
    <mergeCell ref="BM75:BQ75"/>
    <mergeCell ref="BR75:BT75"/>
    <mergeCell ref="AP92:AT92"/>
    <mergeCell ref="AU92:AY92"/>
    <mergeCell ref="AZ92:BB92"/>
    <mergeCell ref="BC92:BG92"/>
    <mergeCell ref="AP93:AT93"/>
    <mergeCell ref="AU93:AY93"/>
    <mergeCell ref="AU96:AY96"/>
    <mergeCell ref="AZ96:BB96"/>
    <mergeCell ref="BC96:BG96"/>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BU69:BY69"/>
    <mergeCell ref="A70:D70"/>
    <mergeCell ref="E70:W70"/>
    <mergeCell ref="X70:AB70"/>
    <mergeCell ref="AC70:AG70"/>
    <mergeCell ref="AH70:AJ70"/>
    <mergeCell ref="AK70:AO70"/>
    <mergeCell ref="AP70:AT70"/>
    <mergeCell ref="AU70:AY70"/>
    <mergeCell ref="AZ70:BB70"/>
    <mergeCell ref="AU69:AY69"/>
    <mergeCell ref="AZ69:BB69"/>
    <mergeCell ref="BC69:BG69"/>
    <mergeCell ref="BH69:BL69"/>
    <mergeCell ref="BM69:BQ69"/>
    <mergeCell ref="BR69:BT69"/>
    <mergeCell ref="BM68:BQ68"/>
    <mergeCell ref="BR68:BT68"/>
    <mergeCell ref="BU68:BY68"/>
    <mergeCell ref="A69:D69"/>
    <mergeCell ref="E69:W69"/>
    <mergeCell ref="X69:AB69"/>
    <mergeCell ref="AC69:AG69"/>
    <mergeCell ref="AH69:AJ69"/>
    <mergeCell ref="AK69:AO69"/>
    <mergeCell ref="AP69:AT69"/>
    <mergeCell ref="AK68:AO68"/>
    <mergeCell ref="AP68:AT68"/>
    <mergeCell ref="AU68:AY68"/>
    <mergeCell ref="AZ68:BB68"/>
    <mergeCell ref="BC68:BG68"/>
    <mergeCell ref="BH68:BL68"/>
    <mergeCell ref="A65:D65"/>
    <mergeCell ref="E65:W65"/>
    <mergeCell ref="X65:AB65"/>
    <mergeCell ref="AC65:AG65"/>
    <mergeCell ref="AH65:AJ65"/>
    <mergeCell ref="AP66:AT66"/>
    <mergeCell ref="AK65:AO65"/>
    <mergeCell ref="AP65:AT65"/>
    <mergeCell ref="AU65:AY65"/>
    <mergeCell ref="AZ65:BB65"/>
    <mergeCell ref="BC65:BG65"/>
    <mergeCell ref="BH65:BL65"/>
    <mergeCell ref="A64:D64"/>
    <mergeCell ref="E64:W64"/>
    <mergeCell ref="X64:AB64"/>
    <mergeCell ref="AC64:AG64"/>
    <mergeCell ref="AH64:AJ64"/>
    <mergeCell ref="AK64:AO64"/>
    <mergeCell ref="BC67:BG67"/>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E66:W66"/>
    <mergeCell ref="X66:AB66"/>
    <mergeCell ref="AC66:AG66"/>
    <mergeCell ref="AH66:AJ66"/>
    <mergeCell ref="AK66:AO66"/>
    <mergeCell ref="BC64:BG64"/>
    <mergeCell ref="BH64:BL64"/>
    <mergeCell ref="BM64:BQ64"/>
    <mergeCell ref="BR64:BT64"/>
    <mergeCell ref="BU64:BY64"/>
    <mergeCell ref="AZ66:BB66"/>
    <mergeCell ref="BC66:BG66"/>
    <mergeCell ref="BH66:BL66"/>
    <mergeCell ref="BM66:BQ66"/>
    <mergeCell ref="BR66:BT66"/>
    <mergeCell ref="AZ50:BB50"/>
    <mergeCell ref="AP64:AT64"/>
    <mergeCell ref="AU64:AY64"/>
    <mergeCell ref="AZ64:BB64"/>
    <mergeCell ref="BC53:BG53"/>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62:BG62"/>
    <mergeCell ref="AK48:AO48"/>
    <mergeCell ref="AP48:AT48"/>
    <mergeCell ref="AU48:AY48"/>
    <mergeCell ref="AZ48:BB48"/>
    <mergeCell ref="A47:D47"/>
    <mergeCell ref="E47:W47"/>
    <mergeCell ref="X47:AB47"/>
    <mergeCell ref="AC47:AG47"/>
    <mergeCell ref="AH47:AJ47"/>
    <mergeCell ref="AK47:AO47"/>
    <mergeCell ref="AP47:AT47"/>
    <mergeCell ref="AU47:AY47"/>
    <mergeCell ref="AZ47:BB47"/>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BM37:BQ37"/>
    <mergeCell ref="BR37:BT37"/>
    <mergeCell ref="BU37:BY37"/>
    <mergeCell ref="AK37:AO37"/>
    <mergeCell ref="AP37:AT37"/>
    <mergeCell ref="AU37:AY37"/>
    <mergeCell ref="AZ37:BB37"/>
    <mergeCell ref="BC37:BG37"/>
    <mergeCell ref="BH37:BL37"/>
    <mergeCell ref="BC36:BG36"/>
    <mergeCell ref="BH36:BL36"/>
    <mergeCell ref="BM36:BQ36"/>
    <mergeCell ref="BR36:BT36"/>
    <mergeCell ref="BU36:BY36"/>
    <mergeCell ref="AK46:AO46"/>
    <mergeCell ref="AP46:AT46"/>
    <mergeCell ref="AU46:AY46"/>
    <mergeCell ref="AZ46:BB46"/>
    <mergeCell ref="BC46:BG46"/>
    <mergeCell ref="AK44:AO44"/>
    <mergeCell ref="AP44:AT44"/>
    <mergeCell ref="AU44:AY44"/>
    <mergeCell ref="AZ44:BB44"/>
    <mergeCell ref="BC44:BG44"/>
    <mergeCell ref="AK43:AO43"/>
    <mergeCell ref="AP43:AT43"/>
    <mergeCell ref="AU43:AY43"/>
    <mergeCell ref="AZ43:BB43"/>
    <mergeCell ref="A34:D34"/>
    <mergeCell ref="E34:W34"/>
    <mergeCell ref="X34:AB34"/>
    <mergeCell ref="AC34:AG34"/>
    <mergeCell ref="AH34:AJ34"/>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E32:W32"/>
    <mergeCell ref="X32:AB32"/>
    <mergeCell ref="AC32:AG32"/>
    <mergeCell ref="AH32:AJ32"/>
    <mergeCell ref="AK32:AO32"/>
    <mergeCell ref="AP32:AT32"/>
    <mergeCell ref="AK31:AO31"/>
    <mergeCell ref="AP31:AT31"/>
    <mergeCell ref="AU31:AY31"/>
    <mergeCell ref="AZ31:BB31"/>
    <mergeCell ref="BC31:BG31"/>
    <mergeCell ref="BH31:BL31"/>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H33:BL33"/>
    <mergeCell ref="BM33:BQ33"/>
    <mergeCell ref="BR33:BT33"/>
    <mergeCell ref="BU33:BY33"/>
    <mergeCell ref="AB437:AT437"/>
    <mergeCell ref="AU437:BF437"/>
    <mergeCell ref="AQ399:AV399"/>
    <mergeCell ref="AW399:BD399"/>
    <mergeCell ref="BE399:BL399"/>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AE399:AJ399"/>
    <mergeCell ref="AK399:AP399"/>
    <mergeCell ref="A436:AA436"/>
    <mergeCell ref="AB436:AT436"/>
    <mergeCell ref="AU436:BF436"/>
    <mergeCell ref="AK401:AP401"/>
    <mergeCell ref="AQ401:AV401"/>
    <mergeCell ref="A400:F400"/>
    <mergeCell ref="G400:S400"/>
    <mergeCell ref="T400:Y400"/>
    <mergeCell ref="Z400:AD400"/>
    <mergeCell ref="AE400:AJ400"/>
    <mergeCell ref="AK400:AP400"/>
    <mergeCell ref="BE397:BL398"/>
    <mergeCell ref="A399:F399"/>
    <mergeCell ref="G399:S399"/>
    <mergeCell ref="T399:Y399"/>
    <mergeCell ref="Z399:AD399"/>
    <mergeCell ref="AK405:AP405"/>
    <mergeCell ref="AQ405:AV405"/>
    <mergeCell ref="AK403:AP403"/>
    <mergeCell ref="AQ403:AV403"/>
    <mergeCell ref="AW403:BD403"/>
    <mergeCell ref="BE403:BL403"/>
    <mergeCell ref="A404:F404"/>
    <mergeCell ref="G404:S404"/>
    <mergeCell ref="T404:Y404"/>
    <mergeCell ref="Z404:AD404"/>
    <mergeCell ref="AE404:AJ404"/>
    <mergeCell ref="AK404:AP404"/>
    <mergeCell ref="AE402:AJ402"/>
    <mergeCell ref="AK402:AP402"/>
    <mergeCell ref="A431:BL431"/>
    <mergeCell ref="A432:BL432"/>
    <mergeCell ref="A434:AA434"/>
    <mergeCell ref="AB434:AT434"/>
    <mergeCell ref="AU434:BF434"/>
    <mergeCell ref="AB435:AT435"/>
    <mergeCell ref="AU435:BF435"/>
    <mergeCell ref="AW401:BD401"/>
    <mergeCell ref="BE401:BL401"/>
    <mergeCell ref="A427:BL427"/>
    <mergeCell ref="A428:BL428"/>
    <mergeCell ref="A430:BL430"/>
    <mergeCell ref="A402:F402"/>
    <mergeCell ref="G402:S402"/>
    <mergeCell ref="T402:Y402"/>
    <mergeCell ref="Z402:AD402"/>
    <mergeCell ref="AQ400:AV400"/>
    <mergeCell ref="AW400:BD400"/>
    <mergeCell ref="BE400:BL400"/>
    <mergeCell ref="A401:F401"/>
    <mergeCell ref="G401:S401"/>
    <mergeCell ref="T401:Y401"/>
    <mergeCell ref="Z401:AD401"/>
    <mergeCell ref="AE401:AJ401"/>
    <mergeCell ref="AQ402:AV402"/>
    <mergeCell ref="AW402:BD402"/>
    <mergeCell ref="BE402:BL402"/>
    <mergeCell ref="A403:F403"/>
    <mergeCell ref="G403:S403"/>
    <mergeCell ref="T403:Y403"/>
    <mergeCell ref="Z403:AD403"/>
    <mergeCell ref="AE403:AJ403"/>
    <mergeCell ref="A394:BL394"/>
    <mergeCell ref="A395:BL395"/>
    <mergeCell ref="A397:F398"/>
    <mergeCell ref="G397:S398"/>
    <mergeCell ref="T397:Y398"/>
    <mergeCell ref="Z397:AD398"/>
    <mergeCell ref="AE397:AJ398"/>
    <mergeCell ref="AK397:AP398"/>
    <mergeCell ref="AQ397:AV398"/>
    <mergeCell ref="AW397:BD398"/>
    <mergeCell ref="AJ383:AN383"/>
    <mergeCell ref="AO383:AS383"/>
    <mergeCell ref="AT383:AW383"/>
    <mergeCell ref="AX383:BB383"/>
    <mergeCell ref="BC383:BG383"/>
    <mergeCell ref="BH383:BL383"/>
    <mergeCell ref="A383:F383"/>
    <mergeCell ref="G383:P383"/>
    <mergeCell ref="Q383:U383"/>
    <mergeCell ref="V383:Y383"/>
    <mergeCell ref="Z383:AD383"/>
    <mergeCell ref="AE383:AI383"/>
    <mergeCell ref="AJ384:AN384"/>
    <mergeCell ref="AO384:AS384"/>
    <mergeCell ref="AT384:AW384"/>
    <mergeCell ref="AX384:BB384"/>
    <mergeCell ref="BC384:BG384"/>
    <mergeCell ref="BH384:BL384"/>
    <mergeCell ref="A384:F384"/>
    <mergeCell ref="G384:P384"/>
    <mergeCell ref="Q384:U384"/>
    <mergeCell ref="V384:Y384"/>
    <mergeCell ref="BC381:BG381"/>
    <mergeCell ref="BH381:BL381"/>
    <mergeCell ref="A381:F381"/>
    <mergeCell ref="G381:P381"/>
    <mergeCell ref="Q381:U381"/>
    <mergeCell ref="V381:Y381"/>
    <mergeCell ref="Z381:AD381"/>
    <mergeCell ref="AE381:AI381"/>
    <mergeCell ref="AT379:AW380"/>
    <mergeCell ref="AX379:BG379"/>
    <mergeCell ref="BH379:BL380"/>
    <mergeCell ref="Z380:AD380"/>
    <mergeCell ref="AE380:AI380"/>
    <mergeCell ref="AX380:BB380"/>
    <mergeCell ref="BC380:BG380"/>
    <mergeCell ref="A376:BL376"/>
    <mergeCell ref="A378:F380"/>
    <mergeCell ref="G378:P380"/>
    <mergeCell ref="Q378:AN378"/>
    <mergeCell ref="AO378:BL378"/>
    <mergeCell ref="Q379:U380"/>
    <mergeCell ref="V379:Y380"/>
    <mergeCell ref="Z379:AI379"/>
    <mergeCell ref="AJ379:AN380"/>
    <mergeCell ref="AO379:AS380"/>
    <mergeCell ref="A375:BL375"/>
    <mergeCell ref="AQ363:AV363"/>
    <mergeCell ref="AW363:BA363"/>
    <mergeCell ref="BB363:BF363"/>
    <mergeCell ref="BG363:BL363"/>
    <mergeCell ref="AK361:AP361"/>
    <mergeCell ref="AQ361:AV361"/>
    <mergeCell ref="AW361:BA361"/>
    <mergeCell ref="BB361:BF361"/>
    <mergeCell ref="BG361:BL361"/>
    <mergeCell ref="A362:F362"/>
    <mergeCell ref="G362:S362"/>
    <mergeCell ref="T362:Y362"/>
    <mergeCell ref="Z362:AD362"/>
    <mergeCell ref="AE362:AJ362"/>
    <mergeCell ref="AQ365:AV365"/>
    <mergeCell ref="AW365:BA365"/>
    <mergeCell ref="BB365:BF365"/>
    <mergeCell ref="BG365:BL365"/>
    <mergeCell ref="A366:F366"/>
    <mergeCell ref="G366:S366"/>
    <mergeCell ref="T366:Y366"/>
    <mergeCell ref="A363:F363"/>
    <mergeCell ref="G363:S363"/>
    <mergeCell ref="AQ364:AV364"/>
    <mergeCell ref="AW364:BA364"/>
    <mergeCell ref="BB364:BF364"/>
    <mergeCell ref="BG364:BL364"/>
    <mergeCell ref="A365:F365"/>
    <mergeCell ref="G365:S365"/>
    <mergeCell ref="T365:Y365"/>
    <mergeCell ref="Z365:AD365"/>
    <mergeCell ref="AP347:AS347"/>
    <mergeCell ref="AT347:AW347"/>
    <mergeCell ref="AX347:BA347"/>
    <mergeCell ref="BB347:BE347"/>
    <mergeCell ref="BF347:BI347"/>
    <mergeCell ref="AL348:AO348"/>
    <mergeCell ref="AP348:AS348"/>
    <mergeCell ref="BJ348:BM348"/>
    <mergeCell ref="BF346:BI346"/>
    <mergeCell ref="BJ346:BM346"/>
    <mergeCell ref="A347:M347"/>
    <mergeCell ref="N347:U347"/>
    <mergeCell ref="V347:Y347"/>
    <mergeCell ref="Z347:AC347"/>
    <mergeCell ref="AD347:AG347"/>
    <mergeCell ref="AH347:AK347"/>
    <mergeCell ref="BJ347:BM347"/>
    <mergeCell ref="BJ345:BM345"/>
    <mergeCell ref="A346:M346"/>
    <mergeCell ref="N346:U346"/>
    <mergeCell ref="V346:Y346"/>
    <mergeCell ref="Z346:AC346"/>
    <mergeCell ref="AD346:AG346"/>
    <mergeCell ref="AH346:AK346"/>
    <mergeCell ref="AL346:AO346"/>
    <mergeCell ref="AP346:AS346"/>
    <mergeCell ref="AT346:AW346"/>
    <mergeCell ref="AL345:AO345"/>
    <mergeCell ref="AP345:AS345"/>
    <mergeCell ref="AT345:AW345"/>
    <mergeCell ref="AX345:BA345"/>
    <mergeCell ref="BB345:BE345"/>
    <mergeCell ref="BF345:BI345"/>
    <mergeCell ref="AX344:BA344"/>
    <mergeCell ref="BB344:BE344"/>
    <mergeCell ref="BF344:BI344"/>
    <mergeCell ref="BJ344:BM344"/>
    <mergeCell ref="A345:M345"/>
    <mergeCell ref="N345:U345"/>
    <mergeCell ref="V345:Y345"/>
    <mergeCell ref="Z345:AC345"/>
    <mergeCell ref="AD345:AG345"/>
    <mergeCell ref="AH345:AK345"/>
    <mergeCell ref="Z344:AC344"/>
    <mergeCell ref="AD344:AG344"/>
    <mergeCell ref="AH344:AK344"/>
    <mergeCell ref="AL344:AO344"/>
    <mergeCell ref="AP344:AS344"/>
    <mergeCell ref="AT344:AW344"/>
    <mergeCell ref="A339:BL339"/>
    <mergeCell ref="A341:BL341"/>
    <mergeCell ref="A343:M344"/>
    <mergeCell ref="N343:U344"/>
    <mergeCell ref="V343:Y344"/>
    <mergeCell ref="Z343:AG343"/>
    <mergeCell ref="AH343:AO343"/>
    <mergeCell ref="AP343:AW343"/>
    <mergeCell ref="AX343:BE343"/>
    <mergeCell ref="BF343:BM343"/>
    <mergeCell ref="AF333:AJ333"/>
    <mergeCell ref="AK333:AO333"/>
    <mergeCell ref="AP333:AT333"/>
    <mergeCell ref="AU333:AY333"/>
    <mergeCell ref="AP331:AT331"/>
    <mergeCell ref="AU331:AY331"/>
    <mergeCell ref="AZ331:BD331"/>
    <mergeCell ref="A332:F332"/>
    <mergeCell ref="G332:S332"/>
    <mergeCell ref="T332:Z332"/>
    <mergeCell ref="AA332:AE332"/>
    <mergeCell ref="AF332:AJ332"/>
    <mergeCell ref="AK332:AO332"/>
    <mergeCell ref="AP332:AT332"/>
    <mergeCell ref="T334:Z334"/>
    <mergeCell ref="AA334:AE334"/>
    <mergeCell ref="AF334:AJ334"/>
    <mergeCell ref="AK334:AO334"/>
    <mergeCell ref="AP334:AT334"/>
    <mergeCell ref="AU334:AY334"/>
    <mergeCell ref="AZ334:BD334"/>
    <mergeCell ref="A330:F331"/>
    <mergeCell ref="AP321:AT321"/>
    <mergeCell ref="AU321:AY321"/>
    <mergeCell ref="AZ321:BD321"/>
    <mergeCell ref="BE321:BI321"/>
    <mergeCell ref="BJ321:BN321"/>
    <mergeCell ref="BO321:BS321"/>
    <mergeCell ref="A321:F321"/>
    <mergeCell ref="G321:S321"/>
    <mergeCell ref="T321:Z321"/>
    <mergeCell ref="AA321:AE321"/>
    <mergeCell ref="AF321:AJ321"/>
    <mergeCell ref="AK321:AO321"/>
    <mergeCell ref="BO324:BS324"/>
    <mergeCell ref="BO322:BS322"/>
    <mergeCell ref="A324:F324"/>
    <mergeCell ref="G324:S324"/>
    <mergeCell ref="T324:Z324"/>
    <mergeCell ref="AA324:AE324"/>
    <mergeCell ref="AF324:AJ324"/>
    <mergeCell ref="AK324:AO324"/>
    <mergeCell ref="AP324:AT324"/>
    <mergeCell ref="AU324:AY324"/>
    <mergeCell ref="AK322:AO322"/>
    <mergeCell ref="AP322:AT322"/>
    <mergeCell ref="AU322:AY322"/>
    <mergeCell ref="AZ322:BD322"/>
    <mergeCell ref="BE322:BI322"/>
    <mergeCell ref="BJ322:BN322"/>
    <mergeCell ref="A322:F322"/>
    <mergeCell ref="G322:S322"/>
    <mergeCell ref="T322:Z322"/>
    <mergeCell ref="AA322:AE322"/>
    <mergeCell ref="AP320:AT320"/>
    <mergeCell ref="AU320:AY320"/>
    <mergeCell ref="AZ320:BD320"/>
    <mergeCell ref="BE320:BI320"/>
    <mergeCell ref="BJ320:BN320"/>
    <mergeCell ref="BO320:BS320"/>
    <mergeCell ref="A320:F320"/>
    <mergeCell ref="G320:S320"/>
    <mergeCell ref="T320:Z320"/>
    <mergeCell ref="AA320:AE320"/>
    <mergeCell ref="AF320:AJ320"/>
    <mergeCell ref="AK320:AO320"/>
    <mergeCell ref="AP319:AT319"/>
    <mergeCell ref="AU319:AY319"/>
    <mergeCell ref="AZ319:BD319"/>
    <mergeCell ref="BE319:BI319"/>
    <mergeCell ref="BJ319:BN319"/>
    <mergeCell ref="BO319:BS319"/>
    <mergeCell ref="A319:F319"/>
    <mergeCell ref="G319:S319"/>
    <mergeCell ref="T319:Z319"/>
    <mergeCell ref="AA319:AE319"/>
    <mergeCell ref="AF319:AJ319"/>
    <mergeCell ref="AK319:AO319"/>
    <mergeCell ref="AP318:AT318"/>
    <mergeCell ref="AU318:AY318"/>
    <mergeCell ref="AZ318:BD318"/>
    <mergeCell ref="BE318:BI318"/>
    <mergeCell ref="BJ318:BN318"/>
    <mergeCell ref="BO318:BS318"/>
    <mergeCell ref="A315:BL315"/>
    <mergeCell ref="A317:F318"/>
    <mergeCell ref="G317:S318"/>
    <mergeCell ref="T317:Z318"/>
    <mergeCell ref="AA317:AO317"/>
    <mergeCell ref="AP317:BD317"/>
    <mergeCell ref="BE317:BS317"/>
    <mergeCell ref="AA318:AE318"/>
    <mergeCell ref="AF318:AJ318"/>
    <mergeCell ref="AK318:AO318"/>
    <mergeCell ref="BA307:BC307"/>
    <mergeCell ref="BD307:BF307"/>
    <mergeCell ref="BG307:BI307"/>
    <mergeCell ref="BJ307:BL307"/>
    <mergeCell ref="A311:BL311"/>
    <mergeCell ref="A313:BL313"/>
    <mergeCell ref="AL308:AN308"/>
    <mergeCell ref="AO308:AQ308"/>
    <mergeCell ref="AR308:AT308"/>
    <mergeCell ref="AU308:AW308"/>
    <mergeCell ref="AI307:AK307"/>
    <mergeCell ref="AL307:AN307"/>
    <mergeCell ref="AO307:AQ307"/>
    <mergeCell ref="AR307:AT307"/>
    <mergeCell ref="AU307:AW307"/>
    <mergeCell ref="AX307:AZ307"/>
    <mergeCell ref="A307:C307"/>
    <mergeCell ref="D307:V307"/>
    <mergeCell ref="W307:Y307"/>
    <mergeCell ref="Z307:AB307"/>
    <mergeCell ref="AC307:AE307"/>
    <mergeCell ref="AF307:AH307"/>
    <mergeCell ref="AI303:AN303"/>
    <mergeCell ref="AO303:AT303"/>
    <mergeCell ref="AU303:AW304"/>
    <mergeCell ref="AX303:AZ304"/>
    <mergeCell ref="BA303:BC304"/>
    <mergeCell ref="BD303:BF304"/>
    <mergeCell ref="BG303:BI304"/>
    <mergeCell ref="BD305:BF305"/>
    <mergeCell ref="BG305:BI305"/>
    <mergeCell ref="BJ305:BL305"/>
    <mergeCell ref="A306:C306"/>
    <mergeCell ref="D306:V306"/>
    <mergeCell ref="W306:Y306"/>
    <mergeCell ref="Z306:AB306"/>
    <mergeCell ref="AC306:AE306"/>
    <mergeCell ref="AF306:AH306"/>
    <mergeCell ref="AI305:AK305"/>
    <mergeCell ref="AL305:AN305"/>
    <mergeCell ref="AO305:AQ305"/>
    <mergeCell ref="AR305:AT305"/>
    <mergeCell ref="AU305:AW305"/>
    <mergeCell ref="AX305:AZ305"/>
    <mergeCell ref="A305:C305"/>
    <mergeCell ref="D305:V305"/>
    <mergeCell ref="W305:Y305"/>
    <mergeCell ref="Z305:AB305"/>
    <mergeCell ref="AC305:AE305"/>
    <mergeCell ref="AF305:AH305"/>
    <mergeCell ref="A302:C304"/>
    <mergeCell ref="D302:V304"/>
    <mergeCell ref="W302:AH302"/>
    <mergeCell ref="AI302:AT302"/>
    <mergeCell ref="AU302:AZ302"/>
    <mergeCell ref="BA302:BF302"/>
    <mergeCell ref="AT184:AX184"/>
    <mergeCell ref="AY184:BC184"/>
    <mergeCell ref="BD184:BH184"/>
    <mergeCell ref="BI184:BM184"/>
    <mergeCell ref="BN184:BR184"/>
    <mergeCell ref="A299:BL299"/>
    <mergeCell ref="BI185:BM185"/>
    <mergeCell ref="BN185:BR185"/>
    <mergeCell ref="A184:T184"/>
    <mergeCell ref="U184:Y184"/>
    <mergeCell ref="Z184:AD184"/>
    <mergeCell ref="AE184:AI184"/>
    <mergeCell ref="AJ184:AN184"/>
    <mergeCell ref="AO184:AS184"/>
    <mergeCell ref="BJ303:BL304"/>
    <mergeCell ref="W304:Y304"/>
    <mergeCell ref="Z304:AB304"/>
    <mergeCell ref="AC304:AE304"/>
    <mergeCell ref="AF304:AH304"/>
    <mergeCell ref="AI304:AK304"/>
    <mergeCell ref="AL304:AN304"/>
    <mergeCell ref="AO304:AQ304"/>
    <mergeCell ref="AR304:AT304"/>
    <mergeCell ref="BG302:BL302"/>
    <mergeCell ref="W303:AB303"/>
    <mergeCell ref="AC303:AH303"/>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189:BL189"/>
    <mergeCell ref="J192:L192"/>
    <mergeCell ref="M192:O192"/>
    <mergeCell ref="P192:R192"/>
    <mergeCell ref="S192:U192"/>
    <mergeCell ref="V192:X192"/>
    <mergeCell ref="Y192:AA192"/>
    <mergeCell ref="AB192:AD19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67:AT167"/>
    <mergeCell ref="AU167:AY167"/>
    <mergeCell ref="AZ167:BD167"/>
    <mergeCell ref="BE167:BI167"/>
    <mergeCell ref="A177:BL177"/>
    <mergeCell ref="A178:BL178"/>
    <mergeCell ref="BE168:BI168"/>
    <mergeCell ref="A169:C169"/>
    <mergeCell ref="D169:P169"/>
    <mergeCell ref="Q169:U169"/>
    <mergeCell ref="BE169:BI169"/>
    <mergeCell ref="A170:C170"/>
    <mergeCell ref="D170:P170"/>
    <mergeCell ref="Q170:U170"/>
    <mergeCell ref="V170:AE170"/>
    <mergeCell ref="AF170:AJ170"/>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52:BX152"/>
    <mergeCell ref="A161:BL161"/>
    <mergeCell ref="A163:C164"/>
    <mergeCell ref="D163:P164"/>
    <mergeCell ref="Q163:U164"/>
    <mergeCell ref="V163:AE164"/>
    <mergeCell ref="AF163:AT163"/>
    <mergeCell ref="AU163:BI163"/>
    <mergeCell ref="AF164:AJ164"/>
    <mergeCell ref="AK164:AO164"/>
    <mergeCell ref="AP152:AT152"/>
    <mergeCell ref="AU152:AY152"/>
    <mergeCell ref="AZ152:BD152"/>
    <mergeCell ref="BE152:BI152"/>
    <mergeCell ref="BJ152:BN152"/>
    <mergeCell ref="BO152:BS152"/>
    <mergeCell ref="BE153:BI153"/>
    <mergeCell ref="BJ153:BN153"/>
    <mergeCell ref="BO153:BS153"/>
    <mergeCell ref="BT153:BX153"/>
    <mergeCell ref="A154:C154"/>
    <mergeCell ref="D154:P154"/>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A150:C150"/>
    <mergeCell ref="D150:P150"/>
    <mergeCell ref="Q150:U150"/>
    <mergeCell ref="V150:AE150"/>
    <mergeCell ref="AF150:AJ150"/>
    <mergeCell ref="AK150:AO150"/>
    <mergeCell ref="BJ148:BX148"/>
    <mergeCell ref="AF149:AJ149"/>
    <mergeCell ref="AK149:AO149"/>
    <mergeCell ref="AP149:AT149"/>
    <mergeCell ref="AU149:AY149"/>
    <mergeCell ref="AZ149:BD149"/>
    <mergeCell ref="BE149:BI149"/>
    <mergeCell ref="BJ149:BN149"/>
    <mergeCell ref="BO149:BS149"/>
    <mergeCell ref="BT149:BX149"/>
    <mergeCell ref="A148:C149"/>
    <mergeCell ref="D148:P149"/>
    <mergeCell ref="Q148:U149"/>
    <mergeCell ref="V148:AE149"/>
    <mergeCell ref="AF148:AT148"/>
    <mergeCell ref="AU148:BI148"/>
    <mergeCell ref="AL138:AP138"/>
    <mergeCell ref="AQ138:AU138"/>
    <mergeCell ref="AV138:AX138"/>
    <mergeCell ref="AY138:BC138"/>
    <mergeCell ref="A144:BL144"/>
    <mergeCell ref="A146:BL146"/>
    <mergeCell ref="AG139:AK139"/>
    <mergeCell ref="AL139:AP139"/>
    <mergeCell ref="AQ139:AU139"/>
    <mergeCell ref="AV139:AX139"/>
    <mergeCell ref="A138:C138"/>
    <mergeCell ref="D138:S138"/>
    <mergeCell ref="T138:X138"/>
    <mergeCell ref="Y138:AC138"/>
    <mergeCell ref="AD138:AF138"/>
    <mergeCell ref="AG138:AK138"/>
    <mergeCell ref="T137:X137"/>
    <mergeCell ref="Y137:AC137"/>
    <mergeCell ref="AD137:AF137"/>
    <mergeCell ref="AG137:AK137"/>
    <mergeCell ref="AL137:AP137"/>
    <mergeCell ref="AQ137:AU137"/>
    <mergeCell ref="AV137:AX137"/>
    <mergeCell ref="AY137:BC137"/>
    <mergeCell ref="D141:S141"/>
    <mergeCell ref="T141:X141"/>
    <mergeCell ref="Y141:AC141"/>
    <mergeCell ref="AD141:AF141"/>
    <mergeCell ref="AG141:AK141"/>
    <mergeCell ref="AL141:AP141"/>
    <mergeCell ref="AQ141:AU141"/>
    <mergeCell ref="AV141:AX141"/>
    <mergeCell ref="AD127:AF127"/>
    <mergeCell ref="AG127:AK127"/>
    <mergeCell ref="AL127:AP127"/>
    <mergeCell ref="AQ127:AU127"/>
    <mergeCell ref="AV127:AX127"/>
    <mergeCell ref="AQ126:AU126"/>
    <mergeCell ref="AV126:AX126"/>
    <mergeCell ref="AY126:BC126"/>
    <mergeCell ref="BD126:BH126"/>
    <mergeCell ref="BI126:BM126"/>
    <mergeCell ref="BN126:BP126"/>
    <mergeCell ref="AY127:BC127"/>
    <mergeCell ref="BD127:BH127"/>
    <mergeCell ref="BI127:BM127"/>
    <mergeCell ref="BN127:BP127"/>
    <mergeCell ref="D126:S126"/>
    <mergeCell ref="T126:X126"/>
    <mergeCell ref="Y126:AC126"/>
    <mergeCell ref="AD126:AF126"/>
    <mergeCell ref="AG126:AK126"/>
    <mergeCell ref="AL126:AP126"/>
    <mergeCell ref="BI129:BM129"/>
    <mergeCell ref="BN129:BP129"/>
    <mergeCell ref="A129:C129"/>
    <mergeCell ref="D129:S129"/>
    <mergeCell ref="T129:X129"/>
    <mergeCell ref="Y129:AC129"/>
    <mergeCell ref="AD129:AF129"/>
    <mergeCell ref="AG129:AK129"/>
    <mergeCell ref="AL129:AP129"/>
    <mergeCell ref="BQ125:BU125"/>
    <mergeCell ref="A131:BL131"/>
    <mergeCell ref="A132:AW132"/>
    <mergeCell ref="A134:C135"/>
    <mergeCell ref="D134:S135"/>
    <mergeCell ref="T134:AK134"/>
    <mergeCell ref="AL134:BC134"/>
    <mergeCell ref="T135:X135"/>
    <mergeCell ref="Y135:AC135"/>
    <mergeCell ref="AL125:AP125"/>
    <mergeCell ref="AQ125:AU125"/>
    <mergeCell ref="AV125:AX125"/>
    <mergeCell ref="AY125:BC125"/>
    <mergeCell ref="BD125:BH125"/>
    <mergeCell ref="BI125:BM125"/>
    <mergeCell ref="A125:C125"/>
    <mergeCell ref="D125:S125"/>
    <mergeCell ref="T125:X125"/>
    <mergeCell ref="Y125:AC125"/>
    <mergeCell ref="AD125:AF125"/>
    <mergeCell ref="AG125:AK125"/>
    <mergeCell ref="BQ126:BU126"/>
    <mergeCell ref="A126:C126"/>
    <mergeCell ref="BI128:BM128"/>
    <mergeCell ref="BN128:BP128"/>
    <mergeCell ref="BQ128:BU128"/>
    <mergeCell ref="BQ124:BU124"/>
    <mergeCell ref="BN123:BP123"/>
    <mergeCell ref="BQ123:BU123"/>
    <mergeCell ref="A124:C124"/>
    <mergeCell ref="D124:S124"/>
    <mergeCell ref="T124:X124"/>
    <mergeCell ref="Y124:AC124"/>
    <mergeCell ref="AD124:AF124"/>
    <mergeCell ref="AG124:AK124"/>
    <mergeCell ref="AL124:AP124"/>
    <mergeCell ref="AQ124:AU124"/>
    <mergeCell ref="AL123:AP123"/>
    <mergeCell ref="AQ123:AU123"/>
    <mergeCell ref="AV123:AX123"/>
    <mergeCell ref="AY123:BC123"/>
    <mergeCell ref="BD123:BH123"/>
    <mergeCell ref="BI123:BM123"/>
    <mergeCell ref="A123:C123"/>
    <mergeCell ref="D123:S123"/>
    <mergeCell ref="T123:X123"/>
    <mergeCell ref="Y123:AC123"/>
    <mergeCell ref="AD123:AF123"/>
    <mergeCell ref="AG123:AK123"/>
    <mergeCell ref="BN124:BP124"/>
    <mergeCell ref="BN125:BP125"/>
    <mergeCell ref="A127:C127"/>
    <mergeCell ref="D127:S127"/>
    <mergeCell ref="T127:X127"/>
    <mergeCell ref="Y127:AC127"/>
    <mergeCell ref="BQ122:BU122"/>
    <mergeCell ref="T122:X122"/>
    <mergeCell ref="Y122:AC122"/>
    <mergeCell ref="AD122:AF122"/>
    <mergeCell ref="AG122:AK122"/>
    <mergeCell ref="AL122:AP122"/>
    <mergeCell ref="AQ122:AU122"/>
    <mergeCell ref="AZ114:BB114"/>
    <mergeCell ref="BC114:BG114"/>
    <mergeCell ref="A116:BL116"/>
    <mergeCell ref="A118:BL118"/>
    <mergeCell ref="A119:BL119"/>
    <mergeCell ref="A121:C122"/>
    <mergeCell ref="D121:S122"/>
    <mergeCell ref="T121:AK121"/>
    <mergeCell ref="AL121:BC121"/>
    <mergeCell ref="BD121:BU121"/>
    <mergeCell ref="A114:E114"/>
    <mergeCell ref="F114:W114"/>
    <mergeCell ref="X114:AB114"/>
    <mergeCell ref="AC114:AG114"/>
    <mergeCell ref="AH114:AJ114"/>
    <mergeCell ref="AK114:AO114"/>
    <mergeCell ref="AP114:AT114"/>
    <mergeCell ref="AU114:AY114"/>
    <mergeCell ref="BN122:BP122"/>
    <mergeCell ref="AU112:AY112"/>
    <mergeCell ref="A110:E111"/>
    <mergeCell ref="F110:W111"/>
    <mergeCell ref="X110:AO110"/>
    <mergeCell ref="AP110:BG110"/>
    <mergeCell ref="X111:AB111"/>
    <mergeCell ref="AC111:AG111"/>
    <mergeCell ref="AH111:AJ111"/>
    <mergeCell ref="AK111:AO111"/>
    <mergeCell ref="AP111:AT111"/>
    <mergeCell ref="AU111:AY111"/>
    <mergeCell ref="AZ93:BB93"/>
    <mergeCell ref="BC93:BG93"/>
    <mergeCell ref="A107:BL107"/>
    <mergeCell ref="A108:AW108"/>
    <mergeCell ref="AU94:AY94"/>
    <mergeCell ref="AZ94:BB94"/>
    <mergeCell ref="BC94:BG94"/>
    <mergeCell ref="A95:D95"/>
    <mergeCell ref="A93:D93"/>
    <mergeCell ref="E93:W93"/>
    <mergeCell ref="X93:AB93"/>
    <mergeCell ref="AC93:AG93"/>
    <mergeCell ref="AH93:AJ93"/>
    <mergeCell ref="AK93:AO93"/>
    <mergeCell ref="A94:D94"/>
    <mergeCell ref="E94:W94"/>
    <mergeCell ref="X94:AB94"/>
    <mergeCell ref="AC94:AG94"/>
    <mergeCell ref="AH94:AJ94"/>
    <mergeCell ref="AK94:AO94"/>
    <mergeCell ref="AP94:AT94"/>
    <mergeCell ref="AP91:AT91"/>
    <mergeCell ref="AU91:AY91"/>
    <mergeCell ref="AZ91:BB91"/>
    <mergeCell ref="BC91:BG91"/>
    <mergeCell ref="A92:D92"/>
    <mergeCell ref="E92:W92"/>
    <mergeCell ref="X92:AB92"/>
    <mergeCell ref="AC92:AG92"/>
    <mergeCell ref="AH92:AJ92"/>
    <mergeCell ref="AK92:AO92"/>
    <mergeCell ref="A91:D91"/>
    <mergeCell ref="E91:W91"/>
    <mergeCell ref="X91:AB91"/>
    <mergeCell ref="AC91:AG91"/>
    <mergeCell ref="AH91:AJ91"/>
    <mergeCell ref="AK91:AO91"/>
    <mergeCell ref="AH90:AJ90"/>
    <mergeCell ref="AK90:AO90"/>
    <mergeCell ref="AP90:AT90"/>
    <mergeCell ref="AU90:AY90"/>
    <mergeCell ref="AZ90:BB90"/>
    <mergeCell ref="BC90:BG90"/>
    <mergeCell ref="BR84:BT84"/>
    <mergeCell ref="BU84:BY84"/>
    <mergeCell ref="A86:BL86"/>
    <mergeCell ref="A87:AW87"/>
    <mergeCell ref="A89:D90"/>
    <mergeCell ref="E89:W90"/>
    <mergeCell ref="X89:AO89"/>
    <mergeCell ref="AP89:BG89"/>
    <mergeCell ref="X90:AB90"/>
    <mergeCell ref="AC90:AG90"/>
    <mergeCell ref="AP84:AT84"/>
    <mergeCell ref="AU84:AY84"/>
    <mergeCell ref="AZ84:BB84"/>
    <mergeCell ref="BC84:BG84"/>
    <mergeCell ref="BH84:BL84"/>
    <mergeCell ref="BM84:BQ84"/>
    <mergeCell ref="A84:E84"/>
    <mergeCell ref="F84:W84"/>
    <mergeCell ref="X84:AB84"/>
    <mergeCell ref="AC84:AG84"/>
    <mergeCell ref="AH84:AJ84"/>
    <mergeCell ref="AK84:AO84"/>
    <mergeCell ref="AZ83:BB83"/>
    <mergeCell ref="BC83:BG83"/>
    <mergeCell ref="BH83:BL83"/>
    <mergeCell ref="BM83:BQ83"/>
    <mergeCell ref="BR83:BT83"/>
    <mergeCell ref="BU83:BY83"/>
    <mergeCell ref="BR82:BT82"/>
    <mergeCell ref="BU82:BY82"/>
    <mergeCell ref="A83:E83"/>
    <mergeCell ref="F83:W83"/>
    <mergeCell ref="X83:AB83"/>
    <mergeCell ref="AC83:AG83"/>
    <mergeCell ref="AH83:AJ83"/>
    <mergeCell ref="AK83:AO83"/>
    <mergeCell ref="AP83:AT83"/>
    <mergeCell ref="AU83:AY83"/>
    <mergeCell ref="AP82:AT82"/>
    <mergeCell ref="AU82:AY82"/>
    <mergeCell ref="AZ82:BB82"/>
    <mergeCell ref="BC82:BG82"/>
    <mergeCell ref="BH82:BL82"/>
    <mergeCell ref="BM82:BQ82"/>
    <mergeCell ref="A82:E82"/>
    <mergeCell ref="F82:W82"/>
    <mergeCell ref="X82:AB82"/>
    <mergeCell ref="AC82:AG82"/>
    <mergeCell ref="AH82:AJ82"/>
    <mergeCell ref="AK82:AO82"/>
    <mergeCell ref="AZ81:BB81"/>
    <mergeCell ref="BC81:BG81"/>
    <mergeCell ref="BH81:BL81"/>
    <mergeCell ref="BM81:BQ81"/>
    <mergeCell ref="BR81:BT81"/>
    <mergeCell ref="BU81:BY81"/>
    <mergeCell ref="X81:AB81"/>
    <mergeCell ref="AC81:AG81"/>
    <mergeCell ref="AH81:AJ81"/>
    <mergeCell ref="AK81:AO81"/>
    <mergeCell ref="AP81:AT81"/>
    <mergeCell ref="AU81:AY81"/>
    <mergeCell ref="BM63:BQ63"/>
    <mergeCell ref="BR63:BT63"/>
    <mergeCell ref="BU63:BY63"/>
    <mergeCell ref="A77:BL77"/>
    <mergeCell ref="A78:BL78"/>
    <mergeCell ref="A80:E81"/>
    <mergeCell ref="F80:W81"/>
    <mergeCell ref="X80:AO80"/>
    <mergeCell ref="AP80:BG80"/>
    <mergeCell ref="BH80:BY80"/>
    <mergeCell ref="AK63:AO63"/>
    <mergeCell ref="AP63:AT63"/>
    <mergeCell ref="AU63:AY63"/>
    <mergeCell ref="AZ63:BB63"/>
    <mergeCell ref="BC63:BG63"/>
    <mergeCell ref="BH63:BL63"/>
    <mergeCell ref="BM65:BQ65"/>
    <mergeCell ref="BR65:BT65"/>
    <mergeCell ref="BU65:BY65"/>
    <mergeCell ref="A66:D66"/>
    <mergeCell ref="BH62:BL62"/>
    <mergeCell ref="BM62:BQ62"/>
    <mergeCell ref="BR62:BT62"/>
    <mergeCell ref="BU62:BY62"/>
    <mergeCell ref="A63:D63"/>
    <mergeCell ref="E63:W63"/>
    <mergeCell ref="X63:AB63"/>
    <mergeCell ref="AC63:AG63"/>
    <mergeCell ref="AH63:AJ63"/>
    <mergeCell ref="BU61:BY61"/>
    <mergeCell ref="A62:D62"/>
    <mergeCell ref="E62:W62"/>
    <mergeCell ref="X62:AB62"/>
    <mergeCell ref="AC62:AG62"/>
    <mergeCell ref="AH62:AJ62"/>
    <mergeCell ref="AK62:AO62"/>
    <mergeCell ref="AP62:AT62"/>
    <mergeCell ref="AU62:AY62"/>
    <mergeCell ref="AZ62:BB62"/>
    <mergeCell ref="AU61:AY61"/>
    <mergeCell ref="AZ61:BB61"/>
    <mergeCell ref="BC61:BG61"/>
    <mergeCell ref="BH61:BL61"/>
    <mergeCell ref="BM61:BQ61"/>
    <mergeCell ref="BR61:BT61"/>
    <mergeCell ref="BM60:BQ60"/>
    <mergeCell ref="BR60:BT60"/>
    <mergeCell ref="BU60:BY60"/>
    <mergeCell ref="A61:D61"/>
    <mergeCell ref="E61:W61"/>
    <mergeCell ref="X61:AB61"/>
    <mergeCell ref="AC61:AG61"/>
    <mergeCell ref="AH61:AJ61"/>
    <mergeCell ref="AK61:AO61"/>
    <mergeCell ref="AP61:AT61"/>
    <mergeCell ref="AK60:AO60"/>
    <mergeCell ref="AP60:AT60"/>
    <mergeCell ref="AU60:AY60"/>
    <mergeCell ref="AZ60:BB60"/>
    <mergeCell ref="BC60:BG60"/>
    <mergeCell ref="BH60:BL60"/>
    <mergeCell ref="A56:BL56"/>
    <mergeCell ref="A57:BL57"/>
    <mergeCell ref="A59:D60"/>
    <mergeCell ref="E59:W60"/>
    <mergeCell ref="X59:AO59"/>
    <mergeCell ref="AP59:BG59"/>
    <mergeCell ref="BH59:BY59"/>
    <mergeCell ref="X60:AB60"/>
    <mergeCell ref="AC60:AG60"/>
    <mergeCell ref="AH60:AJ60"/>
    <mergeCell ref="A55:BZ55"/>
    <mergeCell ref="BC47:BG47"/>
    <mergeCell ref="A48:D48"/>
    <mergeCell ref="E48:W48"/>
    <mergeCell ref="X48:AB48"/>
    <mergeCell ref="AK45:AO45"/>
    <mergeCell ref="AP45:AT45"/>
    <mergeCell ref="AU45:AY45"/>
    <mergeCell ref="AZ45:BB45"/>
    <mergeCell ref="BC45:BG45"/>
    <mergeCell ref="A46:D46"/>
    <mergeCell ref="E46:W46"/>
    <mergeCell ref="X46:AB46"/>
    <mergeCell ref="AC46:AG46"/>
    <mergeCell ref="AH46:AJ46"/>
    <mergeCell ref="BC48:BG48"/>
    <mergeCell ref="A49:D49"/>
    <mergeCell ref="E49:W49"/>
    <mergeCell ref="X49:AB49"/>
    <mergeCell ref="AC49:AG49"/>
    <mergeCell ref="AH49:AJ49"/>
    <mergeCell ref="AK49:AO49"/>
    <mergeCell ref="AP49:AT49"/>
    <mergeCell ref="AU49:AY49"/>
    <mergeCell ref="AZ49:BB49"/>
    <mergeCell ref="AC48:AG48"/>
    <mergeCell ref="AH48:AJ48"/>
    <mergeCell ref="A45:D45"/>
    <mergeCell ref="E45:W45"/>
    <mergeCell ref="X45:AB45"/>
    <mergeCell ref="AC45:AG45"/>
    <mergeCell ref="AH45:AJ45"/>
    <mergeCell ref="BC43:BG43"/>
    <mergeCell ref="A44:D44"/>
    <mergeCell ref="E44:W44"/>
    <mergeCell ref="X44:AB44"/>
    <mergeCell ref="AC44:AG44"/>
    <mergeCell ref="AH44:AJ44"/>
    <mergeCell ref="BU30:BY30"/>
    <mergeCell ref="A39:BL39"/>
    <mergeCell ref="A40:AW40"/>
    <mergeCell ref="A42:D43"/>
    <mergeCell ref="E42:W43"/>
    <mergeCell ref="X42:AO42"/>
    <mergeCell ref="AP42:BG42"/>
    <mergeCell ref="X43:AB43"/>
    <mergeCell ref="AC43:AG43"/>
    <mergeCell ref="AH43:AJ43"/>
    <mergeCell ref="AU30:AY30"/>
    <mergeCell ref="AZ30:BB30"/>
    <mergeCell ref="BC30:BG30"/>
    <mergeCell ref="BH30:BL30"/>
    <mergeCell ref="BM30:BQ30"/>
    <mergeCell ref="BR30:BT30"/>
    <mergeCell ref="A31:D31"/>
    <mergeCell ref="E31:W31"/>
    <mergeCell ref="X31:AB31"/>
    <mergeCell ref="AC31:AG31"/>
    <mergeCell ref="AH31:AJ31"/>
    <mergeCell ref="BC33:BG33"/>
    <mergeCell ref="BM31:BQ31"/>
    <mergeCell ref="BR31:BT31"/>
    <mergeCell ref="BU31:BY31"/>
    <mergeCell ref="A32:D32"/>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2:BL2"/>
    <mergeCell ref="A4:BL4"/>
    <mergeCell ref="A7:AD7"/>
    <mergeCell ref="A8:AD8"/>
    <mergeCell ref="AE7:AK7"/>
    <mergeCell ref="AO7:AU7"/>
    <mergeCell ref="AE8:AK8"/>
    <mergeCell ref="A21:BY21"/>
    <mergeCell ref="AC27:AG27"/>
    <mergeCell ref="AH27:AJ27"/>
    <mergeCell ref="AK27:AO27"/>
    <mergeCell ref="AP27:AT27"/>
    <mergeCell ref="A19:BL19"/>
    <mergeCell ref="A20:BL20"/>
    <mergeCell ref="A22:BL22"/>
    <mergeCell ref="A23:BL23"/>
    <mergeCell ref="A24:BL24"/>
    <mergeCell ref="A15:BL15"/>
    <mergeCell ref="A16:BL16"/>
    <mergeCell ref="A17:BL17"/>
    <mergeCell ref="A18:BL18"/>
    <mergeCell ref="A9:AD9"/>
    <mergeCell ref="AE9:AL9"/>
    <mergeCell ref="A10:AD10"/>
    <mergeCell ref="AO8:AU8"/>
    <mergeCell ref="AO9:AU9"/>
    <mergeCell ref="AE10:AK10"/>
    <mergeCell ref="AO10:AU10"/>
    <mergeCell ref="A12:G12"/>
    <mergeCell ref="I12:O12"/>
    <mergeCell ref="Q12:W12"/>
    <mergeCell ref="I13:O13"/>
    <mergeCell ref="AE192:AG192"/>
    <mergeCell ref="AH192:AJ192"/>
    <mergeCell ref="AK191:AM192"/>
    <mergeCell ref="AN191:AP192"/>
    <mergeCell ref="AQ191:AS192"/>
    <mergeCell ref="AT191:AV192"/>
    <mergeCell ref="AW191:AY192"/>
    <mergeCell ref="AZ191:BB192"/>
    <mergeCell ref="BC191:BE192"/>
    <mergeCell ref="BF191:BH192"/>
    <mergeCell ref="J191:AJ191"/>
    <mergeCell ref="A191:C192"/>
    <mergeCell ref="D191:F192"/>
    <mergeCell ref="G191:I192"/>
    <mergeCell ref="BF194:BH194"/>
    <mergeCell ref="A193:C193"/>
    <mergeCell ref="D193:F193"/>
    <mergeCell ref="G193:I193"/>
    <mergeCell ref="J193:L193"/>
    <mergeCell ref="M193:O193"/>
    <mergeCell ref="P193:R193"/>
    <mergeCell ref="S193:U193"/>
    <mergeCell ref="V193:X193"/>
    <mergeCell ref="Y193:AA193"/>
    <mergeCell ref="AB193:AD193"/>
    <mergeCell ref="AE193:AG193"/>
    <mergeCell ref="AH193:AJ193"/>
    <mergeCell ref="AK193:AM193"/>
    <mergeCell ref="AN193:AP193"/>
    <mergeCell ref="AQ193:AS193"/>
    <mergeCell ref="AT193:AV193"/>
    <mergeCell ref="AW193:AY193"/>
    <mergeCell ref="V195:X195"/>
    <mergeCell ref="Y195:AA195"/>
    <mergeCell ref="AB195:AD195"/>
    <mergeCell ref="AE195:AG195"/>
    <mergeCell ref="AH195:AJ195"/>
    <mergeCell ref="AK195:AM195"/>
    <mergeCell ref="AN195:AP195"/>
    <mergeCell ref="AQ195:AS195"/>
    <mergeCell ref="AT195:AV195"/>
    <mergeCell ref="AW195:AY195"/>
    <mergeCell ref="AZ193:BB193"/>
    <mergeCell ref="BC193:BE193"/>
    <mergeCell ref="BF193:BH193"/>
    <mergeCell ref="A194:C194"/>
    <mergeCell ref="D194:F194"/>
    <mergeCell ref="G194:I194"/>
    <mergeCell ref="J194:L194"/>
    <mergeCell ref="M194:O194"/>
    <mergeCell ref="P194:R194"/>
    <mergeCell ref="S194:U194"/>
    <mergeCell ref="V194:X194"/>
    <mergeCell ref="Y194:AA194"/>
    <mergeCell ref="AB194:AD194"/>
    <mergeCell ref="AE194:AG194"/>
    <mergeCell ref="AH194:AJ194"/>
    <mergeCell ref="AK194:AM194"/>
    <mergeCell ref="AN194:AP194"/>
    <mergeCell ref="AQ194:AS194"/>
    <mergeCell ref="AT194:AV194"/>
    <mergeCell ref="AW194:AY194"/>
    <mergeCell ref="AZ194:BB194"/>
    <mergeCell ref="BC194:BE194"/>
    <mergeCell ref="AT197:AV197"/>
    <mergeCell ref="AW197:AY197"/>
    <mergeCell ref="AZ195:BB195"/>
    <mergeCell ref="BC195:BE195"/>
    <mergeCell ref="BF195:BH195"/>
    <mergeCell ref="A196:C196"/>
    <mergeCell ref="D196:F196"/>
    <mergeCell ref="G196:I196"/>
    <mergeCell ref="J196:L196"/>
    <mergeCell ref="M196:O196"/>
    <mergeCell ref="P196:R196"/>
    <mergeCell ref="S196:U196"/>
    <mergeCell ref="V196:X196"/>
    <mergeCell ref="Y196:AA196"/>
    <mergeCell ref="AB196:AD196"/>
    <mergeCell ref="AE196:AG196"/>
    <mergeCell ref="AH196:AJ196"/>
    <mergeCell ref="AK196:AM196"/>
    <mergeCell ref="AN196:AP196"/>
    <mergeCell ref="AQ196:AS196"/>
    <mergeCell ref="AT196:AV196"/>
    <mergeCell ref="AW196:AY196"/>
    <mergeCell ref="AZ196:BB196"/>
    <mergeCell ref="BC196:BE196"/>
    <mergeCell ref="BF196:BH196"/>
    <mergeCell ref="A195:C195"/>
    <mergeCell ref="D195:F195"/>
    <mergeCell ref="G195:I195"/>
    <mergeCell ref="J195:L195"/>
    <mergeCell ref="M195:O195"/>
    <mergeCell ref="P195:R195"/>
    <mergeCell ref="S195:U195"/>
    <mergeCell ref="A199:BL199"/>
    <mergeCell ref="A201:C201"/>
    <mergeCell ref="A202:C202"/>
    <mergeCell ref="A203:C203"/>
    <mergeCell ref="A204:C204"/>
    <mergeCell ref="A205:C205"/>
    <mergeCell ref="A206:C206"/>
    <mergeCell ref="A207:C207"/>
    <mergeCell ref="A208:C208"/>
    <mergeCell ref="D201:AB201"/>
    <mergeCell ref="D202:AB202"/>
    <mergeCell ref="D203:AB203"/>
    <mergeCell ref="D204:AB204"/>
    <mergeCell ref="D205:AB205"/>
    <mergeCell ref="AZ197:BB197"/>
    <mergeCell ref="BC197:BE197"/>
    <mergeCell ref="BF197:BH197"/>
    <mergeCell ref="A197:C197"/>
    <mergeCell ref="D197:F197"/>
    <mergeCell ref="G197:I197"/>
    <mergeCell ref="J197:L197"/>
    <mergeCell ref="M197:O197"/>
    <mergeCell ref="P197:R197"/>
    <mergeCell ref="S197:U197"/>
    <mergeCell ref="V197:X197"/>
    <mergeCell ref="Y197:AA197"/>
    <mergeCell ref="AB197:AD197"/>
    <mergeCell ref="AE197:AG197"/>
    <mergeCell ref="AH197:AJ197"/>
    <mergeCell ref="AK197:AM197"/>
    <mergeCell ref="AN197:AP197"/>
    <mergeCell ref="AQ197:AS197"/>
    <mergeCell ref="D206:AB206"/>
    <mergeCell ref="D207:AB207"/>
    <mergeCell ref="D208:AB208"/>
    <mergeCell ref="AC200:AG200"/>
    <mergeCell ref="AC201:AG201"/>
    <mergeCell ref="AC202:AG202"/>
    <mergeCell ref="AC203:AG203"/>
    <mergeCell ref="AC204:AG204"/>
    <mergeCell ref="AC205:AG205"/>
    <mergeCell ref="AC206:AG206"/>
    <mergeCell ref="AC207:AG207"/>
    <mergeCell ref="AC208:AG208"/>
    <mergeCell ref="A210:BL210"/>
    <mergeCell ref="AP211:AU211"/>
    <mergeCell ref="A212:B212"/>
    <mergeCell ref="C212:Z212"/>
    <mergeCell ref="AA212:AE212"/>
    <mergeCell ref="AF212:AK212"/>
    <mergeCell ref="AL212:AP212"/>
    <mergeCell ref="AQ212:AV212"/>
    <mergeCell ref="A213:B213"/>
    <mergeCell ref="C213:Z213"/>
    <mergeCell ref="AA213:AE213"/>
    <mergeCell ref="AF213:AK213"/>
    <mergeCell ref="AL213:AP213"/>
    <mergeCell ref="AQ213:AV213"/>
    <mergeCell ref="A215:BY215"/>
    <mergeCell ref="A216:BY216"/>
    <mergeCell ref="AJ217:AL217"/>
    <mergeCell ref="A218:H218"/>
    <mergeCell ref="I218:Q218"/>
    <mergeCell ref="R218:Y218"/>
    <mergeCell ref="Z218:AE218"/>
    <mergeCell ref="AF218:AL218"/>
    <mergeCell ref="A219:H219"/>
    <mergeCell ref="I219:Q219"/>
    <mergeCell ref="R219:Y219"/>
    <mergeCell ref="Z219:AE219"/>
    <mergeCell ref="AF219:AL219"/>
    <mergeCell ref="A221:BL221"/>
    <mergeCell ref="A223:R223"/>
    <mergeCell ref="S223:V223"/>
    <mergeCell ref="W223:Z223"/>
    <mergeCell ref="AA223:AE223"/>
    <mergeCell ref="AF223:AL223"/>
    <mergeCell ref="A224:R224"/>
    <mergeCell ref="S224:V224"/>
    <mergeCell ref="W224:Z224"/>
    <mergeCell ref="AA224:AE224"/>
    <mergeCell ref="AF224:AL224"/>
    <mergeCell ref="A226:BL226"/>
    <mergeCell ref="A228:C228"/>
    <mergeCell ref="D228:R228"/>
    <mergeCell ref="S228:V228"/>
    <mergeCell ref="W228:AA228"/>
    <mergeCell ref="AB228:AF228"/>
    <mergeCell ref="AG228:AL228"/>
    <mergeCell ref="AM228:AW228"/>
    <mergeCell ref="AX228:BC228"/>
    <mergeCell ref="A229:C229"/>
    <mergeCell ref="D229:R229"/>
    <mergeCell ref="S229:V229"/>
    <mergeCell ref="W229:AA229"/>
    <mergeCell ref="AB229:AF229"/>
    <mergeCell ref="AG229:AL229"/>
    <mergeCell ref="AM229:AW229"/>
    <mergeCell ref="AX229:BC229"/>
    <mergeCell ref="A231:BL231"/>
    <mergeCell ref="A233:BZ233"/>
    <mergeCell ref="AJ234:AL234"/>
    <mergeCell ref="A235:D235"/>
    <mergeCell ref="E235:T235"/>
    <mergeCell ref="U235:X235"/>
    <mergeCell ref="Y235:AC235"/>
    <mergeCell ref="AD235:AI235"/>
    <mergeCell ref="AJ235:AR235"/>
    <mergeCell ref="A266:BL266"/>
    <mergeCell ref="A267:O268"/>
    <mergeCell ref="P267:Y267"/>
    <mergeCell ref="Z267:AV267"/>
    <mergeCell ref="P268:T268"/>
    <mergeCell ref="A236:D236"/>
    <mergeCell ref="E236:T236"/>
    <mergeCell ref="U236:X236"/>
    <mergeCell ref="Y236:AC236"/>
    <mergeCell ref="AD236:AI236"/>
    <mergeCell ref="AJ236:AR236"/>
    <mergeCell ref="A237:D237"/>
    <mergeCell ref="E237:T237"/>
    <mergeCell ref="U237:X237"/>
    <mergeCell ref="Y237:AC237"/>
    <mergeCell ref="AD237:AI237"/>
    <mergeCell ref="AJ237:AR237"/>
    <mergeCell ref="A238:D238"/>
    <mergeCell ref="E238:T238"/>
    <mergeCell ref="U238:X238"/>
    <mergeCell ref="Y238:AC238"/>
    <mergeCell ref="AD238:AI238"/>
    <mergeCell ref="AJ238:AR238"/>
    <mergeCell ref="A240:BZ240"/>
    <mergeCell ref="A241:BZ241"/>
    <mergeCell ref="A243:BZ243"/>
    <mergeCell ref="AG244:AL244"/>
    <mergeCell ref="A245:K245"/>
    <mergeCell ref="L245:W245"/>
    <mergeCell ref="X245:AB245"/>
    <mergeCell ref="AC245:AF245"/>
    <mergeCell ref="AG245:AL245"/>
    <mergeCell ref="A246:K246"/>
    <mergeCell ref="L246:W246"/>
    <mergeCell ref="X246:AB246"/>
    <mergeCell ref="AC246:AF246"/>
    <mergeCell ref="AG246:AL246"/>
    <mergeCell ref="A248:BZ248"/>
    <mergeCell ref="A250:U250"/>
    <mergeCell ref="V250:Z250"/>
    <mergeCell ref="AA250:AF250"/>
    <mergeCell ref="AG250:AL250"/>
    <mergeCell ref="AH282:AJ282"/>
    <mergeCell ref="AK282:AM282"/>
    <mergeCell ref="AN282:AP282"/>
    <mergeCell ref="AQ282:AS282"/>
    <mergeCell ref="AT282:AV282"/>
    <mergeCell ref="AW282:AY282"/>
    <mergeCell ref="AZ282:BB282"/>
    <mergeCell ref="BC282:BE282"/>
    <mergeCell ref="P271:T271"/>
    <mergeCell ref="U271:Y271"/>
    <mergeCell ref="A251:U251"/>
    <mergeCell ref="V251:Z251"/>
    <mergeCell ref="AA251:AF251"/>
    <mergeCell ref="AG251:AL251"/>
    <mergeCell ref="A252:U252"/>
    <mergeCell ref="V252:Z252"/>
    <mergeCell ref="AA252:AF252"/>
    <mergeCell ref="AG252:AL252"/>
    <mergeCell ref="A253:U253"/>
    <mergeCell ref="V253:Z253"/>
    <mergeCell ref="AA253:AF253"/>
    <mergeCell ref="AG253:AL253"/>
    <mergeCell ref="A254:U254"/>
    <mergeCell ref="V254:Z254"/>
    <mergeCell ref="AA254:AF254"/>
    <mergeCell ref="AG254:AL254"/>
    <mergeCell ref="A255:U255"/>
    <mergeCell ref="V255:Z255"/>
    <mergeCell ref="AA255:AF255"/>
    <mergeCell ref="AG255:AL255"/>
    <mergeCell ref="A270:O270"/>
    <mergeCell ref="P270:T270"/>
    <mergeCell ref="P283:R283"/>
    <mergeCell ref="S283:U283"/>
    <mergeCell ref="V283:X283"/>
    <mergeCell ref="Y283:AA283"/>
    <mergeCell ref="AB283:AD283"/>
    <mergeCell ref="AE283:AG283"/>
    <mergeCell ref="AH283:AJ283"/>
    <mergeCell ref="AK283:AM283"/>
    <mergeCell ref="A273:O273"/>
    <mergeCell ref="P273:T273"/>
    <mergeCell ref="U273:Y273"/>
    <mergeCell ref="U274:Y274"/>
    <mergeCell ref="Z274:AC274"/>
    <mergeCell ref="AM273:AP273"/>
    <mergeCell ref="U270:Y270"/>
    <mergeCell ref="Z270:AC270"/>
    <mergeCell ref="A257:BZ257"/>
    <mergeCell ref="A258:BZ258"/>
    <mergeCell ref="A260:BL260"/>
    <mergeCell ref="A277:BL277"/>
    <mergeCell ref="A279:BL279"/>
    <mergeCell ref="A281:C282"/>
    <mergeCell ref="D281:U281"/>
    <mergeCell ref="V281:AM281"/>
    <mergeCell ref="AN281:BE281"/>
    <mergeCell ref="BO281:BT281"/>
    <mergeCell ref="D282:F282"/>
    <mergeCell ref="G282:I282"/>
    <mergeCell ref="J282:L282"/>
    <mergeCell ref="M282:O282"/>
    <mergeCell ref="P282:R282"/>
    <mergeCell ref="S282:U282"/>
    <mergeCell ref="V282:X282"/>
    <mergeCell ref="Y282:AA282"/>
    <mergeCell ref="AB282:AD282"/>
    <mergeCell ref="AE282:AG282"/>
    <mergeCell ref="Z273:AC273"/>
    <mergeCell ref="AD273:AG273"/>
    <mergeCell ref="AH273:AL273"/>
    <mergeCell ref="AM274:AP274"/>
    <mergeCell ref="AQ274:AV274"/>
    <mergeCell ref="A275:O275"/>
    <mergeCell ref="P275:T275"/>
    <mergeCell ref="U275:Y275"/>
    <mergeCell ref="Z275:AC275"/>
    <mergeCell ref="U268:Y268"/>
    <mergeCell ref="Z268:AC268"/>
    <mergeCell ref="AD268:AG268"/>
    <mergeCell ref="AH268:AL268"/>
    <mergeCell ref="AM268:AP268"/>
    <mergeCell ref="AD270:AG270"/>
    <mergeCell ref="AH270:AL270"/>
    <mergeCell ref="AM270:AP270"/>
    <mergeCell ref="AQ270:AV270"/>
    <mergeCell ref="AW285:AY285"/>
    <mergeCell ref="AZ283:BB283"/>
    <mergeCell ref="BC283:BE283"/>
    <mergeCell ref="A284:C284"/>
    <mergeCell ref="D284:F284"/>
    <mergeCell ref="G284:I284"/>
    <mergeCell ref="J284:L284"/>
    <mergeCell ref="M284:O284"/>
    <mergeCell ref="P284:R284"/>
    <mergeCell ref="S284:U284"/>
    <mergeCell ref="V284:X284"/>
    <mergeCell ref="Y284:AA284"/>
    <mergeCell ref="AB284:AD284"/>
    <mergeCell ref="AE284:AG284"/>
    <mergeCell ref="AH284:AJ284"/>
    <mergeCell ref="AK284:AM284"/>
    <mergeCell ref="AN284:AP284"/>
    <mergeCell ref="AQ284:AS284"/>
    <mergeCell ref="AT284:AV284"/>
    <mergeCell ref="AW284:AY284"/>
    <mergeCell ref="AZ284:BB284"/>
    <mergeCell ref="BC284:BE284"/>
    <mergeCell ref="A283:C283"/>
    <mergeCell ref="D283:F283"/>
    <mergeCell ref="G283:I283"/>
    <mergeCell ref="J283:L283"/>
    <mergeCell ref="M283:O283"/>
    <mergeCell ref="AN283:AP283"/>
    <mergeCell ref="AQ283:AS283"/>
    <mergeCell ref="AT283:AV283"/>
    <mergeCell ref="AW283:AY283"/>
    <mergeCell ref="AZ285:BB285"/>
    <mergeCell ref="BC285:BE285"/>
    <mergeCell ref="A286:C286"/>
    <mergeCell ref="D286:F286"/>
    <mergeCell ref="G286:I286"/>
    <mergeCell ref="J286:L286"/>
    <mergeCell ref="M286:O286"/>
    <mergeCell ref="P286:R286"/>
    <mergeCell ref="S286:U286"/>
    <mergeCell ref="V286:X286"/>
    <mergeCell ref="Y286:AA286"/>
    <mergeCell ref="AB286:AD286"/>
    <mergeCell ref="AE286:AG286"/>
    <mergeCell ref="AH286:AJ286"/>
    <mergeCell ref="AK286:AM286"/>
    <mergeCell ref="AN286:AP286"/>
    <mergeCell ref="AQ286:AS286"/>
    <mergeCell ref="AT286:AV286"/>
    <mergeCell ref="AW286:AY286"/>
    <mergeCell ref="AZ286:BB286"/>
    <mergeCell ref="BC286:BE286"/>
    <mergeCell ref="A285:C285"/>
    <mergeCell ref="D285:F285"/>
    <mergeCell ref="G285:I285"/>
    <mergeCell ref="J285:L285"/>
    <mergeCell ref="M285:O285"/>
    <mergeCell ref="P285:R285"/>
    <mergeCell ref="S285:U285"/>
    <mergeCell ref="V285:X285"/>
    <mergeCell ref="Y285:AA285"/>
    <mergeCell ref="AB285:AD285"/>
    <mergeCell ref="AE285:AG285"/>
    <mergeCell ref="Y291:AA291"/>
    <mergeCell ref="AB291:AD291"/>
    <mergeCell ref="AE291:AG291"/>
    <mergeCell ref="AH291:AJ291"/>
    <mergeCell ref="AK291:AM291"/>
    <mergeCell ref="Y288:AA288"/>
    <mergeCell ref="AB288:AD288"/>
    <mergeCell ref="AE288:AG288"/>
    <mergeCell ref="AH288:AJ288"/>
    <mergeCell ref="AK288:AM288"/>
    <mergeCell ref="A289:C289"/>
    <mergeCell ref="D289:F289"/>
    <mergeCell ref="G289:I289"/>
    <mergeCell ref="J289:L289"/>
    <mergeCell ref="M289:O289"/>
    <mergeCell ref="P289:R289"/>
    <mergeCell ref="S289:U289"/>
    <mergeCell ref="V289:X289"/>
    <mergeCell ref="AE292:AG292"/>
    <mergeCell ref="AH292:AJ292"/>
    <mergeCell ref="AK292:AM292"/>
    <mergeCell ref="A287:C288"/>
    <mergeCell ref="D287:U287"/>
    <mergeCell ref="V287:AM287"/>
    <mergeCell ref="D288:F288"/>
    <mergeCell ref="G288:I288"/>
    <mergeCell ref="J288:L288"/>
    <mergeCell ref="M288:O288"/>
    <mergeCell ref="P288:R288"/>
    <mergeCell ref="S288:U288"/>
    <mergeCell ref="V288:X288"/>
    <mergeCell ref="Y289:AA289"/>
    <mergeCell ref="AB289:AD289"/>
    <mergeCell ref="AE289:AG289"/>
    <mergeCell ref="AH289:AJ289"/>
    <mergeCell ref="AK289:AM289"/>
    <mergeCell ref="S290:U290"/>
    <mergeCell ref="V290:X290"/>
    <mergeCell ref="AB290:AD290"/>
    <mergeCell ref="AE290:AG290"/>
    <mergeCell ref="AH290:AJ290"/>
    <mergeCell ref="AK290:AM290"/>
    <mergeCell ref="A291:C291"/>
    <mergeCell ref="D291:F291"/>
    <mergeCell ref="G291:I291"/>
    <mergeCell ref="J291:L291"/>
    <mergeCell ref="M291:O291"/>
    <mergeCell ref="P291:R291"/>
    <mergeCell ref="S291:U291"/>
    <mergeCell ref="V291:X291"/>
    <mergeCell ref="AD274:AG274"/>
    <mergeCell ref="AH274:AL274"/>
    <mergeCell ref="Y290:AA290"/>
    <mergeCell ref="AQ268:AV268"/>
    <mergeCell ref="A269:O269"/>
    <mergeCell ref="P269:Y269"/>
    <mergeCell ref="Z269:AC269"/>
    <mergeCell ref="AD269:AG269"/>
    <mergeCell ref="AH269:AL269"/>
    <mergeCell ref="AM269:AP269"/>
    <mergeCell ref="AQ269:AV269"/>
    <mergeCell ref="AH271:AL271"/>
    <mergeCell ref="AM271:AP271"/>
    <mergeCell ref="AQ271:AV271"/>
    <mergeCell ref="A272:O272"/>
    <mergeCell ref="P272:T272"/>
    <mergeCell ref="U272:Y272"/>
    <mergeCell ref="Z272:AC272"/>
    <mergeCell ref="AD272:AG272"/>
    <mergeCell ref="AH272:AL272"/>
    <mergeCell ref="AM272:AP272"/>
    <mergeCell ref="AQ272:AV272"/>
    <mergeCell ref="A271:O271"/>
    <mergeCell ref="Z271:AC271"/>
    <mergeCell ref="AD271:AG271"/>
    <mergeCell ref="AH285:AJ285"/>
    <mergeCell ref="AK285:AM285"/>
    <mergeCell ref="AN285:AP285"/>
    <mergeCell ref="AQ285:AS285"/>
    <mergeCell ref="AT285:AV285"/>
    <mergeCell ref="AD275:AG275"/>
    <mergeCell ref="AH275:AL275"/>
    <mergeCell ref="AM275:AP275"/>
    <mergeCell ref="AQ275:AV275"/>
    <mergeCell ref="A412:BL412"/>
    <mergeCell ref="A297:P297"/>
    <mergeCell ref="Q297:U297"/>
    <mergeCell ref="V297:Z297"/>
    <mergeCell ref="AA297:AE297"/>
    <mergeCell ref="AF297:AJ297"/>
    <mergeCell ref="A294:BL294"/>
    <mergeCell ref="A296:P296"/>
    <mergeCell ref="Q296:U296"/>
    <mergeCell ref="V296:Z296"/>
    <mergeCell ref="AA296:AE296"/>
    <mergeCell ref="AF296:AJ296"/>
    <mergeCell ref="A290:C290"/>
    <mergeCell ref="D290:F290"/>
    <mergeCell ref="G290:I290"/>
    <mergeCell ref="J290:L290"/>
    <mergeCell ref="M290:O290"/>
    <mergeCell ref="P290:R290"/>
    <mergeCell ref="A292:C292"/>
    <mergeCell ref="D292:F292"/>
    <mergeCell ref="G292:I292"/>
    <mergeCell ref="J292:L292"/>
    <mergeCell ref="M292:O292"/>
    <mergeCell ref="P292:R292"/>
    <mergeCell ref="S292:U292"/>
    <mergeCell ref="V292:X292"/>
    <mergeCell ref="Y292:AA292"/>
    <mergeCell ref="AB292:AD292"/>
    <mergeCell ref="A425:H425"/>
    <mergeCell ref="I425:U425"/>
    <mergeCell ref="V425:AB425"/>
    <mergeCell ref="AC425:AK425"/>
    <mergeCell ref="AL425:AT425"/>
    <mergeCell ref="AU425:BC425"/>
    <mergeCell ref="BD425:BQ425"/>
    <mergeCell ref="A262:BY262"/>
    <mergeCell ref="A264:BY264"/>
    <mergeCell ref="A414:H414"/>
    <mergeCell ref="I414:U414"/>
    <mergeCell ref="V414:AB414"/>
    <mergeCell ref="AC414:AK414"/>
    <mergeCell ref="AL414:AT414"/>
    <mergeCell ref="AU414:BC414"/>
    <mergeCell ref="BD414:BQ414"/>
    <mergeCell ref="A415:H415"/>
    <mergeCell ref="I415:U415"/>
    <mergeCell ref="V415:AB415"/>
    <mergeCell ref="AC415:AK415"/>
    <mergeCell ref="AL415:AT415"/>
    <mergeCell ref="AU415:BC415"/>
    <mergeCell ref="BD415:BQ415"/>
    <mergeCell ref="A274:O274"/>
    <mergeCell ref="P274:T274"/>
    <mergeCell ref="AQ273:AV273"/>
  </mergeCells>
  <conditionalFormatting sqref="A125 A307 A138">
    <cfRule type="cellIs" dxfId="114" priority="49" stopIfTrue="1" operator="equal">
      <formula>A124</formula>
    </cfRule>
  </conditionalFormatting>
  <conditionalFormatting sqref="A152:C152 A167:C167 A155:C155">
    <cfRule type="cellIs" dxfId="113" priority="50" stopIfTrue="1" operator="equal">
      <formula>A151</formula>
    </cfRule>
    <cfRule type="cellIs" dxfId="112" priority="51" stopIfTrue="1" operator="equal">
      <formula>0</formula>
    </cfRule>
  </conditionalFormatting>
  <conditionalFormatting sqref="A126">
    <cfRule type="cellIs" dxfId="111" priority="48" stopIfTrue="1" operator="equal">
      <formula>A125</formula>
    </cfRule>
  </conditionalFormatting>
  <conditionalFormatting sqref="A127">
    <cfRule type="cellIs" dxfId="110" priority="47" stopIfTrue="1" operator="equal">
      <formula>A126</formula>
    </cfRule>
  </conditionalFormatting>
  <conditionalFormatting sqref="A128">
    <cfRule type="cellIs" dxfId="109" priority="46" stopIfTrue="1" operator="equal">
      <formula>A127</formula>
    </cfRule>
  </conditionalFormatting>
  <conditionalFormatting sqref="A129">
    <cfRule type="cellIs" dxfId="108" priority="45" stopIfTrue="1" operator="equal">
      <formula>A128</formula>
    </cfRule>
  </conditionalFormatting>
  <conditionalFormatting sqref="A139">
    <cfRule type="cellIs" dxfId="107" priority="43" stopIfTrue="1" operator="equal">
      <formula>A138</formula>
    </cfRule>
  </conditionalFormatting>
  <conditionalFormatting sqref="A140">
    <cfRule type="cellIs" dxfId="106" priority="42" stopIfTrue="1" operator="equal">
      <formula>A139</formula>
    </cfRule>
  </conditionalFormatting>
  <conditionalFormatting sqref="A141">
    <cfRule type="cellIs" dxfId="105" priority="41" stopIfTrue="1" operator="equal">
      <formula>A140</formula>
    </cfRule>
  </conditionalFormatting>
  <conditionalFormatting sqref="A142">
    <cfRule type="cellIs" dxfId="104" priority="40" stopIfTrue="1" operator="equal">
      <formula>A141</formula>
    </cfRule>
  </conditionalFormatting>
  <conditionalFormatting sqref="A308">
    <cfRule type="cellIs" dxfId="103" priority="6" stopIfTrue="1" operator="equal">
      <formula>A307</formula>
    </cfRule>
  </conditionalFormatting>
  <conditionalFormatting sqref="A153:C153">
    <cfRule type="cellIs" dxfId="102" priority="37" stopIfTrue="1" operator="equal">
      <formula>A152</formula>
    </cfRule>
    <cfRule type="cellIs" dxfId="101" priority="38" stopIfTrue="1" operator="equal">
      <formula>0</formula>
    </cfRule>
  </conditionalFormatting>
  <conditionalFormatting sqref="A154:C154">
    <cfRule type="cellIs" dxfId="100" priority="35" stopIfTrue="1" operator="equal">
      <formula>A153</formula>
    </cfRule>
    <cfRule type="cellIs" dxfId="99" priority="36" stopIfTrue="1" operator="equal">
      <formula>0</formula>
    </cfRule>
  </conditionalFormatting>
  <conditionalFormatting sqref="A156:C156">
    <cfRule type="cellIs" dxfId="98" priority="31" stopIfTrue="1" operator="equal">
      <formula>A155</formula>
    </cfRule>
    <cfRule type="cellIs" dxfId="97" priority="32" stopIfTrue="1" operator="equal">
      <formula>0</formula>
    </cfRule>
  </conditionalFormatting>
  <conditionalFormatting sqref="A157:C157">
    <cfRule type="cellIs" dxfId="96" priority="29" stopIfTrue="1" operator="equal">
      <formula>A156</formula>
    </cfRule>
    <cfRule type="cellIs" dxfId="95" priority="30" stopIfTrue="1" operator="equal">
      <formula>0</formula>
    </cfRule>
  </conditionalFormatting>
  <conditionalFormatting sqref="A158:C158">
    <cfRule type="cellIs" dxfId="94" priority="27" stopIfTrue="1" operator="equal">
      <formula>A157</formula>
    </cfRule>
    <cfRule type="cellIs" dxfId="93" priority="28" stopIfTrue="1" operator="equal">
      <formula>0</formula>
    </cfRule>
  </conditionalFormatting>
  <conditionalFormatting sqref="A159:C159">
    <cfRule type="cellIs" dxfId="92" priority="25" stopIfTrue="1" operator="equal">
      <formula>A158</formula>
    </cfRule>
    <cfRule type="cellIs" dxfId="91" priority="26" stopIfTrue="1" operator="equal">
      <formula>0</formula>
    </cfRule>
  </conditionalFormatting>
  <conditionalFormatting sqref="A168:C168">
    <cfRule type="cellIs" dxfId="90" priority="21" stopIfTrue="1" operator="equal">
      <formula>A167</formula>
    </cfRule>
    <cfRule type="cellIs" dxfId="89" priority="22" stopIfTrue="1" operator="equal">
      <formula>0</formula>
    </cfRule>
  </conditionalFormatting>
  <conditionalFormatting sqref="A169:C169">
    <cfRule type="cellIs" dxfId="88" priority="19" stopIfTrue="1" operator="equal">
      <formula>A168</formula>
    </cfRule>
    <cfRule type="cellIs" dxfId="87" priority="20" stopIfTrue="1" operator="equal">
      <formula>0</formula>
    </cfRule>
  </conditionalFormatting>
  <conditionalFormatting sqref="A170:C170">
    <cfRule type="cellIs" dxfId="86" priority="17" stopIfTrue="1" operator="equal">
      <formula>A169</formula>
    </cfRule>
    <cfRule type="cellIs" dxfId="85" priority="18" stopIfTrue="1" operator="equal">
      <formula>0</formula>
    </cfRule>
  </conditionalFormatting>
  <conditionalFormatting sqref="A171:C171">
    <cfRule type="cellIs" dxfId="84" priority="15" stopIfTrue="1" operator="equal">
      <formula>A170</formula>
    </cfRule>
    <cfRule type="cellIs" dxfId="83" priority="16" stopIfTrue="1" operator="equal">
      <formula>0</formula>
    </cfRule>
  </conditionalFormatting>
  <conditionalFormatting sqref="A172:C172">
    <cfRule type="cellIs" dxfId="82" priority="13" stopIfTrue="1" operator="equal">
      <formula>A171</formula>
    </cfRule>
    <cfRule type="cellIs" dxfId="81" priority="14" stopIfTrue="1" operator="equal">
      <formula>0</formula>
    </cfRule>
  </conditionalFormatting>
  <conditionalFormatting sqref="A173:C173">
    <cfRule type="cellIs" dxfId="80" priority="11" stopIfTrue="1" operator="equal">
      <formula>A172</formula>
    </cfRule>
    <cfRule type="cellIs" dxfId="79" priority="12" stopIfTrue="1" operator="equal">
      <formula>0</formula>
    </cfRule>
  </conditionalFormatting>
  <conditionalFormatting sqref="A174:C174">
    <cfRule type="cellIs" dxfId="78" priority="9" stopIfTrue="1" operator="equal">
      <formula>A173</formula>
    </cfRule>
    <cfRule type="cellIs" dxfId="77" priority="10" stopIfTrue="1" operator="equal">
      <formula>0</formula>
    </cfRule>
  </conditionalFormatting>
  <pageMargins left="0.32" right="0.33" top="0.39370078740157499" bottom="0.39370078740157499" header="0" footer="0"/>
  <pageSetup paperSize="9" scale="63" fitToHeight="500" orientation="landscape" r:id="rId1"/>
  <headerFooter alignWithMargins="0"/>
  <rowBreaks count="7" manualBreakCount="7">
    <brk id="85" max="76" man="1"/>
    <brk id="130" max="76" man="1"/>
    <brk id="175" max="76" man="1"/>
    <brk id="229" max="76" man="1"/>
    <brk id="325" max="76" man="1"/>
    <brk id="373" max="76" man="1"/>
    <brk id="426" max="7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CA409"/>
  <sheetViews>
    <sheetView view="pageBreakPreview" topLeftCell="A396" zoomScale="83" zoomScaleNormal="100" zoomScaleSheetLayoutView="83" workbookViewId="0">
      <selection activeCell="Z382" sqref="Z382"/>
    </sheetView>
  </sheetViews>
  <sheetFormatPr defaultColWidth="8.88671875" defaultRowHeight="13.2" x14ac:dyDescent="0.25"/>
  <cols>
    <col min="1" max="78" width="2.88671875" style="1" customWidth="1"/>
    <col min="79" max="79" width="4" style="1" hidden="1" customWidth="1"/>
    <col min="80" max="16384" width="8.88671875" style="1"/>
  </cols>
  <sheetData>
    <row r="1" spans="1:77" ht="54" customHeight="1" x14ac:dyDescent="0.2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N1" s="163" t="s">
        <v>436</v>
      </c>
      <c r="BO1" s="163"/>
      <c r="BP1" s="163"/>
      <c r="BQ1" s="163"/>
      <c r="BR1" s="163"/>
      <c r="BS1" s="163"/>
      <c r="BT1" s="163"/>
      <c r="BU1" s="163"/>
      <c r="BV1" s="163"/>
      <c r="BW1" s="163"/>
      <c r="BX1" s="163"/>
      <c r="BY1" s="163"/>
    </row>
    <row r="2" spans="1:77" ht="7.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row>
    <row r="4" spans="1:77" ht="14.25" customHeight="1" x14ac:dyDescent="0.25">
      <c r="A4" s="60" t="s">
        <v>206</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row>
    <row r="7" spans="1:77" ht="14.1" customHeight="1" x14ac:dyDescent="0.25">
      <c r="A7" s="68" t="s">
        <v>191</v>
      </c>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70" t="s">
        <v>190</v>
      </c>
      <c r="AF7" s="70"/>
      <c r="AG7" s="70"/>
      <c r="AH7" s="70"/>
      <c r="AI7" s="70"/>
      <c r="AJ7" s="70"/>
      <c r="AK7" s="70"/>
      <c r="AL7" s="2"/>
      <c r="AM7" s="2"/>
      <c r="AN7" s="2"/>
      <c r="AO7" s="70">
        <v>30386669</v>
      </c>
      <c r="AP7" s="70"/>
      <c r="AQ7" s="70"/>
      <c r="AR7" s="70"/>
      <c r="AS7" s="70"/>
      <c r="AT7" s="70"/>
      <c r="AU7" s="70"/>
      <c r="AV7" s="2"/>
      <c r="AW7" s="2"/>
      <c r="AX7" s="2"/>
      <c r="AY7" s="2"/>
      <c r="AZ7" s="2"/>
      <c r="BA7" s="2"/>
      <c r="BB7" s="2"/>
      <c r="BC7" s="2"/>
      <c r="BD7" s="2"/>
      <c r="BE7" s="2"/>
      <c r="BF7" s="2"/>
      <c r="BG7" s="2"/>
      <c r="BH7" s="2"/>
    </row>
    <row r="8" spans="1:77" ht="34.200000000000003" customHeight="1" x14ac:dyDescent="0.25">
      <c r="A8" s="164" t="s">
        <v>361</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5" t="s">
        <v>362</v>
      </c>
      <c r="AF8" s="165"/>
      <c r="AG8" s="165"/>
      <c r="AH8" s="165"/>
      <c r="AI8" s="165"/>
      <c r="AJ8" s="165"/>
      <c r="AK8" s="165"/>
      <c r="AL8" s="3"/>
      <c r="AM8" s="3"/>
      <c r="AN8" s="3"/>
      <c r="AO8" s="165" t="s">
        <v>363</v>
      </c>
      <c r="AP8" s="165"/>
      <c r="AQ8" s="165"/>
      <c r="AR8" s="165"/>
      <c r="AS8" s="165"/>
      <c r="AT8" s="165"/>
      <c r="AU8" s="165"/>
      <c r="AV8" s="2"/>
      <c r="AW8" s="2"/>
      <c r="AX8" s="2"/>
      <c r="AY8" s="2"/>
      <c r="AZ8" s="2"/>
      <c r="BA8" s="2"/>
      <c r="BB8" s="2"/>
      <c r="BC8" s="2"/>
      <c r="BD8" s="2"/>
      <c r="BE8" s="2"/>
      <c r="BF8" s="2"/>
      <c r="BG8" s="2"/>
      <c r="BH8" s="2"/>
    </row>
    <row r="9" spans="1:77" ht="15" customHeight="1" x14ac:dyDescent="0.25">
      <c r="A9" s="68" t="s">
        <v>364</v>
      </c>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70" t="s">
        <v>213</v>
      </c>
      <c r="AF9" s="70"/>
      <c r="AG9" s="70"/>
      <c r="AH9" s="70"/>
      <c r="AI9" s="70"/>
      <c r="AJ9" s="70"/>
      <c r="AK9" s="70"/>
      <c r="AL9" s="70"/>
      <c r="AM9" s="2"/>
      <c r="AN9" s="2"/>
      <c r="AO9" s="70">
        <v>30386669</v>
      </c>
      <c r="AP9" s="70"/>
      <c r="AQ9" s="70"/>
      <c r="AR9" s="70"/>
      <c r="AS9" s="70"/>
      <c r="AT9" s="70"/>
      <c r="AU9" s="70"/>
      <c r="AV9" s="2"/>
      <c r="AW9" s="2"/>
      <c r="AX9" s="2"/>
      <c r="AY9" s="2"/>
      <c r="AZ9" s="2"/>
      <c r="BA9" s="2"/>
      <c r="BB9" s="2"/>
      <c r="BC9" s="2"/>
      <c r="BD9" s="2"/>
      <c r="BE9" s="2"/>
      <c r="BF9" s="2"/>
      <c r="BG9" s="2"/>
      <c r="BH9" s="2"/>
    </row>
    <row r="10" spans="1:77" ht="30.6" customHeight="1" x14ac:dyDescent="0.25">
      <c r="A10" s="71" t="s">
        <v>150</v>
      </c>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4" t="s">
        <v>365</v>
      </c>
      <c r="AF10" s="74"/>
      <c r="AG10" s="74"/>
      <c r="AH10" s="74"/>
      <c r="AI10" s="74"/>
      <c r="AJ10" s="74"/>
      <c r="AK10" s="74"/>
      <c r="AL10" s="4"/>
      <c r="AM10" s="4"/>
      <c r="AN10" s="4"/>
      <c r="AO10" s="165" t="s">
        <v>363</v>
      </c>
      <c r="AP10" s="165"/>
      <c r="AQ10" s="165"/>
      <c r="AR10" s="165"/>
      <c r="AS10" s="165"/>
      <c r="AT10" s="165"/>
      <c r="AU10" s="165"/>
      <c r="AV10" s="2"/>
      <c r="AW10" s="2"/>
      <c r="AX10" s="2"/>
      <c r="AY10" s="2"/>
      <c r="AZ10" s="2"/>
      <c r="BA10" s="2"/>
      <c r="BB10" s="2"/>
      <c r="BC10" s="2"/>
      <c r="BD10" s="2"/>
      <c r="BE10" s="2"/>
      <c r="BF10" s="2"/>
      <c r="BG10" s="2"/>
      <c r="BH10" s="2"/>
    </row>
    <row r="12" spans="1:77" ht="19.95" customHeight="1" thickBot="1" x14ac:dyDescent="0.3">
      <c r="A12" s="166" t="s">
        <v>394</v>
      </c>
      <c r="B12" s="166"/>
      <c r="C12" s="166"/>
      <c r="D12" s="166"/>
      <c r="E12" s="166"/>
      <c r="F12" s="166"/>
      <c r="G12" s="166"/>
      <c r="H12" s="5"/>
      <c r="I12" s="213">
        <v>2152</v>
      </c>
      <c r="J12" s="213"/>
      <c r="K12" s="213"/>
      <c r="L12" s="213"/>
      <c r="M12" s="213"/>
      <c r="N12" s="213"/>
      <c r="O12" s="213"/>
      <c r="P12" s="6"/>
      <c r="Q12" s="166" t="s">
        <v>395</v>
      </c>
      <c r="R12" s="166"/>
      <c r="S12" s="166"/>
      <c r="T12" s="166"/>
      <c r="U12" s="166"/>
      <c r="V12" s="166"/>
      <c r="W12" s="166"/>
      <c r="X12" s="6"/>
      <c r="Y12" s="73" t="s">
        <v>396</v>
      </c>
      <c r="Z12" s="73"/>
      <c r="AA12" s="73"/>
      <c r="AB12" s="73"/>
      <c r="AC12" s="73"/>
      <c r="AD12" s="73"/>
      <c r="AE12" s="73"/>
      <c r="AF12" s="73"/>
      <c r="AG12" s="73"/>
      <c r="AH12" s="73"/>
      <c r="AI12" s="73"/>
      <c r="AJ12" s="73"/>
      <c r="AK12" s="73"/>
      <c r="AL12" s="73"/>
      <c r="AM12" s="73"/>
      <c r="AN12" s="73"/>
      <c r="AO12" s="73"/>
      <c r="AP12" s="7"/>
      <c r="AQ12" s="76">
        <v>11201100000</v>
      </c>
      <c r="AR12" s="76"/>
      <c r="AS12" s="76"/>
      <c r="AT12" s="76"/>
      <c r="AU12" s="76"/>
      <c r="AV12" s="76"/>
      <c r="AW12" s="7"/>
      <c r="AX12" s="7"/>
      <c r="AY12" s="7"/>
      <c r="AZ12" s="7"/>
      <c r="BA12" s="7"/>
    </row>
    <row r="13" spans="1:77" ht="33.6" customHeight="1" x14ac:dyDescent="0.25">
      <c r="A13" s="74" t="s">
        <v>370</v>
      </c>
      <c r="B13" s="74"/>
      <c r="C13" s="74"/>
      <c r="D13" s="74"/>
      <c r="E13" s="74"/>
      <c r="F13" s="74"/>
      <c r="G13" s="74"/>
      <c r="H13" s="4"/>
      <c r="I13" s="74" t="s">
        <v>371</v>
      </c>
      <c r="J13" s="74"/>
      <c r="K13" s="74"/>
      <c r="L13" s="74"/>
      <c r="M13" s="74"/>
      <c r="N13" s="74"/>
      <c r="O13" s="74"/>
      <c r="P13" s="6"/>
      <c r="Q13" s="74" t="s">
        <v>372</v>
      </c>
      <c r="R13" s="74"/>
      <c r="S13" s="74"/>
      <c r="T13" s="74"/>
      <c r="U13" s="74"/>
      <c r="V13" s="74"/>
      <c r="W13" s="74"/>
      <c r="X13" s="6"/>
      <c r="Y13" s="75" t="s">
        <v>373</v>
      </c>
      <c r="Z13" s="75"/>
      <c r="AA13" s="75"/>
      <c r="AB13" s="75"/>
      <c r="AC13" s="75"/>
      <c r="AD13" s="75"/>
      <c r="AE13" s="75"/>
      <c r="AF13" s="75"/>
      <c r="AG13" s="75"/>
      <c r="AH13" s="75"/>
      <c r="AI13" s="75"/>
      <c r="AJ13" s="75"/>
      <c r="AK13" s="75"/>
      <c r="AL13" s="75"/>
      <c r="AM13" s="75"/>
      <c r="AN13" s="75"/>
      <c r="AO13" s="75"/>
      <c r="AP13" s="4"/>
      <c r="AQ13" s="72" t="s">
        <v>374</v>
      </c>
      <c r="AR13" s="72"/>
      <c r="AS13" s="72"/>
      <c r="AT13" s="72"/>
      <c r="AU13" s="72"/>
      <c r="AV13" s="72"/>
      <c r="AW13" s="4"/>
      <c r="AX13" s="4"/>
      <c r="AY13" s="4"/>
      <c r="AZ13" s="4"/>
      <c r="BA13" s="4"/>
    </row>
    <row r="15" spans="1:77" ht="14.25" customHeight="1" x14ac:dyDescent="0.25">
      <c r="A15" s="51" t="s">
        <v>207</v>
      </c>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row>
    <row r="16" spans="1:77" ht="14.25" customHeight="1" x14ac:dyDescent="0.25">
      <c r="A16" s="51" t="s">
        <v>405</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row>
    <row r="17" spans="1:79" ht="27.6" customHeight="1" x14ac:dyDescent="0.25">
      <c r="A17" s="65" t="s">
        <v>397</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row>
    <row r="18" spans="1:79" ht="15" customHeight="1" x14ac:dyDescent="0.3">
      <c r="A18" s="67" t="s">
        <v>406</v>
      </c>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x14ac:dyDescent="0.25">
      <c r="A19" s="65" t="s">
        <v>359</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row>
    <row r="20" spans="1:79" ht="14.25" customHeight="1" x14ac:dyDescent="0.25">
      <c r="A20" s="51" t="s">
        <v>407</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row>
    <row r="21" spans="1:79" ht="148.94999999999999" customHeight="1" x14ac:dyDescent="0.25">
      <c r="A21" s="65" t="s">
        <v>360</v>
      </c>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row>
    <row r="22" spans="1:79" ht="14.25" customHeight="1" x14ac:dyDescent="0.25">
      <c r="A22" s="51" t="s">
        <v>146</v>
      </c>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row>
    <row r="23" spans="1:79" ht="14.25" customHeight="1" x14ac:dyDescent="0.25">
      <c r="A23" s="51" t="s">
        <v>408</v>
      </c>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row>
    <row r="24" spans="1:79" ht="15" customHeight="1" x14ac:dyDescent="0.25">
      <c r="A24" s="59" t="s">
        <v>192</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row>
    <row r="26" spans="1:79" ht="14.4" customHeight="1" x14ac:dyDescent="0.25">
      <c r="A26" s="81" t="s">
        <v>2</v>
      </c>
      <c r="B26" s="82"/>
      <c r="C26" s="82"/>
      <c r="D26" s="83"/>
      <c r="E26" s="81" t="s">
        <v>19</v>
      </c>
      <c r="F26" s="82"/>
      <c r="G26" s="82"/>
      <c r="H26" s="82"/>
      <c r="I26" s="82"/>
      <c r="J26" s="82"/>
      <c r="K26" s="82"/>
      <c r="L26" s="82"/>
      <c r="M26" s="82"/>
      <c r="N26" s="82"/>
      <c r="O26" s="82"/>
      <c r="P26" s="82"/>
      <c r="Q26" s="82"/>
      <c r="R26" s="82"/>
      <c r="S26" s="82"/>
      <c r="T26" s="82"/>
      <c r="U26" s="82"/>
      <c r="V26" s="82"/>
      <c r="W26" s="83"/>
      <c r="X26" s="61" t="s">
        <v>193</v>
      </c>
      <c r="Y26" s="61"/>
      <c r="Z26" s="61"/>
      <c r="AA26" s="61"/>
      <c r="AB26" s="61"/>
      <c r="AC26" s="61"/>
      <c r="AD26" s="61"/>
      <c r="AE26" s="61"/>
      <c r="AF26" s="61"/>
      <c r="AG26" s="61"/>
      <c r="AH26" s="61"/>
      <c r="AI26" s="61"/>
      <c r="AJ26" s="61"/>
      <c r="AK26" s="61"/>
      <c r="AL26" s="61"/>
      <c r="AM26" s="61"/>
      <c r="AN26" s="61"/>
      <c r="AO26" s="61"/>
      <c r="AP26" s="61" t="s">
        <v>195</v>
      </c>
      <c r="AQ26" s="61"/>
      <c r="AR26" s="61"/>
      <c r="AS26" s="61"/>
      <c r="AT26" s="61"/>
      <c r="AU26" s="61"/>
      <c r="AV26" s="61"/>
      <c r="AW26" s="61"/>
      <c r="AX26" s="61"/>
      <c r="AY26" s="61"/>
      <c r="AZ26" s="61"/>
      <c r="BA26" s="61"/>
      <c r="BB26" s="61"/>
      <c r="BC26" s="61"/>
      <c r="BD26" s="61"/>
      <c r="BE26" s="61"/>
      <c r="BF26" s="61"/>
      <c r="BG26" s="61"/>
      <c r="BH26" s="61" t="s">
        <v>200</v>
      </c>
      <c r="BI26" s="61"/>
      <c r="BJ26" s="61"/>
      <c r="BK26" s="61"/>
      <c r="BL26" s="61"/>
      <c r="BM26" s="61"/>
      <c r="BN26" s="61"/>
      <c r="BO26" s="61"/>
      <c r="BP26" s="61"/>
      <c r="BQ26" s="61"/>
      <c r="BR26" s="61"/>
      <c r="BS26" s="61"/>
      <c r="BT26" s="61"/>
      <c r="BU26" s="61"/>
      <c r="BV26" s="61"/>
      <c r="BW26" s="61"/>
      <c r="BX26" s="61"/>
      <c r="BY26" s="61"/>
    </row>
    <row r="27" spans="1:79" ht="54.75" customHeight="1" x14ac:dyDescent="0.25">
      <c r="A27" s="84"/>
      <c r="B27" s="85"/>
      <c r="C27" s="85"/>
      <c r="D27" s="86"/>
      <c r="E27" s="84"/>
      <c r="F27" s="85"/>
      <c r="G27" s="85"/>
      <c r="H27" s="85"/>
      <c r="I27" s="85"/>
      <c r="J27" s="85"/>
      <c r="K27" s="85"/>
      <c r="L27" s="85"/>
      <c r="M27" s="85"/>
      <c r="N27" s="85"/>
      <c r="O27" s="85"/>
      <c r="P27" s="85"/>
      <c r="Q27" s="85"/>
      <c r="R27" s="85"/>
      <c r="S27" s="85"/>
      <c r="T27" s="85"/>
      <c r="U27" s="85"/>
      <c r="V27" s="85"/>
      <c r="W27" s="86"/>
      <c r="X27" s="61" t="s">
        <v>4</v>
      </c>
      <c r="Y27" s="61"/>
      <c r="Z27" s="61"/>
      <c r="AA27" s="61"/>
      <c r="AB27" s="61"/>
      <c r="AC27" s="61" t="s">
        <v>3</v>
      </c>
      <c r="AD27" s="61"/>
      <c r="AE27" s="61"/>
      <c r="AF27" s="61"/>
      <c r="AG27" s="61"/>
      <c r="AH27" s="62" t="s">
        <v>116</v>
      </c>
      <c r="AI27" s="63"/>
      <c r="AJ27" s="64"/>
      <c r="AK27" s="61" t="s">
        <v>5</v>
      </c>
      <c r="AL27" s="61"/>
      <c r="AM27" s="61"/>
      <c r="AN27" s="61"/>
      <c r="AO27" s="61"/>
      <c r="AP27" s="61" t="s">
        <v>4</v>
      </c>
      <c r="AQ27" s="61"/>
      <c r="AR27" s="61"/>
      <c r="AS27" s="61"/>
      <c r="AT27" s="61"/>
      <c r="AU27" s="61" t="s">
        <v>3</v>
      </c>
      <c r="AV27" s="61"/>
      <c r="AW27" s="61"/>
      <c r="AX27" s="61"/>
      <c r="AY27" s="61"/>
      <c r="AZ27" s="62" t="s">
        <v>116</v>
      </c>
      <c r="BA27" s="63"/>
      <c r="BB27" s="64"/>
      <c r="BC27" s="61" t="s">
        <v>96</v>
      </c>
      <c r="BD27" s="61"/>
      <c r="BE27" s="61"/>
      <c r="BF27" s="61"/>
      <c r="BG27" s="61"/>
      <c r="BH27" s="61" t="s">
        <v>4</v>
      </c>
      <c r="BI27" s="61"/>
      <c r="BJ27" s="61"/>
      <c r="BK27" s="61"/>
      <c r="BL27" s="61"/>
      <c r="BM27" s="61" t="s">
        <v>3</v>
      </c>
      <c r="BN27" s="61"/>
      <c r="BO27" s="61"/>
      <c r="BP27" s="61"/>
      <c r="BQ27" s="61"/>
      <c r="BR27" s="62" t="s">
        <v>116</v>
      </c>
      <c r="BS27" s="63"/>
      <c r="BT27" s="64"/>
      <c r="BU27" s="61" t="s">
        <v>97</v>
      </c>
      <c r="BV27" s="61"/>
      <c r="BW27" s="61"/>
      <c r="BX27" s="61"/>
      <c r="BY27" s="61"/>
    </row>
    <row r="28" spans="1:79" ht="15" customHeight="1" x14ac:dyDescent="0.25">
      <c r="A28" s="77">
        <v>1</v>
      </c>
      <c r="B28" s="78"/>
      <c r="C28" s="78"/>
      <c r="D28" s="79"/>
      <c r="E28" s="77">
        <v>2</v>
      </c>
      <c r="F28" s="78"/>
      <c r="G28" s="78"/>
      <c r="H28" s="78"/>
      <c r="I28" s="78"/>
      <c r="J28" s="78"/>
      <c r="K28" s="78"/>
      <c r="L28" s="78"/>
      <c r="M28" s="78"/>
      <c r="N28" s="78"/>
      <c r="O28" s="78"/>
      <c r="P28" s="78"/>
      <c r="Q28" s="78"/>
      <c r="R28" s="78"/>
      <c r="S28" s="78"/>
      <c r="T28" s="78"/>
      <c r="U28" s="78"/>
      <c r="V28" s="78"/>
      <c r="W28" s="79"/>
      <c r="X28" s="61">
        <v>3</v>
      </c>
      <c r="Y28" s="61"/>
      <c r="Z28" s="61"/>
      <c r="AA28" s="61"/>
      <c r="AB28" s="61"/>
      <c r="AC28" s="61">
        <v>4</v>
      </c>
      <c r="AD28" s="61"/>
      <c r="AE28" s="61"/>
      <c r="AF28" s="61"/>
      <c r="AG28" s="61"/>
      <c r="AH28" s="77">
        <v>5</v>
      </c>
      <c r="AI28" s="78"/>
      <c r="AJ28" s="79"/>
      <c r="AK28" s="61">
        <v>6</v>
      </c>
      <c r="AL28" s="61"/>
      <c r="AM28" s="61"/>
      <c r="AN28" s="61"/>
      <c r="AO28" s="61"/>
      <c r="AP28" s="61">
        <v>7</v>
      </c>
      <c r="AQ28" s="61"/>
      <c r="AR28" s="61"/>
      <c r="AS28" s="61"/>
      <c r="AT28" s="61"/>
      <c r="AU28" s="61">
        <v>8</v>
      </c>
      <c r="AV28" s="61"/>
      <c r="AW28" s="61"/>
      <c r="AX28" s="61"/>
      <c r="AY28" s="61"/>
      <c r="AZ28" s="77">
        <v>9</v>
      </c>
      <c r="BA28" s="78"/>
      <c r="BB28" s="79"/>
      <c r="BC28" s="61">
        <v>10</v>
      </c>
      <c r="BD28" s="61"/>
      <c r="BE28" s="61"/>
      <c r="BF28" s="61"/>
      <c r="BG28" s="61"/>
      <c r="BH28" s="61">
        <v>11</v>
      </c>
      <c r="BI28" s="61"/>
      <c r="BJ28" s="61"/>
      <c r="BK28" s="61"/>
      <c r="BL28" s="61"/>
      <c r="BM28" s="61">
        <v>12</v>
      </c>
      <c r="BN28" s="61"/>
      <c r="BO28" s="61"/>
      <c r="BP28" s="61"/>
      <c r="BQ28" s="61"/>
      <c r="BR28" s="77">
        <v>13</v>
      </c>
      <c r="BS28" s="78"/>
      <c r="BT28" s="79"/>
      <c r="BU28" s="61">
        <v>14</v>
      </c>
      <c r="BV28" s="61"/>
      <c r="BW28" s="61"/>
      <c r="BX28" s="61"/>
      <c r="BY28" s="61"/>
    </row>
    <row r="29" spans="1:79" ht="13.5" hidden="1" customHeight="1" x14ac:dyDescent="0.25">
      <c r="A29" s="62" t="s">
        <v>56</v>
      </c>
      <c r="B29" s="63"/>
      <c r="C29" s="63"/>
      <c r="D29" s="64"/>
      <c r="E29" s="62" t="s">
        <v>57</v>
      </c>
      <c r="F29" s="63"/>
      <c r="G29" s="63"/>
      <c r="H29" s="63"/>
      <c r="I29" s="63"/>
      <c r="J29" s="63"/>
      <c r="K29" s="63"/>
      <c r="L29" s="63"/>
      <c r="M29" s="63"/>
      <c r="N29" s="63"/>
      <c r="O29" s="63"/>
      <c r="P29" s="63"/>
      <c r="Q29" s="63"/>
      <c r="R29" s="63"/>
      <c r="S29" s="63"/>
      <c r="T29" s="63"/>
      <c r="U29" s="63"/>
      <c r="V29" s="63"/>
      <c r="W29" s="64"/>
      <c r="X29" s="80" t="s">
        <v>65</v>
      </c>
      <c r="Y29" s="80"/>
      <c r="Z29" s="80"/>
      <c r="AA29" s="80"/>
      <c r="AB29" s="80"/>
      <c r="AC29" s="80" t="s">
        <v>66</v>
      </c>
      <c r="AD29" s="80"/>
      <c r="AE29" s="80"/>
      <c r="AF29" s="80"/>
      <c r="AG29" s="80"/>
      <c r="AH29" s="62" t="s">
        <v>91</v>
      </c>
      <c r="AI29" s="63"/>
      <c r="AJ29" s="64"/>
      <c r="AK29" s="91" t="s">
        <v>99</v>
      </c>
      <c r="AL29" s="91"/>
      <c r="AM29" s="91"/>
      <c r="AN29" s="91"/>
      <c r="AO29" s="91"/>
      <c r="AP29" s="80" t="s">
        <v>67</v>
      </c>
      <c r="AQ29" s="80"/>
      <c r="AR29" s="80"/>
      <c r="AS29" s="80"/>
      <c r="AT29" s="80"/>
      <c r="AU29" s="80" t="s">
        <v>68</v>
      </c>
      <c r="AV29" s="80"/>
      <c r="AW29" s="80"/>
      <c r="AX29" s="80"/>
      <c r="AY29" s="80"/>
      <c r="AZ29" s="62" t="s">
        <v>92</v>
      </c>
      <c r="BA29" s="63"/>
      <c r="BB29" s="64"/>
      <c r="BC29" s="91" t="s">
        <v>99</v>
      </c>
      <c r="BD29" s="91"/>
      <c r="BE29" s="91"/>
      <c r="BF29" s="91"/>
      <c r="BG29" s="91"/>
      <c r="BH29" s="80" t="s">
        <v>58</v>
      </c>
      <c r="BI29" s="80"/>
      <c r="BJ29" s="80"/>
      <c r="BK29" s="80"/>
      <c r="BL29" s="80"/>
      <c r="BM29" s="80" t="s">
        <v>59</v>
      </c>
      <c r="BN29" s="80"/>
      <c r="BO29" s="80"/>
      <c r="BP29" s="80"/>
      <c r="BQ29" s="80"/>
      <c r="BR29" s="62" t="s">
        <v>93</v>
      </c>
      <c r="BS29" s="63"/>
      <c r="BT29" s="64"/>
      <c r="BU29" s="91" t="s">
        <v>99</v>
      </c>
      <c r="BV29" s="91"/>
      <c r="BW29" s="91"/>
      <c r="BX29" s="91"/>
      <c r="BY29" s="91"/>
      <c r="CA29" s="1" t="s">
        <v>21</v>
      </c>
    </row>
    <row r="30" spans="1:79" s="8" customFormat="1" ht="13.2" customHeight="1" x14ac:dyDescent="0.25">
      <c r="A30" s="62"/>
      <c r="B30" s="63"/>
      <c r="C30" s="63"/>
      <c r="D30" s="64"/>
      <c r="E30" s="92" t="s">
        <v>152</v>
      </c>
      <c r="F30" s="93"/>
      <c r="G30" s="93"/>
      <c r="H30" s="93"/>
      <c r="I30" s="93"/>
      <c r="J30" s="93"/>
      <c r="K30" s="93"/>
      <c r="L30" s="93"/>
      <c r="M30" s="93"/>
      <c r="N30" s="93"/>
      <c r="O30" s="93"/>
      <c r="P30" s="93"/>
      <c r="Q30" s="93"/>
      <c r="R30" s="93"/>
      <c r="S30" s="93"/>
      <c r="T30" s="93"/>
      <c r="U30" s="93"/>
      <c r="V30" s="93"/>
      <c r="W30" s="94"/>
      <c r="X30" s="87">
        <v>1519872</v>
      </c>
      <c r="Y30" s="87"/>
      <c r="Z30" s="87"/>
      <c r="AA30" s="87"/>
      <c r="AB30" s="87"/>
      <c r="AC30" s="87" t="s">
        <v>153</v>
      </c>
      <c r="AD30" s="87"/>
      <c r="AE30" s="87"/>
      <c r="AF30" s="87"/>
      <c r="AG30" s="87"/>
      <c r="AH30" s="88" t="s">
        <v>153</v>
      </c>
      <c r="AI30" s="89"/>
      <c r="AJ30" s="90"/>
      <c r="AK30" s="87">
        <f>IF(ISNUMBER(X30),X30,0)+IF(ISNUMBER(AC30),AC30,0)</f>
        <v>1519872</v>
      </c>
      <c r="AL30" s="87"/>
      <c r="AM30" s="87"/>
      <c r="AN30" s="87"/>
      <c r="AO30" s="87"/>
      <c r="AP30" s="87">
        <v>1072400</v>
      </c>
      <c r="AQ30" s="87"/>
      <c r="AR30" s="87"/>
      <c r="AS30" s="87"/>
      <c r="AT30" s="87"/>
      <c r="AU30" s="87" t="s">
        <v>153</v>
      </c>
      <c r="AV30" s="87"/>
      <c r="AW30" s="87"/>
      <c r="AX30" s="87"/>
      <c r="AY30" s="87"/>
      <c r="AZ30" s="88" t="s">
        <v>153</v>
      </c>
      <c r="BA30" s="89"/>
      <c r="BB30" s="90"/>
      <c r="BC30" s="87">
        <f>IF(ISNUMBER(AP30),AP30,0)+IF(ISNUMBER(AU30),AU30,0)</f>
        <v>1072400</v>
      </c>
      <c r="BD30" s="87"/>
      <c r="BE30" s="87"/>
      <c r="BF30" s="87"/>
      <c r="BG30" s="87"/>
      <c r="BH30" s="87">
        <v>1058000</v>
      </c>
      <c r="BI30" s="87"/>
      <c r="BJ30" s="87"/>
      <c r="BK30" s="87"/>
      <c r="BL30" s="87"/>
      <c r="BM30" s="87" t="s">
        <v>153</v>
      </c>
      <c r="BN30" s="87"/>
      <c r="BO30" s="87"/>
      <c r="BP30" s="87"/>
      <c r="BQ30" s="87"/>
      <c r="BR30" s="88" t="s">
        <v>153</v>
      </c>
      <c r="BS30" s="89"/>
      <c r="BT30" s="90"/>
      <c r="BU30" s="87">
        <f>IF(ISNUMBER(BH30),BH30,0)+IF(ISNUMBER(BM30),BM30,0)</f>
        <v>1058000</v>
      </c>
      <c r="BV30" s="87"/>
      <c r="BW30" s="87"/>
      <c r="BX30" s="87"/>
      <c r="BY30" s="87"/>
      <c r="CA30" s="8" t="s">
        <v>22</v>
      </c>
    </row>
    <row r="31" spans="1:79" s="9" customFormat="1" ht="12.75" customHeight="1" x14ac:dyDescent="0.25">
      <c r="A31" s="98"/>
      <c r="B31" s="99"/>
      <c r="C31" s="99"/>
      <c r="D31" s="100"/>
      <c r="E31" s="101" t="s">
        <v>145</v>
      </c>
      <c r="F31" s="102"/>
      <c r="G31" s="102"/>
      <c r="H31" s="102"/>
      <c r="I31" s="102"/>
      <c r="J31" s="102"/>
      <c r="K31" s="102"/>
      <c r="L31" s="102"/>
      <c r="M31" s="102"/>
      <c r="N31" s="102"/>
      <c r="O31" s="102"/>
      <c r="P31" s="102"/>
      <c r="Q31" s="102"/>
      <c r="R31" s="102"/>
      <c r="S31" s="102"/>
      <c r="T31" s="102"/>
      <c r="U31" s="102"/>
      <c r="V31" s="102"/>
      <c r="W31" s="103"/>
      <c r="X31" s="120">
        <v>974872</v>
      </c>
      <c r="Y31" s="120"/>
      <c r="Z31" s="120"/>
      <c r="AA31" s="120"/>
      <c r="AB31" s="120"/>
      <c r="AC31" s="120">
        <v>0</v>
      </c>
      <c r="AD31" s="120"/>
      <c r="AE31" s="120"/>
      <c r="AF31" s="120"/>
      <c r="AG31" s="120"/>
      <c r="AH31" s="95">
        <v>0</v>
      </c>
      <c r="AI31" s="96"/>
      <c r="AJ31" s="97"/>
      <c r="AK31" s="120">
        <f>IF(ISNUMBER(X31),X31,0)+IF(ISNUMBER(AC31),AC31,0)</f>
        <v>974872</v>
      </c>
      <c r="AL31" s="120"/>
      <c r="AM31" s="120"/>
      <c r="AN31" s="120"/>
      <c r="AO31" s="120"/>
      <c r="AP31" s="120">
        <v>1072400</v>
      </c>
      <c r="AQ31" s="120"/>
      <c r="AR31" s="120"/>
      <c r="AS31" s="120"/>
      <c r="AT31" s="120"/>
      <c r="AU31" s="120">
        <v>0</v>
      </c>
      <c r="AV31" s="120"/>
      <c r="AW31" s="120"/>
      <c r="AX31" s="120"/>
      <c r="AY31" s="120"/>
      <c r="AZ31" s="95">
        <v>0</v>
      </c>
      <c r="BA31" s="96"/>
      <c r="BB31" s="97"/>
      <c r="BC31" s="120">
        <f>IF(ISNUMBER(AP31),AP31,0)+IF(ISNUMBER(AU31),AU31,0)</f>
        <v>1072400</v>
      </c>
      <c r="BD31" s="120"/>
      <c r="BE31" s="120"/>
      <c r="BF31" s="120"/>
      <c r="BG31" s="120"/>
      <c r="BH31" s="120">
        <v>1058000</v>
      </c>
      <c r="BI31" s="120"/>
      <c r="BJ31" s="120"/>
      <c r="BK31" s="120"/>
      <c r="BL31" s="120"/>
      <c r="BM31" s="120">
        <v>0</v>
      </c>
      <c r="BN31" s="120"/>
      <c r="BO31" s="120"/>
      <c r="BP31" s="120"/>
      <c r="BQ31" s="120"/>
      <c r="BR31" s="95">
        <v>0</v>
      </c>
      <c r="BS31" s="96"/>
      <c r="BT31" s="97"/>
      <c r="BU31" s="120">
        <f>IF(ISNUMBER(BH31),BH31,0)+IF(ISNUMBER(BM31),BM31,0)</f>
        <v>1058000</v>
      </c>
      <c r="BV31" s="120"/>
      <c r="BW31" s="120"/>
      <c r="BX31" s="120"/>
      <c r="BY31" s="120"/>
    </row>
    <row r="33" spans="1:79" ht="14.25" customHeight="1" x14ac:dyDescent="0.25">
      <c r="A33" s="51" t="s">
        <v>409</v>
      </c>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row>
    <row r="34" spans="1:79" ht="15" customHeight="1" x14ac:dyDescent="0.25">
      <c r="A34" s="59" t="s">
        <v>192</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row>
    <row r="36" spans="1:79" ht="14.4" customHeight="1" x14ac:dyDescent="0.25">
      <c r="A36" s="81" t="s">
        <v>2</v>
      </c>
      <c r="B36" s="82"/>
      <c r="C36" s="82"/>
      <c r="D36" s="83"/>
      <c r="E36" s="81" t="s">
        <v>19</v>
      </c>
      <c r="F36" s="82"/>
      <c r="G36" s="82"/>
      <c r="H36" s="82"/>
      <c r="I36" s="82"/>
      <c r="J36" s="82"/>
      <c r="K36" s="82"/>
      <c r="L36" s="82"/>
      <c r="M36" s="82"/>
      <c r="N36" s="82"/>
      <c r="O36" s="82"/>
      <c r="P36" s="82"/>
      <c r="Q36" s="82"/>
      <c r="R36" s="82"/>
      <c r="S36" s="82"/>
      <c r="T36" s="82"/>
      <c r="U36" s="82"/>
      <c r="V36" s="82"/>
      <c r="W36" s="83"/>
      <c r="X36" s="61" t="s">
        <v>204</v>
      </c>
      <c r="Y36" s="61"/>
      <c r="Z36" s="61"/>
      <c r="AA36" s="61"/>
      <c r="AB36" s="61"/>
      <c r="AC36" s="61"/>
      <c r="AD36" s="61"/>
      <c r="AE36" s="61"/>
      <c r="AF36" s="61"/>
      <c r="AG36" s="61"/>
      <c r="AH36" s="61"/>
      <c r="AI36" s="61"/>
      <c r="AJ36" s="61"/>
      <c r="AK36" s="61"/>
      <c r="AL36" s="61"/>
      <c r="AM36" s="61"/>
      <c r="AN36" s="61"/>
      <c r="AO36" s="61"/>
      <c r="AP36" s="61" t="s">
        <v>208</v>
      </c>
      <c r="AQ36" s="61"/>
      <c r="AR36" s="61"/>
      <c r="AS36" s="61"/>
      <c r="AT36" s="61"/>
      <c r="AU36" s="61"/>
      <c r="AV36" s="61"/>
      <c r="AW36" s="61"/>
      <c r="AX36" s="61"/>
      <c r="AY36" s="61"/>
      <c r="AZ36" s="61"/>
      <c r="BA36" s="61"/>
      <c r="BB36" s="61"/>
      <c r="BC36" s="61"/>
      <c r="BD36" s="61"/>
      <c r="BE36" s="61"/>
      <c r="BF36" s="61"/>
      <c r="BG36" s="61"/>
    </row>
    <row r="37" spans="1:79" ht="53.4" customHeight="1" x14ac:dyDescent="0.25">
      <c r="A37" s="84"/>
      <c r="B37" s="85"/>
      <c r="C37" s="85"/>
      <c r="D37" s="86"/>
      <c r="E37" s="84"/>
      <c r="F37" s="85"/>
      <c r="G37" s="85"/>
      <c r="H37" s="85"/>
      <c r="I37" s="85"/>
      <c r="J37" s="85"/>
      <c r="K37" s="85"/>
      <c r="L37" s="85"/>
      <c r="M37" s="85"/>
      <c r="N37" s="85"/>
      <c r="O37" s="85"/>
      <c r="P37" s="85"/>
      <c r="Q37" s="85"/>
      <c r="R37" s="85"/>
      <c r="S37" s="85"/>
      <c r="T37" s="85"/>
      <c r="U37" s="85"/>
      <c r="V37" s="85"/>
      <c r="W37" s="86"/>
      <c r="X37" s="61" t="s">
        <v>4</v>
      </c>
      <c r="Y37" s="61"/>
      <c r="Z37" s="61"/>
      <c r="AA37" s="61"/>
      <c r="AB37" s="61"/>
      <c r="AC37" s="61" t="s">
        <v>3</v>
      </c>
      <c r="AD37" s="61"/>
      <c r="AE37" s="61"/>
      <c r="AF37" s="61"/>
      <c r="AG37" s="61"/>
      <c r="AH37" s="62" t="s">
        <v>116</v>
      </c>
      <c r="AI37" s="63"/>
      <c r="AJ37" s="64"/>
      <c r="AK37" s="61" t="s">
        <v>5</v>
      </c>
      <c r="AL37" s="61"/>
      <c r="AM37" s="61"/>
      <c r="AN37" s="61"/>
      <c r="AO37" s="61"/>
      <c r="AP37" s="61" t="s">
        <v>4</v>
      </c>
      <c r="AQ37" s="61"/>
      <c r="AR37" s="61"/>
      <c r="AS37" s="61"/>
      <c r="AT37" s="61"/>
      <c r="AU37" s="61" t="s">
        <v>3</v>
      </c>
      <c r="AV37" s="61"/>
      <c r="AW37" s="61"/>
      <c r="AX37" s="61"/>
      <c r="AY37" s="61"/>
      <c r="AZ37" s="62" t="s">
        <v>116</v>
      </c>
      <c r="BA37" s="63"/>
      <c r="BB37" s="64"/>
      <c r="BC37" s="61" t="s">
        <v>96</v>
      </c>
      <c r="BD37" s="61"/>
      <c r="BE37" s="61"/>
      <c r="BF37" s="61"/>
      <c r="BG37" s="61"/>
    </row>
    <row r="38" spans="1:79" ht="15" customHeight="1" x14ac:dyDescent="0.25">
      <c r="A38" s="77">
        <v>1</v>
      </c>
      <c r="B38" s="78"/>
      <c r="C38" s="78"/>
      <c r="D38" s="79"/>
      <c r="E38" s="77">
        <v>2</v>
      </c>
      <c r="F38" s="78"/>
      <c r="G38" s="78"/>
      <c r="H38" s="78"/>
      <c r="I38" s="78"/>
      <c r="J38" s="78"/>
      <c r="K38" s="78"/>
      <c r="L38" s="78"/>
      <c r="M38" s="78"/>
      <c r="N38" s="78"/>
      <c r="O38" s="78"/>
      <c r="P38" s="78"/>
      <c r="Q38" s="78"/>
      <c r="R38" s="78"/>
      <c r="S38" s="78"/>
      <c r="T38" s="78"/>
      <c r="U38" s="78"/>
      <c r="V38" s="78"/>
      <c r="W38" s="79"/>
      <c r="X38" s="61">
        <v>3</v>
      </c>
      <c r="Y38" s="61"/>
      <c r="Z38" s="61"/>
      <c r="AA38" s="61"/>
      <c r="AB38" s="61"/>
      <c r="AC38" s="61">
        <v>4</v>
      </c>
      <c r="AD38" s="61"/>
      <c r="AE38" s="61"/>
      <c r="AF38" s="61"/>
      <c r="AG38" s="61"/>
      <c r="AH38" s="77">
        <v>5</v>
      </c>
      <c r="AI38" s="78"/>
      <c r="AJ38" s="79"/>
      <c r="AK38" s="61">
        <v>6</v>
      </c>
      <c r="AL38" s="61"/>
      <c r="AM38" s="61"/>
      <c r="AN38" s="61"/>
      <c r="AO38" s="61"/>
      <c r="AP38" s="61">
        <v>7</v>
      </c>
      <c r="AQ38" s="61"/>
      <c r="AR38" s="61"/>
      <c r="AS38" s="61"/>
      <c r="AT38" s="61"/>
      <c r="AU38" s="61">
        <v>8</v>
      </c>
      <c r="AV38" s="61"/>
      <c r="AW38" s="61"/>
      <c r="AX38" s="61"/>
      <c r="AY38" s="61"/>
      <c r="AZ38" s="77">
        <v>9</v>
      </c>
      <c r="BA38" s="78"/>
      <c r="BB38" s="79"/>
      <c r="BC38" s="61">
        <v>10</v>
      </c>
      <c r="BD38" s="61"/>
      <c r="BE38" s="61"/>
      <c r="BF38" s="61"/>
      <c r="BG38" s="61"/>
    </row>
    <row r="39" spans="1:79" ht="8.25" hidden="1" customHeight="1" x14ac:dyDescent="0.25">
      <c r="A39" s="62" t="s">
        <v>56</v>
      </c>
      <c r="B39" s="63"/>
      <c r="C39" s="63"/>
      <c r="D39" s="64"/>
      <c r="E39" s="62" t="s">
        <v>57</v>
      </c>
      <c r="F39" s="63"/>
      <c r="G39" s="63"/>
      <c r="H39" s="63"/>
      <c r="I39" s="63"/>
      <c r="J39" s="63"/>
      <c r="K39" s="63"/>
      <c r="L39" s="63"/>
      <c r="M39" s="63"/>
      <c r="N39" s="63"/>
      <c r="O39" s="63"/>
      <c r="P39" s="63"/>
      <c r="Q39" s="63"/>
      <c r="R39" s="63"/>
      <c r="S39" s="63"/>
      <c r="T39" s="63"/>
      <c r="U39" s="63"/>
      <c r="V39" s="63"/>
      <c r="W39" s="64"/>
      <c r="X39" s="80" t="s">
        <v>60</v>
      </c>
      <c r="Y39" s="80"/>
      <c r="Z39" s="80"/>
      <c r="AA39" s="80"/>
      <c r="AB39" s="80"/>
      <c r="AC39" s="80" t="s">
        <v>61</v>
      </c>
      <c r="AD39" s="80"/>
      <c r="AE39" s="80"/>
      <c r="AF39" s="80"/>
      <c r="AG39" s="80"/>
      <c r="AH39" s="62" t="s">
        <v>94</v>
      </c>
      <c r="AI39" s="63"/>
      <c r="AJ39" s="64"/>
      <c r="AK39" s="91" t="s">
        <v>99</v>
      </c>
      <c r="AL39" s="91"/>
      <c r="AM39" s="91"/>
      <c r="AN39" s="91"/>
      <c r="AO39" s="91"/>
      <c r="AP39" s="80" t="s">
        <v>62</v>
      </c>
      <c r="AQ39" s="80"/>
      <c r="AR39" s="80"/>
      <c r="AS39" s="80"/>
      <c r="AT39" s="80"/>
      <c r="AU39" s="80" t="s">
        <v>63</v>
      </c>
      <c r="AV39" s="80"/>
      <c r="AW39" s="80"/>
      <c r="AX39" s="80"/>
      <c r="AY39" s="80"/>
      <c r="AZ39" s="62" t="s">
        <v>95</v>
      </c>
      <c r="BA39" s="63"/>
      <c r="BB39" s="64"/>
      <c r="BC39" s="91" t="s">
        <v>99</v>
      </c>
      <c r="BD39" s="91"/>
      <c r="BE39" s="91"/>
      <c r="BF39" s="91"/>
      <c r="BG39" s="91"/>
      <c r="CA39" s="1" t="s">
        <v>23</v>
      </c>
    </row>
    <row r="40" spans="1:79" s="8" customFormat="1" ht="13.2" customHeight="1" x14ac:dyDescent="0.25">
      <c r="A40" s="62"/>
      <c r="B40" s="63"/>
      <c r="C40" s="63"/>
      <c r="D40" s="64"/>
      <c r="E40" s="92" t="s">
        <v>152</v>
      </c>
      <c r="F40" s="93"/>
      <c r="G40" s="93"/>
      <c r="H40" s="93"/>
      <c r="I40" s="93"/>
      <c r="J40" s="93"/>
      <c r="K40" s="93"/>
      <c r="L40" s="93"/>
      <c r="M40" s="93"/>
      <c r="N40" s="93"/>
      <c r="O40" s="93"/>
      <c r="P40" s="93"/>
      <c r="Q40" s="93"/>
      <c r="R40" s="93"/>
      <c r="S40" s="93"/>
      <c r="T40" s="93"/>
      <c r="U40" s="93"/>
      <c r="V40" s="93"/>
      <c r="W40" s="94"/>
      <c r="X40" s="88">
        <v>1118306</v>
      </c>
      <c r="Y40" s="89"/>
      <c r="Z40" s="89"/>
      <c r="AA40" s="89"/>
      <c r="AB40" s="90"/>
      <c r="AC40" s="88" t="s">
        <v>153</v>
      </c>
      <c r="AD40" s="89"/>
      <c r="AE40" s="89"/>
      <c r="AF40" s="89"/>
      <c r="AG40" s="90"/>
      <c r="AH40" s="88" t="s">
        <v>153</v>
      </c>
      <c r="AI40" s="89"/>
      <c r="AJ40" s="90"/>
      <c r="AK40" s="88">
        <f>IF(ISNUMBER(X40),X40,0)+IF(ISNUMBER(AC40),AC40,0)</f>
        <v>1118306</v>
      </c>
      <c r="AL40" s="89"/>
      <c r="AM40" s="89"/>
      <c r="AN40" s="89"/>
      <c r="AO40" s="90"/>
      <c r="AP40" s="88">
        <v>1177576</v>
      </c>
      <c r="AQ40" s="89"/>
      <c r="AR40" s="89"/>
      <c r="AS40" s="89"/>
      <c r="AT40" s="90"/>
      <c r="AU40" s="88" t="s">
        <v>153</v>
      </c>
      <c r="AV40" s="89"/>
      <c r="AW40" s="89"/>
      <c r="AX40" s="89"/>
      <c r="AY40" s="90"/>
      <c r="AZ40" s="88" t="s">
        <v>153</v>
      </c>
      <c r="BA40" s="89"/>
      <c r="BB40" s="90"/>
      <c r="BC40" s="88">
        <f>IF(ISNUMBER(AP40),AP40,0)+IF(ISNUMBER(AU40),AU40,0)</f>
        <v>1177576</v>
      </c>
      <c r="BD40" s="89"/>
      <c r="BE40" s="89"/>
      <c r="BF40" s="89"/>
      <c r="BG40" s="90"/>
      <c r="CA40" s="8" t="s">
        <v>24</v>
      </c>
    </row>
    <row r="41" spans="1:79" s="9" customFormat="1" ht="12.75" customHeight="1" x14ac:dyDescent="0.25">
      <c r="A41" s="98"/>
      <c r="B41" s="99"/>
      <c r="C41" s="99"/>
      <c r="D41" s="100"/>
      <c r="E41" s="101" t="s">
        <v>145</v>
      </c>
      <c r="F41" s="102"/>
      <c r="G41" s="102"/>
      <c r="H41" s="102"/>
      <c r="I41" s="102"/>
      <c r="J41" s="102"/>
      <c r="K41" s="102"/>
      <c r="L41" s="102"/>
      <c r="M41" s="102"/>
      <c r="N41" s="102"/>
      <c r="O41" s="102"/>
      <c r="P41" s="102"/>
      <c r="Q41" s="102"/>
      <c r="R41" s="102"/>
      <c r="S41" s="102"/>
      <c r="T41" s="102"/>
      <c r="U41" s="102"/>
      <c r="V41" s="102"/>
      <c r="W41" s="103"/>
      <c r="X41" s="95">
        <v>1118306</v>
      </c>
      <c r="Y41" s="96"/>
      <c r="Z41" s="96"/>
      <c r="AA41" s="96"/>
      <c r="AB41" s="97"/>
      <c r="AC41" s="95">
        <v>0</v>
      </c>
      <c r="AD41" s="96"/>
      <c r="AE41" s="96"/>
      <c r="AF41" s="96"/>
      <c r="AG41" s="97"/>
      <c r="AH41" s="95">
        <v>0</v>
      </c>
      <c r="AI41" s="96"/>
      <c r="AJ41" s="97"/>
      <c r="AK41" s="95">
        <f>IF(ISNUMBER(X41),X41,0)+IF(ISNUMBER(AC41),AC41,0)</f>
        <v>1118306</v>
      </c>
      <c r="AL41" s="96"/>
      <c r="AM41" s="96"/>
      <c r="AN41" s="96"/>
      <c r="AO41" s="97"/>
      <c r="AP41" s="95">
        <v>1177576</v>
      </c>
      <c r="AQ41" s="96"/>
      <c r="AR41" s="96"/>
      <c r="AS41" s="96"/>
      <c r="AT41" s="97"/>
      <c r="AU41" s="95">
        <v>0</v>
      </c>
      <c r="AV41" s="96"/>
      <c r="AW41" s="96"/>
      <c r="AX41" s="96"/>
      <c r="AY41" s="97"/>
      <c r="AZ41" s="95">
        <v>0</v>
      </c>
      <c r="BA41" s="96"/>
      <c r="BB41" s="97"/>
      <c r="BC41" s="95">
        <f>IF(ISNUMBER(AP41),AP41,0)+IF(ISNUMBER(AU41),AU41,0)</f>
        <v>1177576</v>
      </c>
      <c r="BD41" s="96"/>
      <c r="BE41" s="96"/>
      <c r="BF41" s="96"/>
      <c r="BG41" s="97"/>
    </row>
    <row r="43" spans="1:79" s="12" customFormat="1" ht="14.25" customHeight="1" x14ac:dyDescent="0.25">
      <c r="A43" s="51" t="s">
        <v>403</v>
      </c>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row>
    <row r="44" spans="1:79" ht="14.25" customHeight="1" x14ac:dyDescent="0.25">
      <c r="A44" s="51" t="s">
        <v>410</v>
      </c>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row>
    <row r="45" spans="1:79" ht="15" customHeight="1" x14ac:dyDescent="0.25">
      <c r="A45" s="59" t="s">
        <v>192</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row>
    <row r="47" spans="1:79" ht="23.1" customHeight="1" x14ac:dyDescent="0.25">
      <c r="A47" s="104" t="s">
        <v>117</v>
      </c>
      <c r="B47" s="105"/>
      <c r="C47" s="105"/>
      <c r="D47" s="106"/>
      <c r="E47" s="81" t="s">
        <v>19</v>
      </c>
      <c r="F47" s="82"/>
      <c r="G47" s="82"/>
      <c r="H47" s="82"/>
      <c r="I47" s="82"/>
      <c r="J47" s="82"/>
      <c r="K47" s="82"/>
      <c r="L47" s="82"/>
      <c r="M47" s="82"/>
      <c r="N47" s="82"/>
      <c r="O47" s="82"/>
      <c r="P47" s="82"/>
      <c r="Q47" s="82"/>
      <c r="R47" s="82"/>
      <c r="S47" s="82"/>
      <c r="T47" s="82"/>
      <c r="U47" s="82"/>
      <c r="V47" s="82"/>
      <c r="W47" s="83"/>
      <c r="X47" s="61" t="s">
        <v>193</v>
      </c>
      <c r="Y47" s="61"/>
      <c r="Z47" s="61"/>
      <c r="AA47" s="61"/>
      <c r="AB47" s="61"/>
      <c r="AC47" s="61"/>
      <c r="AD47" s="61"/>
      <c r="AE47" s="61"/>
      <c r="AF47" s="61"/>
      <c r="AG47" s="61"/>
      <c r="AH47" s="61"/>
      <c r="AI47" s="61"/>
      <c r="AJ47" s="61"/>
      <c r="AK47" s="61"/>
      <c r="AL47" s="61"/>
      <c r="AM47" s="61"/>
      <c r="AN47" s="61"/>
      <c r="AO47" s="61"/>
      <c r="AP47" s="61" t="s">
        <v>195</v>
      </c>
      <c r="AQ47" s="61"/>
      <c r="AR47" s="61"/>
      <c r="AS47" s="61"/>
      <c r="AT47" s="61"/>
      <c r="AU47" s="61"/>
      <c r="AV47" s="61"/>
      <c r="AW47" s="61"/>
      <c r="AX47" s="61"/>
      <c r="AY47" s="61"/>
      <c r="AZ47" s="61"/>
      <c r="BA47" s="61"/>
      <c r="BB47" s="61"/>
      <c r="BC47" s="61"/>
      <c r="BD47" s="61"/>
      <c r="BE47" s="61"/>
      <c r="BF47" s="61"/>
      <c r="BG47" s="61"/>
      <c r="BH47" s="61" t="s">
        <v>200</v>
      </c>
      <c r="BI47" s="61"/>
      <c r="BJ47" s="61"/>
      <c r="BK47" s="61"/>
      <c r="BL47" s="61"/>
      <c r="BM47" s="61"/>
      <c r="BN47" s="61"/>
      <c r="BO47" s="61"/>
      <c r="BP47" s="61"/>
      <c r="BQ47" s="61"/>
      <c r="BR47" s="61"/>
      <c r="BS47" s="61"/>
      <c r="BT47" s="61"/>
      <c r="BU47" s="61"/>
      <c r="BV47" s="61"/>
      <c r="BW47" s="61"/>
      <c r="BX47" s="61"/>
      <c r="BY47" s="61"/>
    </row>
    <row r="48" spans="1:79" ht="48.75" customHeight="1" x14ac:dyDescent="0.25">
      <c r="A48" s="107"/>
      <c r="B48" s="108"/>
      <c r="C48" s="108"/>
      <c r="D48" s="109"/>
      <c r="E48" s="84"/>
      <c r="F48" s="85"/>
      <c r="G48" s="85"/>
      <c r="H48" s="85"/>
      <c r="I48" s="85"/>
      <c r="J48" s="85"/>
      <c r="K48" s="85"/>
      <c r="L48" s="85"/>
      <c r="M48" s="85"/>
      <c r="N48" s="85"/>
      <c r="O48" s="85"/>
      <c r="P48" s="85"/>
      <c r="Q48" s="85"/>
      <c r="R48" s="85"/>
      <c r="S48" s="85"/>
      <c r="T48" s="85"/>
      <c r="U48" s="85"/>
      <c r="V48" s="85"/>
      <c r="W48" s="86"/>
      <c r="X48" s="61" t="s">
        <v>4</v>
      </c>
      <c r="Y48" s="61"/>
      <c r="Z48" s="61"/>
      <c r="AA48" s="61"/>
      <c r="AB48" s="61"/>
      <c r="AC48" s="61" t="s">
        <v>3</v>
      </c>
      <c r="AD48" s="61"/>
      <c r="AE48" s="61"/>
      <c r="AF48" s="61"/>
      <c r="AG48" s="61"/>
      <c r="AH48" s="62" t="s">
        <v>116</v>
      </c>
      <c r="AI48" s="63"/>
      <c r="AJ48" s="64"/>
      <c r="AK48" s="61" t="s">
        <v>5</v>
      </c>
      <c r="AL48" s="61"/>
      <c r="AM48" s="61"/>
      <c r="AN48" s="61"/>
      <c r="AO48" s="61"/>
      <c r="AP48" s="61" t="s">
        <v>4</v>
      </c>
      <c r="AQ48" s="61"/>
      <c r="AR48" s="61"/>
      <c r="AS48" s="61"/>
      <c r="AT48" s="61"/>
      <c r="AU48" s="61" t="s">
        <v>3</v>
      </c>
      <c r="AV48" s="61"/>
      <c r="AW48" s="61"/>
      <c r="AX48" s="61"/>
      <c r="AY48" s="61"/>
      <c r="AZ48" s="62" t="s">
        <v>116</v>
      </c>
      <c r="BA48" s="63"/>
      <c r="BB48" s="64"/>
      <c r="BC48" s="61" t="s">
        <v>96</v>
      </c>
      <c r="BD48" s="61"/>
      <c r="BE48" s="61"/>
      <c r="BF48" s="61"/>
      <c r="BG48" s="61"/>
      <c r="BH48" s="61" t="s">
        <v>4</v>
      </c>
      <c r="BI48" s="61"/>
      <c r="BJ48" s="61"/>
      <c r="BK48" s="61"/>
      <c r="BL48" s="61"/>
      <c r="BM48" s="61" t="s">
        <v>3</v>
      </c>
      <c r="BN48" s="61"/>
      <c r="BO48" s="61"/>
      <c r="BP48" s="61"/>
      <c r="BQ48" s="61"/>
      <c r="BR48" s="62" t="s">
        <v>116</v>
      </c>
      <c r="BS48" s="63"/>
      <c r="BT48" s="64"/>
      <c r="BU48" s="61" t="s">
        <v>97</v>
      </c>
      <c r="BV48" s="61"/>
      <c r="BW48" s="61"/>
      <c r="BX48" s="61"/>
      <c r="BY48" s="61"/>
    </row>
    <row r="49" spans="1:79" ht="15" customHeight="1" x14ac:dyDescent="0.25">
      <c r="A49" s="77">
        <v>1</v>
      </c>
      <c r="B49" s="78"/>
      <c r="C49" s="78"/>
      <c r="D49" s="79"/>
      <c r="E49" s="77">
        <v>2</v>
      </c>
      <c r="F49" s="78"/>
      <c r="G49" s="78"/>
      <c r="H49" s="78"/>
      <c r="I49" s="78"/>
      <c r="J49" s="78"/>
      <c r="K49" s="78"/>
      <c r="L49" s="78"/>
      <c r="M49" s="78"/>
      <c r="N49" s="78"/>
      <c r="O49" s="78"/>
      <c r="P49" s="78"/>
      <c r="Q49" s="78"/>
      <c r="R49" s="78"/>
      <c r="S49" s="78"/>
      <c r="T49" s="78"/>
      <c r="U49" s="78"/>
      <c r="V49" s="78"/>
      <c r="W49" s="79"/>
      <c r="X49" s="61">
        <v>3</v>
      </c>
      <c r="Y49" s="61"/>
      <c r="Z49" s="61"/>
      <c r="AA49" s="61"/>
      <c r="AB49" s="61"/>
      <c r="AC49" s="61">
        <v>4</v>
      </c>
      <c r="AD49" s="61"/>
      <c r="AE49" s="61"/>
      <c r="AF49" s="61"/>
      <c r="AG49" s="61"/>
      <c r="AH49" s="77">
        <v>5</v>
      </c>
      <c r="AI49" s="78"/>
      <c r="AJ49" s="79"/>
      <c r="AK49" s="61">
        <v>6</v>
      </c>
      <c r="AL49" s="61"/>
      <c r="AM49" s="61"/>
      <c r="AN49" s="61"/>
      <c r="AO49" s="61"/>
      <c r="AP49" s="61">
        <v>7</v>
      </c>
      <c r="AQ49" s="61"/>
      <c r="AR49" s="61"/>
      <c r="AS49" s="61"/>
      <c r="AT49" s="61"/>
      <c r="AU49" s="61">
        <v>8</v>
      </c>
      <c r="AV49" s="61"/>
      <c r="AW49" s="61"/>
      <c r="AX49" s="61"/>
      <c r="AY49" s="61"/>
      <c r="AZ49" s="77">
        <v>9</v>
      </c>
      <c r="BA49" s="78"/>
      <c r="BB49" s="79"/>
      <c r="BC49" s="61">
        <v>10</v>
      </c>
      <c r="BD49" s="61"/>
      <c r="BE49" s="61"/>
      <c r="BF49" s="61"/>
      <c r="BG49" s="61"/>
      <c r="BH49" s="61">
        <v>11</v>
      </c>
      <c r="BI49" s="61"/>
      <c r="BJ49" s="61"/>
      <c r="BK49" s="61"/>
      <c r="BL49" s="61"/>
      <c r="BM49" s="61">
        <v>12</v>
      </c>
      <c r="BN49" s="61"/>
      <c r="BO49" s="61"/>
      <c r="BP49" s="61"/>
      <c r="BQ49" s="61"/>
      <c r="BR49" s="77">
        <v>13</v>
      </c>
      <c r="BS49" s="78"/>
      <c r="BT49" s="79"/>
      <c r="BU49" s="61">
        <v>14</v>
      </c>
      <c r="BV49" s="61"/>
      <c r="BW49" s="61"/>
      <c r="BX49" s="61"/>
      <c r="BY49" s="61"/>
    </row>
    <row r="50" spans="1:79" ht="12.75" hidden="1" customHeight="1" x14ac:dyDescent="0.25">
      <c r="A50" s="62" t="s">
        <v>64</v>
      </c>
      <c r="B50" s="63"/>
      <c r="C50" s="63"/>
      <c r="D50" s="64"/>
      <c r="E50" s="62" t="s">
        <v>57</v>
      </c>
      <c r="F50" s="63"/>
      <c r="G50" s="63"/>
      <c r="H50" s="63"/>
      <c r="I50" s="63"/>
      <c r="J50" s="63"/>
      <c r="K50" s="63"/>
      <c r="L50" s="63"/>
      <c r="M50" s="63"/>
      <c r="N50" s="63"/>
      <c r="O50" s="63"/>
      <c r="P50" s="63"/>
      <c r="Q50" s="63"/>
      <c r="R50" s="63"/>
      <c r="S50" s="63"/>
      <c r="T50" s="63"/>
      <c r="U50" s="63"/>
      <c r="V50" s="63"/>
      <c r="W50" s="64"/>
      <c r="X50" s="80" t="s">
        <v>65</v>
      </c>
      <c r="Y50" s="80"/>
      <c r="Z50" s="80"/>
      <c r="AA50" s="80"/>
      <c r="AB50" s="80"/>
      <c r="AC50" s="80" t="s">
        <v>66</v>
      </c>
      <c r="AD50" s="80"/>
      <c r="AE50" s="80"/>
      <c r="AF50" s="80"/>
      <c r="AG50" s="80"/>
      <c r="AH50" s="62" t="s">
        <v>91</v>
      </c>
      <c r="AI50" s="63"/>
      <c r="AJ50" s="64"/>
      <c r="AK50" s="91" t="s">
        <v>99</v>
      </c>
      <c r="AL50" s="91"/>
      <c r="AM50" s="91"/>
      <c r="AN50" s="91"/>
      <c r="AO50" s="91"/>
      <c r="AP50" s="80" t="s">
        <v>67</v>
      </c>
      <c r="AQ50" s="80"/>
      <c r="AR50" s="80"/>
      <c r="AS50" s="80"/>
      <c r="AT50" s="80"/>
      <c r="AU50" s="80" t="s">
        <v>68</v>
      </c>
      <c r="AV50" s="80"/>
      <c r="AW50" s="80"/>
      <c r="AX50" s="80"/>
      <c r="AY50" s="80"/>
      <c r="AZ50" s="62" t="s">
        <v>92</v>
      </c>
      <c r="BA50" s="63"/>
      <c r="BB50" s="64"/>
      <c r="BC50" s="91" t="s">
        <v>99</v>
      </c>
      <c r="BD50" s="91"/>
      <c r="BE50" s="91"/>
      <c r="BF50" s="91"/>
      <c r="BG50" s="91"/>
      <c r="BH50" s="80" t="s">
        <v>58</v>
      </c>
      <c r="BI50" s="80"/>
      <c r="BJ50" s="80"/>
      <c r="BK50" s="80"/>
      <c r="BL50" s="80"/>
      <c r="BM50" s="80" t="s">
        <v>59</v>
      </c>
      <c r="BN50" s="80"/>
      <c r="BO50" s="80"/>
      <c r="BP50" s="80"/>
      <c r="BQ50" s="80"/>
      <c r="BR50" s="62" t="s">
        <v>93</v>
      </c>
      <c r="BS50" s="63"/>
      <c r="BT50" s="64"/>
      <c r="BU50" s="91" t="s">
        <v>99</v>
      </c>
      <c r="BV50" s="91"/>
      <c r="BW50" s="91"/>
      <c r="BX50" s="91"/>
      <c r="BY50" s="91"/>
      <c r="CA50" s="1" t="s">
        <v>25</v>
      </c>
    </row>
    <row r="51" spans="1:79" s="8" customFormat="1" ht="13.2" customHeight="1" x14ac:dyDescent="0.25">
      <c r="A51" s="62">
        <v>2111</v>
      </c>
      <c r="B51" s="63"/>
      <c r="C51" s="63"/>
      <c r="D51" s="64"/>
      <c r="E51" s="92" t="s">
        <v>154</v>
      </c>
      <c r="F51" s="93"/>
      <c r="G51" s="93"/>
      <c r="H51" s="93"/>
      <c r="I51" s="93"/>
      <c r="J51" s="93"/>
      <c r="K51" s="93"/>
      <c r="L51" s="93"/>
      <c r="M51" s="93"/>
      <c r="N51" s="93"/>
      <c r="O51" s="93"/>
      <c r="P51" s="93"/>
      <c r="Q51" s="93"/>
      <c r="R51" s="93"/>
      <c r="S51" s="93"/>
      <c r="T51" s="93"/>
      <c r="U51" s="93"/>
      <c r="V51" s="93"/>
      <c r="W51" s="94"/>
      <c r="X51" s="87">
        <v>685400</v>
      </c>
      <c r="Y51" s="87"/>
      <c r="Z51" s="87"/>
      <c r="AA51" s="87"/>
      <c r="AB51" s="87"/>
      <c r="AC51" s="87">
        <v>0</v>
      </c>
      <c r="AD51" s="87"/>
      <c r="AE51" s="87"/>
      <c r="AF51" s="87"/>
      <c r="AG51" s="87"/>
      <c r="AH51" s="88">
        <v>0</v>
      </c>
      <c r="AI51" s="89"/>
      <c r="AJ51" s="90"/>
      <c r="AK51" s="87">
        <f t="shared" ref="AK51:AK60" si="0">IF(ISNUMBER(X51),X51,0)+IF(ISNUMBER(AC51),AC51,0)</f>
        <v>685400</v>
      </c>
      <c r="AL51" s="87"/>
      <c r="AM51" s="87"/>
      <c r="AN51" s="87"/>
      <c r="AO51" s="87"/>
      <c r="AP51" s="87">
        <v>768300</v>
      </c>
      <c r="AQ51" s="87"/>
      <c r="AR51" s="87"/>
      <c r="AS51" s="87"/>
      <c r="AT51" s="87"/>
      <c r="AU51" s="87">
        <v>0</v>
      </c>
      <c r="AV51" s="87"/>
      <c r="AW51" s="87"/>
      <c r="AX51" s="87"/>
      <c r="AY51" s="87"/>
      <c r="AZ51" s="88">
        <v>0</v>
      </c>
      <c r="BA51" s="89"/>
      <c r="BB51" s="90"/>
      <c r="BC51" s="87">
        <f t="shared" ref="BC51:BC60" si="1">IF(ISNUMBER(AP51),AP51,0)+IF(ISNUMBER(AU51),AU51,0)</f>
        <v>768300</v>
      </c>
      <c r="BD51" s="87"/>
      <c r="BE51" s="87"/>
      <c r="BF51" s="87"/>
      <c r="BG51" s="87"/>
      <c r="BH51" s="87">
        <v>826200</v>
      </c>
      <c r="BI51" s="87"/>
      <c r="BJ51" s="87"/>
      <c r="BK51" s="87"/>
      <c r="BL51" s="87"/>
      <c r="BM51" s="87">
        <v>0</v>
      </c>
      <c r="BN51" s="87"/>
      <c r="BO51" s="87"/>
      <c r="BP51" s="87"/>
      <c r="BQ51" s="87"/>
      <c r="BR51" s="88">
        <v>0</v>
      </c>
      <c r="BS51" s="89"/>
      <c r="BT51" s="90"/>
      <c r="BU51" s="87">
        <f t="shared" ref="BU51:BU60" si="2">IF(ISNUMBER(BH51),BH51,0)+IF(ISNUMBER(BM51),BM51,0)</f>
        <v>826200</v>
      </c>
      <c r="BV51" s="87"/>
      <c r="BW51" s="87"/>
      <c r="BX51" s="87"/>
      <c r="BY51" s="87"/>
      <c r="CA51" s="8" t="s">
        <v>26</v>
      </c>
    </row>
    <row r="52" spans="1:79" s="8" customFormat="1" ht="13.2" customHeight="1" x14ac:dyDescent="0.25">
      <c r="A52" s="62">
        <v>2120</v>
      </c>
      <c r="B52" s="63"/>
      <c r="C52" s="63"/>
      <c r="D52" s="64"/>
      <c r="E52" s="92" t="s">
        <v>155</v>
      </c>
      <c r="F52" s="93"/>
      <c r="G52" s="93"/>
      <c r="H52" s="93"/>
      <c r="I52" s="93"/>
      <c r="J52" s="93"/>
      <c r="K52" s="93"/>
      <c r="L52" s="93"/>
      <c r="M52" s="93"/>
      <c r="N52" s="93"/>
      <c r="O52" s="93"/>
      <c r="P52" s="93"/>
      <c r="Q52" s="93"/>
      <c r="R52" s="93"/>
      <c r="S52" s="93"/>
      <c r="T52" s="93"/>
      <c r="U52" s="93"/>
      <c r="V52" s="93"/>
      <c r="W52" s="94"/>
      <c r="X52" s="87">
        <v>158810</v>
      </c>
      <c r="Y52" s="87"/>
      <c r="Z52" s="87"/>
      <c r="AA52" s="87"/>
      <c r="AB52" s="87"/>
      <c r="AC52" s="87">
        <v>0</v>
      </c>
      <c r="AD52" s="87"/>
      <c r="AE52" s="87"/>
      <c r="AF52" s="87"/>
      <c r="AG52" s="87"/>
      <c r="AH52" s="88">
        <v>0</v>
      </c>
      <c r="AI52" s="89"/>
      <c r="AJ52" s="90"/>
      <c r="AK52" s="87">
        <f t="shared" si="0"/>
        <v>158810</v>
      </c>
      <c r="AL52" s="87"/>
      <c r="AM52" s="87"/>
      <c r="AN52" s="87"/>
      <c r="AO52" s="87"/>
      <c r="AP52" s="87">
        <v>169110</v>
      </c>
      <c r="AQ52" s="87"/>
      <c r="AR52" s="87"/>
      <c r="AS52" s="87"/>
      <c r="AT52" s="87"/>
      <c r="AU52" s="87">
        <v>0</v>
      </c>
      <c r="AV52" s="87"/>
      <c r="AW52" s="87"/>
      <c r="AX52" s="87"/>
      <c r="AY52" s="87"/>
      <c r="AZ52" s="88">
        <v>0</v>
      </c>
      <c r="BA52" s="89"/>
      <c r="BB52" s="90"/>
      <c r="BC52" s="87">
        <f t="shared" si="1"/>
        <v>169110</v>
      </c>
      <c r="BD52" s="87"/>
      <c r="BE52" s="87"/>
      <c r="BF52" s="87"/>
      <c r="BG52" s="87"/>
      <c r="BH52" s="87">
        <v>181800</v>
      </c>
      <c r="BI52" s="87"/>
      <c r="BJ52" s="87"/>
      <c r="BK52" s="87"/>
      <c r="BL52" s="87"/>
      <c r="BM52" s="87">
        <v>0</v>
      </c>
      <c r="BN52" s="87"/>
      <c r="BO52" s="87"/>
      <c r="BP52" s="87"/>
      <c r="BQ52" s="87"/>
      <c r="BR52" s="88">
        <v>0</v>
      </c>
      <c r="BS52" s="89"/>
      <c r="BT52" s="90"/>
      <c r="BU52" s="87">
        <f t="shared" si="2"/>
        <v>181800</v>
      </c>
      <c r="BV52" s="87"/>
      <c r="BW52" s="87"/>
      <c r="BX52" s="87"/>
      <c r="BY52" s="87"/>
    </row>
    <row r="53" spans="1:79" s="8" customFormat="1" ht="13.2" customHeight="1" x14ac:dyDescent="0.25">
      <c r="A53" s="62">
        <v>2210</v>
      </c>
      <c r="B53" s="63"/>
      <c r="C53" s="63"/>
      <c r="D53" s="64"/>
      <c r="E53" s="92" t="s">
        <v>156</v>
      </c>
      <c r="F53" s="93"/>
      <c r="G53" s="93"/>
      <c r="H53" s="93"/>
      <c r="I53" s="93"/>
      <c r="J53" s="93"/>
      <c r="K53" s="93"/>
      <c r="L53" s="93"/>
      <c r="M53" s="93"/>
      <c r="N53" s="93"/>
      <c r="O53" s="93"/>
      <c r="P53" s="93"/>
      <c r="Q53" s="93"/>
      <c r="R53" s="93"/>
      <c r="S53" s="93"/>
      <c r="T53" s="93"/>
      <c r="U53" s="93"/>
      <c r="V53" s="93"/>
      <c r="W53" s="94"/>
      <c r="X53" s="87">
        <v>80519</v>
      </c>
      <c r="Y53" s="87"/>
      <c r="Z53" s="87"/>
      <c r="AA53" s="87"/>
      <c r="AB53" s="87"/>
      <c r="AC53" s="87">
        <v>0</v>
      </c>
      <c r="AD53" s="87"/>
      <c r="AE53" s="87"/>
      <c r="AF53" s="87"/>
      <c r="AG53" s="87"/>
      <c r="AH53" s="88">
        <v>0</v>
      </c>
      <c r="AI53" s="89"/>
      <c r="AJ53" s="90"/>
      <c r="AK53" s="87">
        <f t="shared" si="0"/>
        <v>80519</v>
      </c>
      <c r="AL53" s="87"/>
      <c r="AM53" s="87"/>
      <c r="AN53" s="87"/>
      <c r="AO53" s="87"/>
      <c r="AP53" s="87">
        <v>109970</v>
      </c>
      <c r="AQ53" s="87"/>
      <c r="AR53" s="87"/>
      <c r="AS53" s="87"/>
      <c r="AT53" s="87"/>
      <c r="AU53" s="87">
        <v>0</v>
      </c>
      <c r="AV53" s="87"/>
      <c r="AW53" s="87"/>
      <c r="AX53" s="87"/>
      <c r="AY53" s="87"/>
      <c r="AZ53" s="88">
        <v>0</v>
      </c>
      <c r="BA53" s="89"/>
      <c r="BB53" s="90"/>
      <c r="BC53" s="87">
        <f t="shared" si="1"/>
        <v>109970</v>
      </c>
      <c r="BD53" s="87"/>
      <c r="BE53" s="87"/>
      <c r="BF53" s="87"/>
      <c r="BG53" s="87"/>
      <c r="BH53" s="87">
        <v>30000</v>
      </c>
      <c r="BI53" s="87"/>
      <c r="BJ53" s="87"/>
      <c r="BK53" s="87"/>
      <c r="BL53" s="87"/>
      <c r="BM53" s="87">
        <v>0</v>
      </c>
      <c r="BN53" s="87"/>
      <c r="BO53" s="87"/>
      <c r="BP53" s="87"/>
      <c r="BQ53" s="87"/>
      <c r="BR53" s="88">
        <v>0</v>
      </c>
      <c r="BS53" s="89"/>
      <c r="BT53" s="90"/>
      <c r="BU53" s="87">
        <f t="shared" si="2"/>
        <v>30000</v>
      </c>
      <c r="BV53" s="87"/>
      <c r="BW53" s="87"/>
      <c r="BX53" s="87"/>
      <c r="BY53" s="87"/>
    </row>
    <row r="54" spans="1:79" s="8" customFormat="1" ht="13.2" customHeight="1" x14ac:dyDescent="0.25">
      <c r="A54" s="62">
        <v>2240</v>
      </c>
      <c r="B54" s="63"/>
      <c r="C54" s="63"/>
      <c r="D54" s="64"/>
      <c r="E54" s="92" t="s">
        <v>157</v>
      </c>
      <c r="F54" s="93"/>
      <c r="G54" s="93"/>
      <c r="H54" s="93"/>
      <c r="I54" s="93"/>
      <c r="J54" s="93"/>
      <c r="K54" s="93"/>
      <c r="L54" s="93"/>
      <c r="M54" s="93"/>
      <c r="N54" s="93"/>
      <c r="O54" s="93"/>
      <c r="P54" s="93"/>
      <c r="Q54" s="93"/>
      <c r="R54" s="93"/>
      <c r="S54" s="93"/>
      <c r="T54" s="93"/>
      <c r="U54" s="93"/>
      <c r="V54" s="93"/>
      <c r="W54" s="94"/>
      <c r="X54" s="87">
        <v>37213</v>
      </c>
      <c r="Y54" s="87"/>
      <c r="Z54" s="87"/>
      <c r="AA54" s="87"/>
      <c r="AB54" s="87"/>
      <c r="AC54" s="87">
        <v>0</v>
      </c>
      <c r="AD54" s="87"/>
      <c r="AE54" s="87"/>
      <c r="AF54" s="87"/>
      <c r="AG54" s="87"/>
      <c r="AH54" s="88">
        <v>0</v>
      </c>
      <c r="AI54" s="89"/>
      <c r="AJ54" s="90"/>
      <c r="AK54" s="87">
        <f t="shared" si="0"/>
        <v>37213</v>
      </c>
      <c r="AL54" s="87"/>
      <c r="AM54" s="87"/>
      <c r="AN54" s="87"/>
      <c r="AO54" s="87"/>
      <c r="AP54" s="87">
        <v>10580</v>
      </c>
      <c r="AQ54" s="87"/>
      <c r="AR54" s="87"/>
      <c r="AS54" s="87"/>
      <c r="AT54" s="87"/>
      <c r="AU54" s="87">
        <v>0</v>
      </c>
      <c r="AV54" s="87"/>
      <c r="AW54" s="87"/>
      <c r="AX54" s="87"/>
      <c r="AY54" s="87"/>
      <c r="AZ54" s="88">
        <v>0</v>
      </c>
      <c r="BA54" s="89"/>
      <c r="BB54" s="90"/>
      <c r="BC54" s="87">
        <f t="shared" si="1"/>
        <v>10580</v>
      </c>
      <c r="BD54" s="87"/>
      <c r="BE54" s="87"/>
      <c r="BF54" s="87"/>
      <c r="BG54" s="87"/>
      <c r="BH54" s="87">
        <v>10000</v>
      </c>
      <c r="BI54" s="87"/>
      <c r="BJ54" s="87"/>
      <c r="BK54" s="87"/>
      <c r="BL54" s="87"/>
      <c r="BM54" s="87">
        <v>0</v>
      </c>
      <c r="BN54" s="87"/>
      <c r="BO54" s="87"/>
      <c r="BP54" s="87"/>
      <c r="BQ54" s="87"/>
      <c r="BR54" s="88">
        <v>0</v>
      </c>
      <c r="BS54" s="89"/>
      <c r="BT54" s="90"/>
      <c r="BU54" s="87">
        <f t="shared" si="2"/>
        <v>10000</v>
      </c>
      <c r="BV54" s="87"/>
      <c r="BW54" s="87"/>
      <c r="BX54" s="87"/>
      <c r="BY54" s="87"/>
    </row>
    <row r="55" spans="1:79" s="8" customFormat="1" ht="13.2" customHeight="1" x14ac:dyDescent="0.25">
      <c r="A55" s="62">
        <v>2271</v>
      </c>
      <c r="B55" s="63"/>
      <c r="C55" s="63"/>
      <c r="D55" s="64"/>
      <c r="E55" s="92" t="s">
        <v>158</v>
      </c>
      <c r="F55" s="93"/>
      <c r="G55" s="93"/>
      <c r="H55" s="93"/>
      <c r="I55" s="93"/>
      <c r="J55" s="93"/>
      <c r="K55" s="93"/>
      <c r="L55" s="93"/>
      <c r="M55" s="93"/>
      <c r="N55" s="93"/>
      <c r="O55" s="93"/>
      <c r="P55" s="93"/>
      <c r="Q55" s="93"/>
      <c r="R55" s="93"/>
      <c r="S55" s="93"/>
      <c r="T55" s="93"/>
      <c r="U55" s="93"/>
      <c r="V55" s="93"/>
      <c r="W55" s="94"/>
      <c r="X55" s="87">
        <v>8000</v>
      </c>
      <c r="Y55" s="87"/>
      <c r="Z55" s="87"/>
      <c r="AA55" s="87"/>
      <c r="AB55" s="87"/>
      <c r="AC55" s="87">
        <v>0</v>
      </c>
      <c r="AD55" s="87"/>
      <c r="AE55" s="87"/>
      <c r="AF55" s="87"/>
      <c r="AG55" s="87"/>
      <c r="AH55" s="88">
        <v>0</v>
      </c>
      <c r="AI55" s="89"/>
      <c r="AJ55" s="90"/>
      <c r="AK55" s="87">
        <f t="shared" si="0"/>
        <v>8000</v>
      </c>
      <c r="AL55" s="87"/>
      <c r="AM55" s="87"/>
      <c r="AN55" s="87"/>
      <c r="AO55" s="87"/>
      <c r="AP55" s="87">
        <v>9400</v>
      </c>
      <c r="AQ55" s="87"/>
      <c r="AR55" s="87"/>
      <c r="AS55" s="87"/>
      <c r="AT55" s="87"/>
      <c r="AU55" s="87">
        <v>0</v>
      </c>
      <c r="AV55" s="87"/>
      <c r="AW55" s="87"/>
      <c r="AX55" s="87"/>
      <c r="AY55" s="87"/>
      <c r="AZ55" s="88">
        <v>0</v>
      </c>
      <c r="BA55" s="89"/>
      <c r="BB55" s="90"/>
      <c r="BC55" s="87">
        <f t="shared" si="1"/>
        <v>9400</v>
      </c>
      <c r="BD55" s="87"/>
      <c r="BE55" s="87"/>
      <c r="BF55" s="87"/>
      <c r="BG55" s="87"/>
      <c r="BH55" s="87">
        <f>6000-50</f>
        <v>5950</v>
      </c>
      <c r="BI55" s="87"/>
      <c r="BJ55" s="87"/>
      <c r="BK55" s="87"/>
      <c r="BL55" s="87"/>
      <c r="BM55" s="87">
        <v>0</v>
      </c>
      <c r="BN55" s="87"/>
      <c r="BO55" s="87"/>
      <c r="BP55" s="87"/>
      <c r="BQ55" s="87"/>
      <c r="BR55" s="88">
        <v>0</v>
      </c>
      <c r="BS55" s="89"/>
      <c r="BT55" s="90"/>
      <c r="BU55" s="87">
        <f t="shared" si="2"/>
        <v>5950</v>
      </c>
      <c r="BV55" s="87"/>
      <c r="BW55" s="87"/>
      <c r="BX55" s="87"/>
      <c r="BY55" s="87"/>
    </row>
    <row r="56" spans="1:79" s="8" customFormat="1" ht="13.2" customHeight="1" x14ac:dyDescent="0.25">
      <c r="A56" s="62">
        <v>2272</v>
      </c>
      <c r="B56" s="63"/>
      <c r="C56" s="63"/>
      <c r="D56" s="64"/>
      <c r="E56" s="92" t="s">
        <v>159</v>
      </c>
      <c r="F56" s="93"/>
      <c r="G56" s="93"/>
      <c r="H56" s="93"/>
      <c r="I56" s="93"/>
      <c r="J56" s="93"/>
      <c r="K56" s="93"/>
      <c r="L56" s="93"/>
      <c r="M56" s="93"/>
      <c r="N56" s="93"/>
      <c r="O56" s="93"/>
      <c r="P56" s="93"/>
      <c r="Q56" s="93"/>
      <c r="R56" s="93"/>
      <c r="S56" s="93"/>
      <c r="T56" s="93"/>
      <c r="U56" s="93"/>
      <c r="V56" s="93"/>
      <c r="W56" s="94"/>
      <c r="X56" s="87">
        <v>840</v>
      </c>
      <c r="Y56" s="87"/>
      <c r="Z56" s="87"/>
      <c r="AA56" s="87"/>
      <c r="AB56" s="87"/>
      <c r="AC56" s="87">
        <v>0</v>
      </c>
      <c r="AD56" s="87"/>
      <c r="AE56" s="87"/>
      <c r="AF56" s="87"/>
      <c r="AG56" s="87"/>
      <c r="AH56" s="88">
        <v>0</v>
      </c>
      <c r="AI56" s="89"/>
      <c r="AJ56" s="90"/>
      <c r="AK56" s="87">
        <f t="shared" si="0"/>
        <v>840</v>
      </c>
      <c r="AL56" s="87"/>
      <c r="AM56" s="87"/>
      <c r="AN56" s="87"/>
      <c r="AO56" s="87"/>
      <c r="AP56" s="87">
        <v>1050</v>
      </c>
      <c r="AQ56" s="87"/>
      <c r="AR56" s="87"/>
      <c r="AS56" s="87"/>
      <c r="AT56" s="87"/>
      <c r="AU56" s="87">
        <v>0</v>
      </c>
      <c r="AV56" s="87"/>
      <c r="AW56" s="87"/>
      <c r="AX56" s="87"/>
      <c r="AY56" s="87"/>
      <c r="AZ56" s="88">
        <v>0</v>
      </c>
      <c r="BA56" s="89"/>
      <c r="BB56" s="90"/>
      <c r="BC56" s="87">
        <f t="shared" si="1"/>
        <v>1050</v>
      </c>
      <c r="BD56" s="87"/>
      <c r="BE56" s="87"/>
      <c r="BF56" s="87"/>
      <c r="BG56" s="87"/>
      <c r="BH56" s="87">
        <v>1000</v>
      </c>
      <c r="BI56" s="87"/>
      <c r="BJ56" s="87"/>
      <c r="BK56" s="87"/>
      <c r="BL56" s="87"/>
      <c r="BM56" s="87">
        <v>0</v>
      </c>
      <c r="BN56" s="87"/>
      <c r="BO56" s="87"/>
      <c r="BP56" s="87"/>
      <c r="BQ56" s="87"/>
      <c r="BR56" s="88">
        <v>0</v>
      </c>
      <c r="BS56" s="89"/>
      <c r="BT56" s="90"/>
      <c r="BU56" s="87">
        <f t="shared" si="2"/>
        <v>1000</v>
      </c>
      <c r="BV56" s="87"/>
      <c r="BW56" s="87"/>
      <c r="BX56" s="87"/>
      <c r="BY56" s="87"/>
    </row>
    <row r="57" spans="1:79" s="8" customFormat="1" ht="13.2" customHeight="1" x14ac:dyDescent="0.25">
      <c r="A57" s="62">
        <v>2273</v>
      </c>
      <c r="B57" s="63"/>
      <c r="C57" s="63"/>
      <c r="D57" s="64"/>
      <c r="E57" s="92" t="s">
        <v>160</v>
      </c>
      <c r="F57" s="93"/>
      <c r="G57" s="93"/>
      <c r="H57" s="93"/>
      <c r="I57" s="93"/>
      <c r="J57" s="93"/>
      <c r="K57" s="93"/>
      <c r="L57" s="93"/>
      <c r="M57" s="93"/>
      <c r="N57" s="93"/>
      <c r="O57" s="93"/>
      <c r="P57" s="93"/>
      <c r="Q57" s="93"/>
      <c r="R57" s="93"/>
      <c r="S57" s="93"/>
      <c r="T57" s="93"/>
      <c r="U57" s="93"/>
      <c r="V57" s="93"/>
      <c r="W57" s="94"/>
      <c r="X57" s="87">
        <v>4000</v>
      </c>
      <c r="Y57" s="87"/>
      <c r="Z57" s="87"/>
      <c r="AA57" s="87"/>
      <c r="AB57" s="87"/>
      <c r="AC57" s="87">
        <v>0</v>
      </c>
      <c r="AD57" s="87"/>
      <c r="AE57" s="87"/>
      <c r="AF57" s="87"/>
      <c r="AG57" s="87"/>
      <c r="AH57" s="88">
        <v>0</v>
      </c>
      <c r="AI57" s="89"/>
      <c r="AJ57" s="90"/>
      <c r="AK57" s="87">
        <f t="shared" si="0"/>
        <v>4000</v>
      </c>
      <c r="AL57" s="87"/>
      <c r="AM57" s="87"/>
      <c r="AN57" s="87"/>
      <c r="AO57" s="87"/>
      <c r="AP57" s="87">
        <v>3950</v>
      </c>
      <c r="AQ57" s="87"/>
      <c r="AR57" s="87"/>
      <c r="AS57" s="87"/>
      <c r="AT57" s="87"/>
      <c r="AU57" s="87">
        <v>0</v>
      </c>
      <c r="AV57" s="87"/>
      <c r="AW57" s="87"/>
      <c r="AX57" s="87"/>
      <c r="AY57" s="87"/>
      <c r="AZ57" s="88">
        <v>0</v>
      </c>
      <c r="BA57" s="89"/>
      <c r="BB57" s="90"/>
      <c r="BC57" s="87">
        <f t="shared" si="1"/>
        <v>3950</v>
      </c>
      <c r="BD57" s="87"/>
      <c r="BE57" s="87"/>
      <c r="BF57" s="87"/>
      <c r="BG57" s="87"/>
      <c r="BH57" s="87">
        <v>3000</v>
      </c>
      <c r="BI57" s="87"/>
      <c r="BJ57" s="87"/>
      <c r="BK57" s="87"/>
      <c r="BL57" s="87"/>
      <c r="BM57" s="87">
        <v>0</v>
      </c>
      <c r="BN57" s="87"/>
      <c r="BO57" s="87"/>
      <c r="BP57" s="87"/>
      <c r="BQ57" s="87"/>
      <c r="BR57" s="88">
        <v>0</v>
      </c>
      <c r="BS57" s="89"/>
      <c r="BT57" s="90"/>
      <c r="BU57" s="87">
        <f t="shared" si="2"/>
        <v>3000</v>
      </c>
      <c r="BV57" s="87"/>
      <c r="BW57" s="87"/>
      <c r="BX57" s="87"/>
      <c r="BY57" s="87"/>
    </row>
    <row r="58" spans="1:79" s="8" customFormat="1" ht="13.2" customHeight="1" x14ac:dyDescent="0.25">
      <c r="A58" s="62">
        <v>2275</v>
      </c>
      <c r="B58" s="63"/>
      <c r="C58" s="63"/>
      <c r="D58" s="64"/>
      <c r="E58" s="92" t="s">
        <v>226</v>
      </c>
      <c r="F58" s="93"/>
      <c r="G58" s="93"/>
      <c r="H58" s="93"/>
      <c r="I58" s="93"/>
      <c r="J58" s="93"/>
      <c r="K58" s="93"/>
      <c r="L58" s="93"/>
      <c r="M58" s="93"/>
      <c r="N58" s="93"/>
      <c r="O58" s="93"/>
      <c r="P58" s="93"/>
      <c r="Q58" s="93"/>
      <c r="R58" s="93"/>
      <c r="S58" s="93"/>
      <c r="T58" s="93"/>
      <c r="U58" s="93"/>
      <c r="V58" s="93"/>
      <c r="W58" s="94"/>
      <c r="X58" s="87">
        <v>0</v>
      </c>
      <c r="Y58" s="87"/>
      <c r="Z58" s="87"/>
      <c r="AA58" s="87"/>
      <c r="AB58" s="87"/>
      <c r="AC58" s="87">
        <v>0</v>
      </c>
      <c r="AD58" s="87"/>
      <c r="AE58" s="87"/>
      <c r="AF58" s="87"/>
      <c r="AG58" s="87"/>
      <c r="AH58" s="88">
        <v>0</v>
      </c>
      <c r="AI58" s="89"/>
      <c r="AJ58" s="90"/>
      <c r="AK58" s="87">
        <f t="shared" si="0"/>
        <v>0</v>
      </c>
      <c r="AL58" s="87"/>
      <c r="AM58" s="87"/>
      <c r="AN58" s="87"/>
      <c r="AO58" s="87"/>
      <c r="AP58" s="87">
        <v>40</v>
      </c>
      <c r="AQ58" s="87"/>
      <c r="AR58" s="87"/>
      <c r="AS58" s="87"/>
      <c r="AT58" s="87"/>
      <c r="AU58" s="87">
        <v>0</v>
      </c>
      <c r="AV58" s="87"/>
      <c r="AW58" s="87"/>
      <c r="AX58" s="87"/>
      <c r="AY58" s="87"/>
      <c r="AZ58" s="88">
        <v>0</v>
      </c>
      <c r="BA58" s="89"/>
      <c r="BB58" s="90"/>
      <c r="BC58" s="87">
        <f t="shared" si="1"/>
        <v>40</v>
      </c>
      <c r="BD58" s="87"/>
      <c r="BE58" s="87"/>
      <c r="BF58" s="87"/>
      <c r="BG58" s="87"/>
      <c r="BH58" s="87">
        <v>50</v>
      </c>
      <c r="BI58" s="87"/>
      <c r="BJ58" s="87"/>
      <c r="BK58" s="87"/>
      <c r="BL58" s="87"/>
      <c r="BM58" s="87">
        <v>0</v>
      </c>
      <c r="BN58" s="87"/>
      <c r="BO58" s="87"/>
      <c r="BP58" s="87"/>
      <c r="BQ58" s="87"/>
      <c r="BR58" s="88">
        <v>0</v>
      </c>
      <c r="BS58" s="89"/>
      <c r="BT58" s="90"/>
      <c r="BU58" s="87">
        <f t="shared" si="2"/>
        <v>50</v>
      </c>
      <c r="BV58" s="87"/>
      <c r="BW58" s="87"/>
      <c r="BX58" s="87"/>
      <c r="BY58" s="87"/>
    </row>
    <row r="59" spans="1:79" s="8" customFormat="1" ht="28.2" customHeight="1" x14ac:dyDescent="0.25">
      <c r="A59" s="62">
        <v>2610</v>
      </c>
      <c r="B59" s="63"/>
      <c r="C59" s="63"/>
      <c r="D59" s="64"/>
      <c r="E59" s="92" t="s">
        <v>660</v>
      </c>
      <c r="F59" s="93"/>
      <c r="G59" s="93"/>
      <c r="H59" s="93"/>
      <c r="I59" s="93"/>
      <c r="J59" s="93"/>
      <c r="K59" s="93"/>
      <c r="L59" s="93"/>
      <c r="M59" s="93"/>
      <c r="N59" s="93"/>
      <c r="O59" s="93"/>
      <c r="P59" s="93"/>
      <c r="Q59" s="93"/>
      <c r="R59" s="93"/>
      <c r="S59" s="93"/>
      <c r="T59" s="93"/>
      <c r="U59" s="93"/>
      <c r="V59" s="93"/>
      <c r="W59" s="94"/>
      <c r="X59" s="87">
        <v>545000</v>
      </c>
      <c r="Y59" s="87"/>
      <c r="Z59" s="87"/>
      <c r="AA59" s="87"/>
      <c r="AB59" s="87"/>
      <c r="AC59" s="87">
        <v>0</v>
      </c>
      <c r="AD59" s="87"/>
      <c r="AE59" s="87"/>
      <c r="AF59" s="87"/>
      <c r="AG59" s="87"/>
      <c r="AH59" s="88">
        <v>0</v>
      </c>
      <c r="AI59" s="89"/>
      <c r="AJ59" s="90"/>
      <c r="AK59" s="87">
        <f t="shared" ref="AK59" si="3">IF(ISNUMBER(X59),X59,0)+IF(ISNUMBER(AC59),AC59,0)</f>
        <v>545000</v>
      </c>
      <c r="AL59" s="87"/>
      <c r="AM59" s="87"/>
      <c r="AN59" s="87"/>
      <c r="AO59" s="87"/>
      <c r="AP59" s="87">
        <v>40</v>
      </c>
      <c r="AQ59" s="87"/>
      <c r="AR59" s="87"/>
      <c r="AS59" s="87"/>
      <c r="AT59" s="87"/>
      <c r="AU59" s="87">
        <v>0</v>
      </c>
      <c r="AV59" s="87"/>
      <c r="AW59" s="87"/>
      <c r="AX59" s="87"/>
      <c r="AY59" s="87"/>
      <c r="AZ59" s="88">
        <v>0</v>
      </c>
      <c r="BA59" s="89"/>
      <c r="BB59" s="90"/>
      <c r="BC59" s="87">
        <f t="shared" ref="BC59" si="4">IF(ISNUMBER(AP59),AP59,0)+IF(ISNUMBER(AU59),AU59,0)</f>
        <v>40</v>
      </c>
      <c r="BD59" s="87"/>
      <c r="BE59" s="87"/>
      <c r="BF59" s="87"/>
      <c r="BG59" s="87"/>
      <c r="BH59" s="87">
        <v>50</v>
      </c>
      <c r="BI59" s="87"/>
      <c r="BJ59" s="87"/>
      <c r="BK59" s="87"/>
      <c r="BL59" s="87"/>
      <c r="BM59" s="87">
        <v>0</v>
      </c>
      <c r="BN59" s="87"/>
      <c r="BO59" s="87"/>
      <c r="BP59" s="87"/>
      <c r="BQ59" s="87"/>
      <c r="BR59" s="88">
        <v>0</v>
      </c>
      <c r="BS59" s="89"/>
      <c r="BT59" s="90"/>
      <c r="BU59" s="87">
        <f t="shared" ref="BU59" si="5">IF(ISNUMBER(BH59),BH59,0)+IF(ISNUMBER(BM59),BM59,0)</f>
        <v>50</v>
      </c>
      <c r="BV59" s="87"/>
      <c r="BW59" s="87"/>
      <c r="BX59" s="87"/>
      <c r="BY59" s="87"/>
    </row>
    <row r="60" spans="1:79" s="9" customFormat="1" ht="12.75" customHeight="1" x14ac:dyDescent="0.25">
      <c r="A60" s="98"/>
      <c r="B60" s="99"/>
      <c r="C60" s="99"/>
      <c r="D60" s="100"/>
      <c r="E60" s="159" t="s">
        <v>145</v>
      </c>
      <c r="F60" s="156"/>
      <c r="G60" s="156"/>
      <c r="H60" s="156"/>
      <c r="I60" s="156"/>
      <c r="J60" s="156"/>
      <c r="K60" s="156"/>
      <c r="L60" s="156"/>
      <c r="M60" s="156"/>
      <c r="N60" s="156"/>
      <c r="O60" s="156"/>
      <c r="P60" s="156"/>
      <c r="Q60" s="156"/>
      <c r="R60" s="156"/>
      <c r="S60" s="156"/>
      <c r="T60" s="156"/>
      <c r="U60" s="156"/>
      <c r="V60" s="156"/>
      <c r="W60" s="157"/>
      <c r="X60" s="120">
        <f>X51+X52+X53+X54+X55+X56+X57+X58+X59</f>
        <v>1519782</v>
      </c>
      <c r="Y60" s="120"/>
      <c r="Z60" s="120"/>
      <c r="AA60" s="120"/>
      <c r="AB60" s="120"/>
      <c r="AC60" s="120">
        <v>0</v>
      </c>
      <c r="AD60" s="120"/>
      <c r="AE60" s="120"/>
      <c r="AF60" s="120"/>
      <c r="AG60" s="120"/>
      <c r="AH60" s="95">
        <v>0</v>
      </c>
      <c r="AI60" s="96"/>
      <c r="AJ60" s="97"/>
      <c r="AK60" s="120">
        <f t="shared" si="0"/>
        <v>1519782</v>
      </c>
      <c r="AL60" s="120"/>
      <c r="AM60" s="120"/>
      <c r="AN60" s="120"/>
      <c r="AO60" s="120"/>
      <c r="AP60" s="120">
        <v>1072400</v>
      </c>
      <c r="AQ60" s="120"/>
      <c r="AR60" s="120"/>
      <c r="AS60" s="120"/>
      <c r="AT60" s="120"/>
      <c r="AU60" s="120">
        <v>0</v>
      </c>
      <c r="AV60" s="120"/>
      <c r="AW60" s="120"/>
      <c r="AX60" s="120"/>
      <c r="AY60" s="120"/>
      <c r="AZ60" s="95">
        <v>0</v>
      </c>
      <c r="BA60" s="96"/>
      <c r="BB60" s="97"/>
      <c r="BC60" s="120">
        <f t="shared" si="1"/>
        <v>1072400</v>
      </c>
      <c r="BD60" s="120"/>
      <c r="BE60" s="120"/>
      <c r="BF60" s="120"/>
      <c r="BG60" s="120"/>
      <c r="BH60" s="120">
        <f>BH51+BH52+BH53+BH54+BH55+BH56+BH57+BH58</f>
        <v>1058000</v>
      </c>
      <c r="BI60" s="120"/>
      <c r="BJ60" s="120"/>
      <c r="BK60" s="120"/>
      <c r="BL60" s="120"/>
      <c r="BM60" s="120">
        <v>0</v>
      </c>
      <c r="BN60" s="120"/>
      <c r="BO60" s="120"/>
      <c r="BP60" s="120"/>
      <c r="BQ60" s="120"/>
      <c r="BR60" s="95">
        <v>0</v>
      </c>
      <c r="BS60" s="96"/>
      <c r="BT60" s="97"/>
      <c r="BU60" s="120">
        <f t="shared" si="2"/>
        <v>1058000</v>
      </c>
      <c r="BV60" s="120"/>
      <c r="BW60" s="120"/>
      <c r="BX60" s="120"/>
      <c r="BY60" s="120"/>
    </row>
    <row r="62" spans="1:79" ht="14.25" customHeight="1" x14ac:dyDescent="0.25">
      <c r="A62" s="51" t="s">
        <v>411</v>
      </c>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row>
    <row r="63" spans="1:79" ht="15" customHeight="1" x14ac:dyDescent="0.25">
      <c r="A63" s="59" t="s">
        <v>192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row>
    <row r="65" spans="1:79" ht="23.1" customHeight="1" x14ac:dyDescent="0.25">
      <c r="A65" s="104" t="s">
        <v>118</v>
      </c>
      <c r="B65" s="105"/>
      <c r="C65" s="105"/>
      <c r="D65" s="105"/>
      <c r="E65" s="106"/>
      <c r="F65" s="81" t="s">
        <v>19</v>
      </c>
      <c r="G65" s="82"/>
      <c r="H65" s="82"/>
      <c r="I65" s="82"/>
      <c r="J65" s="82"/>
      <c r="K65" s="82"/>
      <c r="L65" s="82"/>
      <c r="M65" s="82"/>
      <c r="N65" s="82"/>
      <c r="O65" s="82"/>
      <c r="P65" s="82"/>
      <c r="Q65" s="82"/>
      <c r="R65" s="82"/>
      <c r="S65" s="82"/>
      <c r="T65" s="82"/>
      <c r="U65" s="82"/>
      <c r="V65" s="82"/>
      <c r="W65" s="83"/>
      <c r="X65" s="61" t="s">
        <v>193</v>
      </c>
      <c r="Y65" s="61"/>
      <c r="Z65" s="61"/>
      <c r="AA65" s="61"/>
      <c r="AB65" s="61"/>
      <c r="AC65" s="61"/>
      <c r="AD65" s="61"/>
      <c r="AE65" s="61"/>
      <c r="AF65" s="61"/>
      <c r="AG65" s="61"/>
      <c r="AH65" s="61"/>
      <c r="AI65" s="61"/>
      <c r="AJ65" s="61"/>
      <c r="AK65" s="61"/>
      <c r="AL65" s="61"/>
      <c r="AM65" s="61"/>
      <c r="AN65" s="61"/>
      <c r="AO65" s="61"/>
      <c r="AP65" s="61" t="s">
        <v>195</v>
      </c>
      <c r="AQ65" s="61"/>
      <c r="AR65" s="61"/>
      <c r="AS65" s="61"/>
      <c r="AT65" s="61"/>
      <c r="AU65" s="61"/>
      <c r="AV65" s="61"/>
      <c r="AW65" s="61"/>
      <c r="AX65" s="61"/>
      <c r="AY65" s="61"/>
      <c r="AZ65" s="61"/>
      <c r="BA65" s="61"/>
      <c r="BB65" s="61"/>
      <c r="BC65" s="61"/>
      <c r="BD65" s="61"/>
      <c r="BE65" s="61"/>
      <c r="BF65" s="61"/>
      <c r="BG65" s="61"/>
      <c r="BH65" s="61" t="s">
        <v>200</v>
      </c>
      <c r="BI65" s="61"/>
      <c r="BJ65" s="61"/>
      <c r="BK65" s="61"/>
      <c r="BL65" s="61"/>
      <c r="BM65" s="61"/>
      <c r="BN65" s="61"/>
      <c r="BO65" s="61"/>
      <c r="BP65" s="61"/>
      <c r="BQ65" s="61"/>
      <c r="BR65" s="61"/>
      <c r="BS65" s="61"/>
      <c r="BT65" s="61"/>
      <c r="BU65" s="61"/>
      <c r="BV65" s="61"/>
      <c r="BW65" s="61"/>
      <c r="BX65" s="61"/>
      <c r="BY65" s="61"/>
    </row>
    <row r="66" spans="1:79" ht="51.75" customHeight="1" x14ac:dyDescent="0.25">
      <c r="A66" s="107"/>
      <c r="B66" s="108"/>
      <c r="C66" s="108"/>
      <c r="D66" s="108"/>
      <c r="E66" s="109"/>
      <c r="F66" s="84"/>
      <c r="G66" s="85"/>
      <c r="H66" s="85"/>
      <c r="I66" s="85"/>
      <c r="J66" s="85"/>
      <c r="K66" s="85"/>
      <c r="L66" s="85"/>
      <c r="M66" s="85"/>
      <c r="N66" s="85"/>
      <c r="O66" s="85"/>
      <c r="P66" s="85"/>
      <c r="Q66" s="85"/>
      <c r="R66" s="85"/>
      <c r="S66" s="85"/>
      <c r="T66" s="85"/>
      <c r="U66" s="85"/>
      <c r="V66" s="85"/>
      <c r="W66" s="86"/>
      <c r="X66" s="61" t="s">
        <v>4</v>
      </c>
      <c r="Y66" s="61"/>
      <c r="Z66" s="61"/>
      <c r="AA66" s="61"/>
      <c r="AB66" s="61"/>
      <c r="AC66" s="61" t="s">
        <v>3</v>
      </c>
      <c r="AD66" s="61"/>
      <c r="AE66" s="61"/>
      <c r="AF66" s="61"/>
      <c r="AG66" s="61"/>
      <c r="AH66" s="62" t="s">
        <v>116</v>
      </c>
      <c r="AI66" s="63"/>
      <c r="AJ66" s="64"/>
      <c r="AK66" s="61" t="s">
        <v>5</v>
      </c>
      <c r="AL66" s="61"/>
      <c r="AM66" s="61"/>
      <c r="AN66" s="61"/>
      <c r="AO66" s="61"/>
      <c r="AP66" s="61" t="s">
        <v>4</v>
      </c>
      <c r="AQ66" s="61"/>
      <c r="AR66" s="61"/>
      <c r="AS66" s="61"/>
      <c r="AT66" s="61"/>
      <c r="AU66" s="61" t="s">
        <v>3</v>
      </c>
      <c r="AV66" s="61"/>
      <c r="AW66" s="61"/>
      <c r="AX66" s="61"/>
      <c r="AY66" s="61"/>
      <c r="AZ66" s="62" t="s">
        <v>116</v>
      </c>
      <c r="BA66" s="63"/>
      <c r="BB66" s="64"/>
      <c r="BC66" s="61" t="s">
        <v>96</v>
      </c>
      <c r="BD66" s="61"/>
      <c r="BE66" s="61"/>
      <c r="BF66" s="61"/>
      <c r="BG66" s="61"/>
      <c r="BH66" s="61" t="s">
        <v>4</v>
      </c>
      <c r="BI66" s="61"/>
      <c r="BJ66" s="61"/>
      <c r="BK66" s="61"/>
      <c r="BL66" s="61"/>
      <c r="BM66" s="61" t="s">
        <v>3</v>
      </c>
      <c r="BN66" s="61"/>
      <c r="BO66" s="61"/>
      <c r="BP66" s="61"/>
      <c r="BQ66" s="61"/>
      <c r="BR66" s="62" t="s">
        <v>116</v>
      </c>
      <c r="BS66" s="63"/>
      <c r="BT66" s="64"/>
      <c r="BU66" s="61" t="s">
        <v>97</v>
      </c>
      <c r="BV66" s="61"/>
      <c r="BW66" s="61"/>
      <c r="BX66" s="61"/>
      <c r="BY66" s="61"/>
    </row>
    <row r="67" spans="1:79" ht="15" customHeight="1" x14ac:dyDescent="0.25">
      <c r="A67" s="77">
        <v>1</v>
      </c>
      <c r="B67" s="78"/>
      <c r="C67" s="78"/>
      <c r="D67" s="78"/>
      <c r="E67" s="79"/>
      <c r="F67" s="77">
        <v>2</v>
      </c>
      <c r="G67" s="78"/>
      <c r="H67" s="78"/>
      <c r="I67" s="78"/>
      <c r="J67" s="78"/>
      <c r="K67" s="78"/>
      <c r="L67" s="78"/>
      <c r="M67" s="78"/>
      <c r="N67" s="78"/>
      <c r="O67" s="78"/>
      <c r="P67" s="78"/>
      <c r="Q67" s="78"/>
      <c r="R67" s="78"/>
      <c r="S67" s="78"/>
      <c r="T67" s="78"/>
      <c r="U67" s="78"/>
      <c r="V67" s="78"/>
      <c r="W67" s="79"/>
      <c r="X67" s="61">
        <v>3</v>
      </c>
      <c r="Y67" s="61"/>
      <c r="Z67" s="61"/>
      <c r="AA67" s="61"/>
      <c r="AB67" s="61"/>
      <c r="AC67" s="61">
        <v>4</v>
      </c>
      <c r="AD67" s="61"/>
      <c r="AE67" s="61"/>
      <c r="AF67" s="61"/>
      <c r="AG67" s="61"/>
      <c r="AH67" s="77">
        <v>5</v>
      </c>
      <c r="AI67" s="78"/>
      <c r="AJ67" s="79"/>
      <c r="AK67" s="61">
        <v>6</v>
      </c>
      <c r="AL67" s="61"/>
      <c r="AM67" s="61"/>
      <c r="AN67" s="61"/>
      <c r="AO67" s="61"/>
      <c r="AP67" s="61">
        <v>7</v>
      </c>
      <c r="AQ67" s="61"/>
      <c r="AR67" s="61"/>
      <c r="AS67" s="61"/>
      <c r="AT67" s="61"/>
      <c r="AU67" s="61">
        <v>8</v>
      </c>
      <c r="AV67" s="61"/>
      <c r="AW67" s="61"/>
      <c r="AX67" s="61"/>
      <c r="AY67" s="61"/>
      <c r="AZ67" s="77">
        <v>9</v>
      </c>
      <c r="BA67" s="78"/>
      <c r="BB67" s="79"/>
      <c r="BC67" s="61">
        <v>10</v>
      </c>
      <c r="BD67" s="61"/>
      <c r="BE67" s="61"/>
      <c r="BF67" s="61"/>
      <c r="BG67" s="61"/>
      <c r="BH67" s="61">
        <v>11</v>
      </c>
      <c r="BI67" s="61"/>
      <c r="BJ67" s="61"/>
      <c r="BK67" s="61"/>
      <c r="BL67" s="61"/>
      <c r="BM67" s="61">
        <v>12</v>
      </c>
      <c r="BN67" s="61"/>
      <c r="BO67" s="61"/>
      <c r="BP67" s="61"/>
      <c r="BQ67" s="61"/>
      <c r="BR67" s="77">
        <v>13</v>
      </c>
      <c r="BS67" s="78"/>
      <c r="BT67" s="79"/>
      <c r="BU67" s="61">
        <v>14</v>
      </c>
      <c r="BV67" s="61"/>
      <c r="BW67" s="61"/>
      <c r="BX67" s="61"/>
      <c r="BY67" s="61"/>
    </row>
    <row r="68" spans="1:79" ht="13.5" hidden="1" customHeight="1" x14ac:dyDescent="0.25">
      <c r="A68" s="62" t="s">
        <v>64</v>
      </c>
      <c r="B68" s="63"/>
      <c r="C68" s="63"/>
      <c r="D68" s="63"/>
      <c r="E68" s="64"/>
      <c r="F68" s="62" t="s">
        <v>57</v>
      </c>
      <c r="G68" s="63"/>
      <c r="H68" s="63"/>
      <c r="I68" s="63"/>
      <c r="J68" s="63"/>
      <c r="K68" s="63"/>
      <c r="L68" s="63"/>
      <c r="M68" s="63"/>
      <c r="N68" s="63"/>
      <c r="O68" s="63"/>
      <c r="P68" s="63"/>
      <c r="Q68" s="63"/>
      <c r="R68" s="63"/>
      <c r="S68" s="63"/>
      <c r="T68" s="63"/>
      <c r="U68" s="63"/>
      <c r="V68" s="63"/>
      <c r="W68" s="64"/>
      <c r="X68" s="80" t="s">
        <v>65</v>
      </c>
      <c r="Y68" s="80"/>
      <c r="Z68" s="80"/>
      <c r="AA68" s="80"/>
      <c r="AB68" s="80"/>
      <c r="AC68" s="80" t="s">
        <v>66</v>
      </c>
      <c r="AD68" s="80"/>
      <c r="AE68" s="80"/>
      <c r="AF68" s="80"/>
      <c r="AG68" s="80"/>
      <c r="AH68" s="62" t="s">
        <v>91</v>
      </c>
      <c r="AI68" s="63"/>
      <c r="AJ68" s="64"/>
      <c r="AK68" s="91" t="s">
        <v>99</v>
      </c>
      <c r="AL68" s="91"/>
      <c r="AM68" s="91"/>
      <c r="AN68" s="91"/>
      <c r="AO68" s="91"/>
      <c r="AP68" s="80" t="s">
        <v>67</v>
      </c>
      <c r="AQ68" s="80"/>
      <c r="AR68" s="80"/>
      <c r="AS68" s="80"/>
      <c r="AT68" s="80"/>
      <c r="AU68" s="80" t="s">
        <v>68</v>
      </c>
      <c r="AV68" s="80"/>
      <c r="AW68" s="80"/>
      <c r="AX68" s="80"/>
      <c r="AY68" s="80"/>
      <c r="AZ68" s="62" t="s">
        <v>92</v>
      </c>
      <c r="BA68" s="63"/>
      <c r="BB68" s="64"/>
      <c r="BC68" s="91" t="s">
        <v>99</v>
      </c>
      <c r="BD68" s="91"/>
      <c r="BE68" s="91"/>
      <c r="BF68" s="91"/>
      <c r="BG68" s="91"/>
      <c r="BH68" s="80" t="s">
        <v>58</v>
      </c>
      <c r="BI68" s="80"/>
      <c r="BJ68" s="80"/>
      <c r="BK68" s="80"/>
      <c r="BL68" s="80"/>
      <c r="BM68" s="80" t="s">
        <v>59</v>
      </c>
      <c r="BN68" s="80"/>
      <c r="BO68" s="80"/>
      <c r="BP68" s="80"/>
      <c r="BQ68" s="80"/>
      <c r="BR68" s="62" t="s">
        <v>93</v>
      </c>
      <c r="BS68" s="63"/>
      <c r="BT68" s="64"/>
      <c r="BU68" s="91" t="s">
        <v>99</v>
      </c>
      <c r="BV68" s="91"/>
      <c r="BW68" s="91"/>
      <c r="BX68" s="91"/>
      <c r="BY68" s="91"/>
      <c r="CA68" s="1" t="s">
        <v>27</v>
      </c>
    </row>
    <row r="69" spans="1:79" s="9" customFormat="1" ht="12.75" customHeight="1" x14ac:dyDescent="0.25">
      <c r="A69" s="98"/>
      <c r="B69" s="99"/>
      <c r="C69" s="99"/>
      <c r="D69" s="99"/>
      <c r="E69" s="100"/>
      <c r="F69" s="98" t="s">
        <v>145</v>
      </c>
      <c r="G69" s="99"/>
      <c r="H69" s="99"/>
      <c r="I69" s="99"/>
      <c r="J69" s="99"/>
      <c r="K69" s="99"/>
      <c r="L69" s="99"/>
      <c r="M69" s="99"/>
      <c r="N69" s="99"/>
      <c r="O69" s="99"/>
      <c r="P69" s="99"/>
      <c r="Q69" s="99"/>
      <c r="R69" s="99"/>
      <c r="S69" s="99"/>
      <c r="T69" s="99"/>
      <c r="U69" s="99"/>
      <c r="V69" s="99"/>
      <c r="W69" s="100"/>
      <c r="X69" s="113"/>
      <c r="Y69" s="113"/>
      <c r="Z69" s="113"/>
      <c r="AA69" s="113"/>
      <c r="AB69" s="113"/>
      <c r="AC69" s="113"/>
      <c r="AD69" s="113"/>
      <c r="AE69" s="113"/>
      <c r="AF69" s="113"/>
      <c r="AG69" s="113"/>
      <c r="AH69" s="110"/>
      <c r="AI69" s="111"/>
      <c r="AJ69" s="112"/>
      <c r="AK69" s="113">
        <f>IF(ISNUMBER(X69),X69,0)+IF(ISNUMBER(AC69),AC69,0)</f>
        <v>0</v>
      </c>
      <c r="AL69" s="113"/>
      <c r="AM69" s="113"/>
      <c r="AN69" s="113"/>
      <c r="AO69" s="113"/>
      <c r="AP69" s="113"/>
      <c r="AQ69" s="113"/>
      <c r="AR69" s="113"/>
      <c r="AS69" s="113"/>
      <c r="AT69" s="113"/>
      <c r="AU69" s="113"/>
      <c r="AV69" s="113"/>
      <c r="AW69" s="113"/>
      <c r="AX69" s="113"/>
      <c r="AY69" s="113"/>
      <c r="AZ69" s="110"/>
      <c r="BA69" s="111"/>
      <c r="BB69" s="112"/>
      <c r="BC69" s="113">
        <f>IF(ISNUMBER(AP69),AP69,0)+IF(ISNUMBER(AU69),AU69,0)</f>
        <v>0</v>
      </c>
      <c r="BD69" s="113"/>
      <c r="BE69" s="113"/>
      <c r="BF69" s="113"/>
      <c r="BG69" s="113"/>
      <c r="BH69" s="113"/>
      <c r="BI69" s="113"/>
      <c r="BJ69" s="113"/>
      <c r="BK69" s="113"/>
      <c r="BL69" s="113"/>
      <c r="BM69" s="113"/>
      <c r="BN69" s="113"/>
      <c r="BO69" s="113"/>
      <c r="BP69" s="113"/>
      <c r="BQ69" s="113"/>
      <c r="BR69" s="110"/>
      <c r="BS69" s="111"/>
      <c r="BT69" s="112"/>
      <c r="BU69" s="113">
        <f>IF(ISNUMBER(BH69),BH69,0)+IF(ISNUMBER(BM69),BM69,0)</f>
        <v>0</v>
      </c>
      <c r="BV69" s="113"/>
      <c r="BW69" s="113"/>
      <c r="BX69" s="113"/>
      <c r="BY69" s="113"/>
      <c r="CA69" s="9" t="s">
        <v>28</v>
      </c>
    </row>
    <row r="71" spans="1:79" ht="14.25" customHeight="1" x14ac:dyDescent="0.25">
      <c r="A71" s="51" t="s">
        <v>412</v>
      </c>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row>
    <row r="72" spans="1:79" ht="15" customHeight="1" x14ac:dyDescent="0.25">
      <c r="A72" s="59" t="s">
        <v>192</v>
      </c>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row>
    <row r="74" spans="1:79" ht="23.1" customHeight="1" x14ac:dyDescent="0.25">
      <c r="A74" s="104" t="s">
        <v>117</v>
      </c>
      <c r="B74" s="105"/>
      <c r="C74" s="105"/>
      <c r="D74" s="106"/>
      <c r="E74" s="81" t="s">
        <v>19</v>
      </c>
      <c r="F74" s="82"/>
      <c r="G74" s="82"/>
      <c r="H74" s="82"/>
      <c r="I74" s="82"/>
      <c r="J74" s="82"/>
      <c r="K74" s="82"/>
      <c r="L74" s="82"/>
      <c r="M74" s="82"/>
      <c r="N74" s="82"/>
      <c r="O74" s="82"/>
      <c r="P74" s="82"/>
      <c r="Q74" s="82"/>
      <c r="R74" s="82"/>
      <c r="S74" s="82"/>
      <c r="T74" s="82"/>
      <c r="U74" s="82"/>
      <c r="V74" s="82"/>
      <c r="W74" s="83"/>
      <c r="X74" s="77" t="s">
        <v>204</v>
      </c>
      <c r="Y74" s="78"/>
      <c r="Z74" s="78"/>
      <c r="AA74" s="78"/>
      <c r="AB74" s="78"/>
      <c r="AC74" s="78"/>
      <c r="AD74" s="78"/>
      <c r="AE74" s="78"/>
      <c r="AF74" s="78"/>
      <c r="AG74" s="78"/>
      <c r="AH74" s="78"/>
      <c r="AI74" s="78"/>
      <c r="AJ74" s="78"/>
      <c r="AK74" s="78"/>
      <c r="AL74" s="78"/>
      <c r="AM74" s="78"/>
      <c r="AN74" s="78"/>
      <c r="AO74" s="79"/>
      <c r="AP74" s="77" t="s">
        <v>208</v>
      </c>
      <c r="AQ74" s="78"/>
      <c r="AR74" s="78"/>
      <c r="AS74" s="78"/>
      <c r="AT74" s="78"/>
      <c r="AU74" s="78"/>
      <c r="AV74" s="78"/>
      <c r="AW74" s="78"/>
      <c r="AX74" s="78"/>
      <c r="AY74" s="78"/>
      <c r="AZ74" s="78"/>
      <c r="BA74" s="78"/>
      <c r="BB74" s="78"/>
      <c r="BC74" s="78"/>
      <c r="BD74" s="78"/>
      <c r="BE74" s="78"/>
      <c r="BF74" s="78"/>
      <c r="BG74" s="79"/>
    </row>
    <row r="75" spans="1:79" ht="48.75" customHeight="1" x14ac:dyDescent="0.25">
      <c r="A75" s="107"/>
      <c r="B75" s="108"/>
      <c r="C75" s="108"/>
      <c r="D75" s="109"/>
      <c r="E75" s="84"/>
      <c r="F75" s="85"/>
      <c r="G75" s="85"/>
      <c r="H75" s="85"/>
      <c r="I75" s="85"/>
      <c r="J75" s="85"/>
      <c r="K75" s="85"/>
      <c r="L75" s="85"/>
      <c r="M75" s="85"/>
      <c r="N75" s="85"/>
      <c r="O75" s="85"/>
      <c r="P75" s="85"/>
      <c r="Q75" s="85"/>
      <c r="R75" s="85"/>
      <c r="S75" s="85"/>
      <c r="T75" s="85"/>
      <c r="U75" s="85"/>
      <c r="V75" s="85"/>
      <c r="W75" s="86"/>
      <c r="X75" s="77" t="s">
        <v>4</v>
      </c>
      <c r="Y75" s="78"/>
      <c r="Z75" s="78"/>
      <c r="AA75" s="78"/>
      <c r="AB75" s="79"/>
      <c r="AC75" s="77" t="s">
        <v>3</v>
      </c>
      <c r="AD75" s="78"/>
      <c r="AE75" s="78"/>
      <c r="AF75" s="78"/>
      <c r="AG75" s="79"/>
      <c r="AH75" s="62" t="s">
        <v>116</v>
      </c>
      <c r="AI75" s="63"/>
      <c r="AJ75" s="64"/>
      <c r="AK75" s="77" t="s">
        <v>5</v>
      </c>
      <c r="AL75" s="78"/>
      <c r="AM75" s="78"/>
      <c r="AN75" s="78"/>
      <c r="AO75" s="79"/>
      <c r="AP75" s="77" t="s">
        <v>4</v>
      </c>
      <c r="AQ75" s="78"/>
      <c r="AR75" s="78"/>
      <c r="AS75" s="78"/>
      <c r="AT75" s="79"/>
      <c r="AU75" s="77" t="s">
        <v>3</v>
      </c>
      <c r="AV75" s="78"/>
      <c r="AW75" s="78"/>
      <c r="AX75" s="78"/>
      <c r="AY75" s="79"/>
      <c r="AZ75" s="62" t="s">
        <v>116</v>
      </c>
      <c r="BA75" s="63"/>
      <c r="BB75" s="64"/>
      <c r="BC75" s="77" t="s">
        <v>96</v>
      </c>
      <c r="BD75" s="78"/>
      <c r="BE75" s="78"/>
      <c r="BF75" s="78"/>
      <c r="BG75" s="79"/>
    </row>
    <row r="76" spans="1:79" ht="12.75" customHeight="1" x14ac:dyDescent="0.25">
      <c r="A76" s="77">
        <v>1</v>
      </c>
      <c r="B76" s="78"/>
      <c r="C76" s="78"/>
      <c r="D76" s="79"/>
      <c r="E76" s="77">
        <v>2</v>
      </c>
      <c r="F76" s="78"/>
      <c r="G76" s="78"/>
      <c r="H76" s="78"/>
      <c r="I76" s="78"/>
      <c r="J76" s="78"/>
      <c r="K76" s="78"/>
      <c r="L76" s="78"/>
      <c r="M76" s="78"/>
      <c r="N76" s="78"/>
      <c r="O76" s="78"/>
      <c r="P76" s="78"/>
      <c r="Q76" s="78"/>
      <c r="R76" s="78"/>
      <c r="S76" s="78"/>
      <c r="T76" s="78"/>
      <c r="U76" s="78"/>
      <c r="V76" s="78"/>
      <c r="W76" s="79"/>
      <c r="X76" s="77">
        <v>3</v>
      </c>
      <c r="Y76" s="78"/>
      <c r="Z76" s="78"/>
      <c r="AA76" s="78"/>
      <c r="AB76" s="79"/>
      <c r="AC76" s="77">
        <v>4</v>
      </c>
      <c r="AD76" s="78"/>
      <c r="AE76" s="78"/>
      <c r="AF76" s="78"/>
      <c r="AG76" s="79"/>
      <c r="AH76" s="77">
        <v>5</v>
      </c>
      <c r="AI76" s="78"/>
      <c r="AJ76" s="79"/>
      <c r="AK76" s="77">
        <v>6</v>
      </c>
      <c r="AL76" s="78"/>
      <c r="AM76" s="78"/>
      <c r="AN76" s="78"/>
      <c r="AO76" s="79"/>
      <c r="AP76" s="77">
        <v>7</v>
      </c>
      <c r="AQ76" s="78"/>
      <c r="AR76" s="78"/>
      <c r="AS76" s="78"/>
      <c r="AT76" s="79"/>
      <c r="AU76" s="77">
        <v>8</v>
      </c>
      <c r="AV76" s="78"/>
      <c r="AW76" s="78"/>
      <c r="AX76" s="78"/>
      <c r="AY76" s="79"/>
      <c r="AZ76" s="77">
        <v>9</v>
      </c>
      <c r="BA76" s="78"/>
      <c r="BB76" s="79"/>
      <c r="BC76" s="77">
        <v>10</v>
      </c>
      <c r="BD76" s="78"/>
      <c r="BE76" s="78"/>
      <c r="BF76" s="78"/>
      <c r="BG76" s="79"/>
    </row>
    <row r="77" spans="1:79" ht="12.75" hidden="1" customHeight="1" x14ac:dyDescent="0.25">
      <c r="A77" s="62" t="s">
        <v>64</v>
      </c>
      <c r="B77" s="63"/>
      <c r="C77" s="63"/>
      <c r="D77" s="64"/>
      <c r="E77" s="62" t="s">
        <v>57</v>
      </c>
      <c r="F77" s="63"/>
      <c r="G77" s="63"/>
      <c r="H77" s="63"/>
      <c r="I77" s="63"/>
      <c r="J77" s="63"/>
      <c r="K77" s="63"/>
      <c r="L77" s="63"/>
      <c r="M77" s="63"/>
      <c r="N77" s="63"/>
      <c r="O77" s="63"/>
      <c r="P77" s="63"/>
      <c r="Q77" s="63"/>
      <c r="R77" s="63"/>
      <c r="S77" s="63"/>
      <c r="T77" s="63"/>
      <c r="U77" s="63"/>
      <c r="V77" s="63"/>
      <c r="W77" s="64"/>
      <c r="X77" s="62" t="s">
        <v>60</v>
      </c>
      <c r="Y77" s="63"/>
      <c r="Z77" s="63"/>
      <c r="AA77" s="63"/>
      <c r="AB77" s="64"/>
      <c r="AC77" s="62" t="s">
        <v>61</v>
      </c>
      <c r="AD77" s="63"/>
      <c r="AE77" s="63"/>
      <c r="AF77" s="63"/>
      <c r="AG77" s="64"/>
      <c r="AH77" s="62" t="s">
        <v>94</v>
      </c>
      <c r="AI77" s="63"/>
      <c r="AJ77" s="64"/>
      <c r="AK77" s="114" t="s">
        <v>99</v>
      </c>
      <c r="AL77" s="115"/>
      <c r="AM77" s="115"/>
      <c r="AN77" s="115"/>
      <c r="AO77" s="116"/>
      <c r="AP77" s="62" t="s">
        <v>62</v>
      </c>
      <c r="AQ77" s="63"/>
      <c r="AR77" s="63"/>
      <c r="AS77" s="63"/>
      <c r="AT77" s="64"/>
      <c r="AU77" s="62" t="s">
        <v>63</v>
      </c>
      <c r="AV77" s="63"/>
      <c r="AW77" s="63"/>
      <c r="AX77" s="63"/>
      <c r="AY77" s="64"/>
      <c r="AZ77" s="62" t="s">
        <v>95</v>
      </c>
      <c r="BA77" s="63"/>
      <c r="BB77" s="64"/>
      <c r="BC77" s="114" t="s">
        <v>99</v>
      </c>
      <c r="BD77" s="115"/>
      <c r="BE77" s="115"/>
      <c r="BF77" s="115"/>
      <c r="BG77" s="116"/>
      <c r="CA77" s="1" t="s">
        <v>29</v>
      </c>
    </row>
    <row r="78" spans="1:79" s="8" customFormat="1" ht="13.2" customHeight="1" x14ac:dyDescent="0.25">
      <c r="A78" s="62">
        <v>2111</v>
      </c>
      <c r="B78" s="63"/>
      <c r="C78" s="63"/>
      <c r="D78" s="64"/>
      <c r="E78" s="92" t="s">
        <v>154</v>
      </c>
      <c r="F78" s="93"/>
      <c r="G78" s="93"/>
      <c r="H78" s="93"/>
      <c r="I78" s="93"/>
      <c r="J78" s="93"/>
      <c r="K78" s="93"/>
      <c r="L78" s="93"/>
      <c r="M78" s="93"/>
      <c r="N78" s="93"/>
      <c r="O78" s="93"/>
      <c r="P78" s="93"/>
      <c r="Q78" s="93"/>
      <c r="R78" s="93"/>
      <c r="S78" s="93"/>
      <c r="T78" s="93"/>
      <c r="U78" s="93"/>
      <c r="V78" s="93"/>
      <c r="W78" s="94"/>
      <c r="X78" s="88">
        <v>873293</v>
      </c>
      <c r="Y78" s="89"/>
      <c r="Z78" s="89"/>
      <c r="AA78" s="89"/>
      <c r="AB78" s="90"/>
      <c r="AC78" s="88">
        <v>0</v>
      </c>
      <c r="AD78" s="89"/>
      <c r="AE78" s="89"/>
      <c r="AF78" s="89"/>
      <c r="AG78" s="90"/>
      <c r="AH78" s="88">
        <v>0</v>
      </c>
      <c r="AI78" s="89"/>
      <c r="AJ78" s="90"/>
      <c r="AK78" s="88">
        <f t="shared" ref="AK78:AK86" si="6">IF(ISNUMBER(X78),X78,0)+IF(ISNUMBER(AC78),AC78,0)</f>
        <v>873293</v>
      </c>
      <c r="AL78" s="89"/>
      <c r="AM78" s="89"/>
      <c r="AN78" s="89"/>
      <c r="AO78" s="90"/>
      <c r="AP78" s="88">
        <v>919577</v>
      </c>
      <c r="AQ78" s="89"/>
      <c r="AR78" s="89"/>
      <c r="AS78" s="89"/>
      <c r="AT78" s="90"/>
      <c r="AU78" s="88">
        <v>0</v>
      </c>
      <c r="AV78" s="89"/>
      <c r="AW78" s="89"/>
      <c r="AX78" s="89"/>
      <c r="AY78" s="90"/>
      <c r="AZ78" s="88">
        <v>0</v>
      </c>
      <c r="BA78" s="89"/>
      <c r="BB78" s="90"/>
      <c r="BC78" s="88">
        <f t="shared" ref="BC78:BC86" si="7">IF(ISNUMBER(AP78),AP78,0)+IF(ISNUMBER(AU78),AU78,0)</f>
        <v>919577</v>
      </c>
      <c r="BD78" s="89"/>
      <c r="BE78" s="89"/>
      <c r="BF78" s="89"/>
      <c r="BG78" s="90"/>
      <c r="BH78" s="264"/>
      <c r="BI78" s="265"/>
      <c r="BJ78" s="265"/>
      <c r="BK78" s="265"/>
      <c r="CA78" s="8" t="s">
        <v>30</v>
      </c>
    </row>
    <row r="79" spans="1:79" s="8" customFormat="1" ht="13.2" customHeight="1" x14ac:dyDescent="0.25">
      <c r="A79" s="62">
        <v>2120</v>
      </c>
      <c r="B79" s="63"/>
      <c r="C79" s="63"/>
      <c r="D79" s="64"/>
      <c r="E79" s="92" t="s">
        <v>155</v>
      </c>
      <c r="F79" s="93"/>
      <c r="G79" s="93"/>
      <c r="H79" s="93"/>
      <c r="I79" s="93"/>
      <c r="J79" s="93"/>
      <c r="K79" s="93"/>
      <c r="L79" s="93"/>
      <c r="M79" s="93"/>
      <c r="N79" s="93"/>
      <c r="O79" s="93"/>
      <c r="P79" s="93"/>
      <c r="Q79" s="93"/>
      <c r="R79" s="93"/>
      <c r="S79" s="93"/>
      <c r="T79" s="93"/>
      <c r="U79" s="93"/>
      <c r="V79" s="93"/>
      <c r="W79" s="94"/>
      <c r="X79" s="88">
        <v>192163</v>
      </c>
      <c r="Y79" s="89"/>
      <c r="Z79" s="89"/>
      <c r="AA79" s="89"/>
      <c r="AB79" s="90"/>
      <c r="AC79" s="88">
        <v>0</v>
      </c>
      <c r="AD79" s="89"/>
      <c r="AE79" s="89"/>
      <c r="AF79" s="89"/>
      <c r="AG79" s="90"/>
      <c r="AH79" s="88">
        <v>0</v>
      </c>
      <c r="AI79" s="89"/>
      <c r="AJ79" s="90"/>
      <c r="AK79" s="88">
        <f t="shared" si="6"/>
        <v>192163</v>
      </c>
      <c r="AL79" s="89"/>
      <c r="AM79" s="89"/>
      <c r="AN79" s="89"/>
      <c r="AO79" s="90"/>
      <c r="AP79" s="88">
        <v>202347</v>
      </c>
      <c r="AQ79" s="89"/>
      <c r="AR79" s="89"/>
      <c r="AS79" s="89"/>
      <c r="AT79" s="90"/>
      <c r="AU79" s="88">
        <v>0</v>
      </c>
      <c r="AV79" s="89"/>
      <c r="AW79" s="89"/>
      <c r="AX79" s="89"/>
      <c r="AY79" s="90"/>
      <c r="AZ79" s="88">
        <v>0</v>
      </c>
      <c r="BA79" s="89"/>
      <c r="BB79" s="90"/>
      <c r="BC79" s="88">
        <f t="shared" si="7"/>
        <v>202347</v>
      </c>
      <c r="BD79" s="89"/>
      <c r="BE79" s="89"/>
      <c r="BF79" s="89"/>
      <c r="BG79" s="90"/>
      <c r="BH79" s="264"/>
      <c r="BI79" s="265"/>
      <c r="BJ79" s="265"/>
      <c r="BK79" s="265"/>
    </row>
    <row r="80" spans="1:79" s="8" customFormat="1" ht="13.2" customHeight="1" x14ac:dyDescent="0.25">
      <c r="A80" s="62">
        <v>2210</v>
      </c>
      <c r="B80" s="63"/>
      <c r="C80" s="63"/>
      <c r="D80" s="64"/>
      <c r="E80" s="92" t="s">
        <v>156</v>
      </c>
      <c r="F80" s="93"/>
      <c r="G80" s="93"/>
      <c r="H80" s="93"/>
      <c r="I80" s="93"/>
      <c r="J80" s="93"/>
      <c r="K80" s="93"/>
      <c r="L80" s="93"/>
      <c r="M80" s="93"/>
      <c r="N80" s="93"/>
      <c r="O80" s="93"/>
      <c r="P80" s="93"/>
      <c r="Q80" s="93"/>
      <c r="R80" s="93"/>
      <c r="S80" s="93"/>
      <c r="T80" s="93"/>
      <c r="U80" s="93"/>
      <c r="V80" s="93"/>
      <c r="W80" s="94"/>
      <c r="X80" s="88">
        <v>31710</v>
      </c>
      <c r="Y80" s="89"/>
      <c r="Z80" s="89"/>
      <c r="AA80" s="89"/>
      <c r="AB80" s="90"/>
      <c r="AC80" s="88">
        <v>0</v>
      </c>
      <c r="AD80" s="89"/>
      <c r="AE80" s="89"/>
      <c r="AF80" s="89"/>
      <c r="AG80" s="90"/>
      <c r="AH80" s="88">
        <v>0</v>
      </c>
      <c r="AI80" s="89"/>
      <c r="AJ80" s="90"/>
      <c r="AK80" s="88">
        <f t="shared" si="6"/>
        <v>31710</v>
      </c>
      <c r="AL80" s="89"/>
      <c r="AM80" s="89"/>
      <c r="AN80" s="89"/>
      <c r="AO80" s="90"/>
      <c r="AP80" s="88">
        <v>33390</v>
      </c>
      <c r="AQ80" s="89"/>
      <c r="AR80" s="89"/>
      <c r="AS80" s="89"/>
      <c r="AT80" s="90"/>
      <c r="AU80" s="88">
        <v>0</v>
      </c>
      <c r="AV80" s="89"/>
      <c r="AW80" s="89"/>
      <c r="AX80" s="89"/>
      <c r="AY80" s="90"/>
      <c r="AZ80" s="88">
        <v>0</v>
      </c>
      <c r="BA80" s="89"/>
      <c r="BB80" s="90"/>
      <c r="BC80" s="88">
        <f t="shared" si="7"/>
        <v>33390</v>
      </c>
      <c r="BD80" s="89"/>
      <c r="BE80" s="89"/>
      <c r="BF80" s="89"/>
      <c r="BG80" s="90"/>
      <c r="BH80" s="264"/>
      <c r="BI80" s="265"/>
      <c r="BJ80" s="265"/>
      <c r="BK80" s="265"/>
    </row>
    <row r="81" spans="1:79" s="8" customFormat="1" ht="13.2" customHeight="1" x14ac:dyDescent="0.25">
      <c r="A81" s="62">
        <v>2240</v>
      </c>
      <c r="B81" s="63"/>
      <c r="C81" s="63"/>
      <c r="D81" s="64"/>
      <c r="E81" s="92" t="s">
        <v>157</v>
      </c>
      <c r="F81" s="93"/>
      <c r="G81" s="93"/>
      <c r="H81" s="93"/>
      <c r="I81" s="93"/>
      <c r="J81" s="93"/>
      <c r="K81" s="93"/>
      <c r="L81" s="93"/>
      <c r="M81" s="93"/>
      <c r="N81" s="93"/>
      <c r="O81" s="93"/>
      <c r="P81" s="93"/>
      <c r="Q81" s="93"/>
      <c r="R81" s="93"/>
      <c r="S81" s="93"/>
      <c r="T81" s="93"/>
      <c r="U81" s="93"/>
      <c r="V81" s="93"/>
      <c r="W81" s="94"/>
      <c r="X81" s="88">
        <v>10570</v>
      </c>
      <c r="Y81" s="89"/>
      <c r="Z81" s="89"/>
      <c r="AA81" s="89"/>
      <c r="AB81" s="90"/>
      <c r="AC81" s="88">
        <v>0</v>
      </c>
      <c r="AD81" s="89"/>
      <c r="AE81" s="89"/>
      <c r="AF81" s="89"/>
      <c r="AG81" s="90"/>
      <c r="AH81" s="88">
        <v>0</v>
      </c>
      <c r="AI81" s="89"/>
      <c r="AJ81" s="90"/>
      <c r="AK81" s="88">
        <f t="shared" si="6"/>
        <v>10570</v>
      </c>
      <c r="AL81" s="89"/>
      <c r="AM81" s="89"/>
      <c r="AN81" s="89"/>
      <c r="AO81" s="90"/>
      <c r="AP81" s="88">
        <v>11130</v>
      </c>
      <c r="AQ81" s="89"/>
      <c r="AR81" s="89"/>
      <c r="AS81" s="89"/>
      <c r="AT81" s="90"/>
      <c r="AU81" s="88">
        <v>0</v>
      </c>
      <c r="AV81" s="89"/>
      <c r="AW81" s="89"/>
      <c r="AX81" s="89"/>
      <c r="AY81" s="90"/>
      <c r="AZ81" s="88">
        <v>0</v>
      </c>
      <c r="BA81" s="89"/>
      <c r="BB81" s="90"/>
      <c r="BC81" s="88">
        <f t="shared" si="7"/>
        <v>11130</v>
      </c>
      <c r="BD81" s="89"/>
      <c r="BE81" s="89"/>
      <c r="BF81" s="89"/>
      <c r="BG81" s="90"/>
      <c r="BH81" s="264"/>
      <c r="BI81" s="265"/>
      <c r="BJ81" s="265"/>
      <c r="BK81" s="265"/>
    </row>
    <row r="82" spans="1:79" s="8" customFormat="1" ht="13.2" customHeight="1" x14ac:dyDescent="0.25">
      <c r="A82" s="62">
        <v>2271</v>
      </c>
      <c r="B82" s="63"/>
      <c r="C82" s="63"/>
      <c r="D82" s="64"/>
      <c r="E82" s="92" t="s">
        <v>158</v>
      </c>
      <c r="F82" s="93"/>
      <c r="G82" s="93"/>
      <c r="H82" s="93"/>
      <c r="I82" s="93"/>
      <c r="J82" s="93"/>
      <c r="K82" s="93"/>
      <c r="L82" s="93"/>
      <c r="M82" s="93"/>
      <c r="N82" s="93"/>
      <c r="O82" s="93"/>
      <c r="P82" s="93"/>
      <c r="Q82" s="93"/>
      <c r="R82" s="93"/>
      <c r="S82" s="93"/>
      <c r="T82" s="93"/>
      <c r="U82" s="93"/>
      <c r="V82" s="93"/>
      <c r="W82" s="94"/>
      <c r="X82" s="88">
        <v>6289</v>
      </c>
      <c r="Y82" s="89"/>
      <c r="Z82" s="89"/>
      <c r="AA82" s="89"/>
      <c r="AB82" s="90"/>
      <c r="AC82" s="88">
        <v>0</v>
      </c>
      <c r="AD82" s="89"/>
      <c r="AE82" s="89"/>
      <c r="AF82" s="89"/>
      <c r="AG82" s="90"/>
      <c r="AH82" s="88">
        <v>0</v>
      </c>
      <c r="AI82" s="89"/>
      <c r="AJ82" s="90"/>
      <c r="AK82" s="88">
        <f t="shared" si="6"/>
        <v>6289</v>
      </c>
      <c r="AL82" s="89"/>
      <c r="AM82" s="89"/>
      <c r="AN82" s="89"/>
      <c r="AO82" s="90"/>
      <c r="AP82" s="88">
        <v>6622</v>
      </c>
      <c r="AQ82" s="89"/>
      <c r="AR82" s="89"/>
      <c r="AS82" s="89"/>
      <c r="AT82" s="90"/>
      <c r="AU82" s="88">
        <v>0</v>
      </c>
      <c r="AV82" s="89"/>
      <c r="AW82" s="89"/>
      <c r="AX82" s="89"/>
      <c r="AY82" s="90"/>
      <c r="AZ82" s="88">
        <v>0</v>
      </c>
      <c r="BA82" s="89"/>
      <c r="BB82" s="90"/>
      <c r="BC82" s="88">
        <f t="shared" si="7"/>
        <v>6622</v>
      </c>
      <c r="BD82" s="89"/>
      <c r="BE82" s="89"/>
      <c r="BF82" s="89"/>
      <c r="BG82" s="90"/>
      <c r="BH82" s="264"/>
      <c r="BI82" s="265"/>
      <c r="BJ82" s="265"/>
      <c r="BK82" s="265"/>
    </row>
    <row r="83" spans="1:79" s="8" customFormat="1" ht="13.2" customHeight="1" x14ac:dyDescent="0.25">
      <c r="A83" s="62">
        <v>2272</v>
      </c>
      <c r="B83" s="63"/>
      <c r="C83" s="63"/>
      <c r="D83" s="64"/>
      <c r="E83" s="92" t="s">
        <v>159</v>
      </c>
      <c r="F83" s="93"/>
      <c r="G83" s="93"/>
      <c r="H83" s="93"/>
      <c r="I83" s="93"/>
      <c r="J83" s="93"/>
      <c r="K83" s="93"/>
      <c r="L83" s="93"/>
      <c r="M83" s="93"/>
      <c r="N83" s="93"/>
      <c r="O83" s="93"/>
      <c r="P83" s="93"/>
      <c r="Q83" s="93"/>
      <c r="R83" s="93"/>
      <c r="S83" s="93"/>
      <c r="T83" s="93"/>
      <c r="U83" s="93"/>
      <c r="V83" s="93"/>
      <c r="W83" s="94"/>
      <c r="X83" s="88">
        <v>1057</v>
      </c>
      <c r="Y83" s="89"/>
      <c r="Z83" s="89"/>
      <c r="AA83" s="89"/>
      <c r="AB83" s="90"/>
      <c r="AC83" s="88">
        <v>0</v>
      </c>
      <c r="AD83" s="89"/>
      <c r="AE83" s="89"/>
      <c r="AF83" s="89"/>
      <c r="AG83" s="90"/>
      <c r="AH83" s="88">
        <v>0</v>
      </c>
      <c r="AI83" s="89"/>
      <c r="AJ83" s="90"/>
      <c r="AK83" s="88">
        <f t="shared" si="6"/>
        <v>1057</v>
      </c>
      <c r="AL83" s="89"/>
      <c r="AM83" s="89"/>
      <c r="AN83" s="89"/>
      <c r="AO83" s="90"/>
      <c r="AP83" s="88">
        <v>1113</v>
      </c>
      <c r="AQ83" s="89"/>
      <c r="AR83" s="89"/>
      <c r="AS83" s="89"/>
      <c r="AT83" s="90"/>
      <c r="AU83" s="88">
        <v>0</v>
      </c>
      <c r="AV83" s="89"/>
      <c r="AW83" s="89"/>
      <c r="AX83" s="89"/>
      <c r="AY83" s="90"/>
      <c r="AZ83" s="88">
        <v>0</v>
      </c>
      <c r="BA83" s="89"/>
      <c r="BB83" s="90"/>
      <c r="BC83" s="88">
        <f t="shared" si="7"/>
        <v>1113</v>
      </c>
      <c r="BD83" s="89"/>
      <c r="BE83" s="89"/>
      <c r="BF83" s="89"/>
      <c r="BG83" s="90"/>
      <c r="BH83" s="264"/>
      <c r="BI83" s="265"/>
      <c r="BJ83" s="265"/>
      <c r="BK83" s="265"/>
    </row>
    <row r="84" spans="1:79" s="8" customFormat="1" ht="13.2" customHeight="1" x14ac:dyDescent="0.25">
      <c r="A84" s="62">
        <v>2273</v>
      </c>
      <c r="B84" s="63"/>
      <c r="C84" s="63"/>
      <c r="D84" s="64"/>
      <c r="E84" s="92" t="s">
        <v>160</v>
      </c>
      <c r="F84" s="93"/>
      <c r="G84" s="93"/>
      <c r="H84" s="93"/>
      <c r="I84" s="93"/>
      <c r="J84" s="93"/>
      <c r="K84" s="93"/>
      <c r="L84" s="93"/>
      <c r="M84" s="93"/>
      <c r="N84" s="93"/>
      <c r="O84" s="93"/>
      <c r="P84" s="93"/>
      <c r="Q84" s="93"/>
      <c r="R84" s="93"/>
      <c r="S84" s="93"/>
      <c r="T84" s="93"/>
      <c r="U84" s="93"/>
      <c r="V84" s="93"/>
      <c r="W84" s="94"/>
      <c r="X84" s="88">
        <v>3171</v>
      </c>
      <c r="Y84" s="89"/>
      <c r="Z84" s="89"/>
      <c r="AA84" s="89"/>
      <c r="AB84" s="90"/>
      <c r="AC84" s="88">
        <v>0</v>
      </c>
      <c r="AD84" s="89"/>
      <c r="AE84" s="89"/>
      <c r="AF84" s="89"/>
      <c r="AG84" s="90"/>
      <c r="AH84" s="88">
        <v>0</v>
      </c>
      <c r="AI84" s="89"/>
      <c r="AJ84" s="90"/>
      <c r="AK84" s="88">
        <f t="shared" si="6"/>
        <v>3171</v>
      </c>
      <c r="AL84" s="89"/>
      <c r="AM84" s="89"/>
      <c r="AN84" s="89"/>
      <c r="AO84" s="90"/>
      <c r="AP84" s="88">
        <v>3339</v>
      </c>
      <c r="AQ84" s="89"/>
      <c r="AR84" s="89"/>
      <c r="AS84" s="89"/>
      <c r="AT84" s="90"/>
      <c r="AU84" s="88">
        <v>0</v>
      </c>
      <c r="AV84" s="89"/>
      <c r="AW84" s="89"/>
      <c r="AX84" s="89"/>
      <c r="AY84" s="90"/>
      <c r="AZ84" s="88">
        <v>0</v>
      </c>
      <c r="BA84" s="89"/>
      <c r="BB84" s="90"/>
      <c r="BC84" s="88">
        <f t="shared" si="7"/>
        <v>3339</v>
      </c>
      <c r="BD84" s="89"/>
      <c r="BE84" s="89"/>
      <c r="BF84" s="89"/>
      <c r="BG84" s="90"/>
      <c r="BH84" s="264"/>
      <c r="BI84" s="265"/>
      <c r="BJ84" s="265"/>
      <c r="BK84" s="265"/>
    </row>
    <row r="85" spans="1:79" s="8" customFormat="1" ht="13.2" customHeight="1" x14ac:dyDescent="0.25">
      <c r="A85" s="62">
        <v>2275</v>
      </c>
      <c r="B85" s="63"/>
      <c r="C85" s="63"/>
      <c r="D85" s="64"/>
      <c r="E85" s="92" t="s">
        <v>226</v>
      </c>
      <c r="F85" s="93"/>
      <c r="G85" s="93"/>
      <c r="H85" s="93"/>
      <c r="I85" s="93"/>
      <c r="J85" s="93"/>
      <c r="K85" s="93"/>
      <c r="L85" s="93"/>
      <c r="M85" s="93"/>
      <c r="N85" s="93"/>
      <c r="O85" s="93"/>
      <c r="P85" s="93"/>
      <c r="Q85" s="93"/>
      <c r="R85" s="93"/>
      <c r="S85" s="93"/>
      <c r="T85" s="93"/>
      <c r="U85" s="93"/>
      <c r="V85" s="93"/>
      <c r="W85" s="94"/>
      <c r="X85" s="88">
        <v>53</v>
      </c>
      <c r="Y85" s="89"/>
      <c r="Z85" s="89"/>
      <c r="AA85" s="89"/>
      <c r="AB85" s="90"/>
      <c r="AC85" s="88">
        <v>0</v>
      </c>
      <c r="AD85" s="89"/>
      <c r="AE85" s="89"/>
      <c r="AF85" s="89"/>
      <c r="AG85" s="90"/>
      <c r="AH85" s="88">
        <v>0</v>
      </c>
      <c r="AI85" s="89"/>
      <c r="AJ85" s="90"/>
      <c r="AK85" s="88">
        <f t="shared" si="6"/>
        <v>53</v>
      </c>
      <c r="AL85" s="89"/>
      <c r="AM85" s="89"/>
      <c r="AN85" s="89"/>
      <c r="AO85" s="90"/>
      <c r="AP85" s="88">
        <v>58</v>
      </c>
      <c r="AQ85" s="89"/>
      <c r="AR85" s="89"/>
      <c r="AS85" s="89"/>
      <c r="AT85" s="90"/>
      <c r="AU85" s="88">
        <v>0</v>
      </c>
      <c r="AV85" s="89"/>
      <c r="AW85" s="89"/>
      <c r="AX85" s="89"/>
      <c r="AY85" s="90"/>
      <c r="AZ85" s="88">
        <v>0</v>
      </c>
      <c r="BA85" s="89"/>
      <c r="BB85" s="90"/>
      <c r="BC85" s="88">
        <f t="shared" si="7"/>
        <v>58</v>
      </c>
      <c r="BD85" s="89"/>
      <c r="BE85" s="89"/>
      <c r="BF85" s="89"/>
      <c r="BG85" s="90"/>
      <c r="BH85" s="264"/>
      <c r="BI85" s="265"/>
      <c r="BJ85" s="265"/>
      <c r="BK85" s="265"/>
    </row>
    <row r="86" spans="1:79" s="9" customFormat="1" ht="12.75" customHeight="1" x14ac:dyDescent="0.25">
      <c r="A86" s="98"/>
      <c r="B86" s="99"/>
      <c r="C86" s="99"/>
      <c r="D86" s="100"/>
      <c r="E86" s="159" t="s">
        <v>145</v>
      </c>
      <c r="F86" s="156"/>
      <c r="G86" s="156"/>
      <c r="H86" s="156"/>
      <c r="I86" s="156"/>
      <c r="J86" s="156"/>
      <c r="K86" s="156"/>
      <c r="L86" s="156"/>
      <c r="M86" s="156"/>
      <c r="N86" s="156"/>
      <c r="O86" s="156"/>
      <c r="P86" s="156"/>
      <c r="Q86" s="156"/>
      <c r="R86" s="156"/>
      <c r="S86" s="156"/>
      <c r="T86" s="156"/>
      <c r="U86" s="156"/>
      <c r="V86" s="156"/>
      <c r="W86" s="157"/>
      <c r="X86" s="95">
        <f>X78+X79+X80+X81+X82+X83+X84+X85</f>
        <v>1118306</v>
      </c>
      <c r="Y86" s="96"/>
      <c r="Z86" s="96"/>
      <c r="AA86" s="96"/>
      <c r="AB86" s="97"/>
      <c r="AC86" s="95">
        <v>0</v>
      </c>
      <c r="AD86" s="96"/>
      <c r="AE86" s="96"/>
      <c r="AF86" s="96"/>
      <c r="AG86" s="97"/>
      <c r="AH86" s="95">
        <v>0</v>
      </c>
      <c r="AI86" s="96"/>
      <c r="AJ86" s="97"/>
      <c r="AK86" s="95">
        <f t="shared" si="6"/>
        <v>1118306</v>
      </c>
      <c r="AL86" s="96"/>
      <c r="AM86" s="96"/>
      <c r="AN86" s="96"/>
      <c r="AO86" s="97"/>
      <c r="AP86" s="95">
        <f>AP78+AP79+AP80+AP81+AP82+AP83+AP84+AP85</f>
        <v>1177576</v>
      </c>
      <c r="AQ86" s="96"/>
      <c r="AR86" s="96"/>
      <c r="AS86" s="96"/>
      <c r="AT86" s="97"/>
      <c r="AU86" s="95">
        <v>0</v>
      </c>
      <c r="AV86" s="96"/>
      <c r="AW86" s="96"/>
      <c r="AX86" s="96"/>
      <c r="AY86" s="97"/>
      <c r="AZ86" s="95">
        <v>0</v>
      </c>
      <c r="BA86" s="96"/>
      <c r="BB86" s="97"/>
      <c r="BC86" s="95">
        <f t="shared" si="7"/>
        <v>1177576</v>
      </c>
      <c r="BD86" s="96"/>
      <c r="BE86" s="96"/>
      <c r="BF86" s="96"/>
      <c r="BG86" s="97"/>
      <c r="BH86" s="264"/>
      <c r="BI86" s="265"/>
      <c r="BJ86" s="265"/>
      <c r="BK86" s="265"/>
    </row>
    <row r="88" spans="1:79" ht="14.25" customHeight="1" x14ac:dyDescent="0.25">
      <c r="A88" s="51" t="s">
        <v>413</v>
      </c>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row>
    <row r="89" spans="1:79" ht="15" customHeight="1" x14ac:dyDescent="0.25">
      <c r="A89" s="59" t="s">
        <v>192</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row>
    <row r="91" spans="1:79" ht="23.1" customHeight="1" x14ac:dyDescent="0.25">
      <c r="A91" s="104" t="s">
        <v>118</v>
      </c>
      <c r="B91" s="105"/>
      <c r="C91" s="105"/>
      <c r="D91" s="105"/>
      <c r="E91" s="106"/>
      <c r="F91" s="81" t="s">
        <v>19</v>
      </c>
      <c r="G91" s="82"/>
      <c r="H91" s="82"/>
      <c r="I91" s="82"/>
      <c r="J91" s="82"/>
      <c r="K91" s="82"/>
      <c r="L91" s="82"/>
      <c r="M91" s="82"/>
      <c r="N91" s="82"/>
      <c r="O91" s="82"/>
      <c r="P91" s="82"/>
      <c r="Q91" s="82"/>
      <c r="R91" s="82"/>
      <c r="S91" s="82"/>
      <c r="T91" s="82"/>
      <c r="U91" s="82"/>
      <c r="V91" s="82"/>
      <c r="W91" s="83"/>
      <c r="X91" s="77" t="s">
        <v>204</v>
      </c>
      <c r="Y91" s="78"/>
      <c r="Z91" s="78"/>
      <c r="AA91" s="78"/>
      <c r="AB91" s="78"/>
      <c r="AC91" s="78"/>
      <c r="AD91" s="78"/>
      <c r="AE91" s="78"/>
      <c r="AF91" s="78"/>
      <c r="AG91" s="78"/>
      <c r="AH91" s="78"/>
      <c r="AI91" s="78"/>
      <c r="AJ91" s="78"/>
      <c r="AK91" s="78"/>
      <c r="AL91" s="78"/>
      <c r="AM91" s="78"/>
      <c r="AN91" s="78"/>
      <c r="AO91" s="79"/>
      <c r="AP91" s="77" t="s">
        <v>208</v>
      </c>
      <c r="AQ91" s="78"/>
      <c r="AR91" s="78"/>
      <c r="AS91" s="78"/>
      <c r="AT91" s="78"/>
      <c r="AU91" s="78"/>
      <c r="AV91" s="78"/>
      <c r="AW91" s="78"/>
      <c r="AX91" s="78"/>
      <c r="AY91" s="78"/>
      <c r="AZ91" s="78"/>
      <c r="BA91" s="78"/>
      <c r="BB91" s="78"/>
      <c r="BC91" s="78"/>
      <c r="BD91" s="78"/>
      <c r="BE91" s="78"/>
      <c r="BF91" s="78"/>
      <c r="BG91" s="79"/>
    </row>
    <row r="92" spans="1:79" ht="53.25" customHeight="1" x14ac:dyDescent="0.25">
      <c r="A92" s="107"/>
      <c r="B92" s="108"/>
      <c r="C92" s="108"/>
      <c r="D92" s="108"/>
      <c r="E92" s="109"/>
      <c r="F92" s="84"/>
      <c r="G92" s="85"/>
      <c r="H92" s="85"/>
      <c r="I92" s="85"/>
      <c r="J92" s="85"/>
      <c r="K92" s="85"/>
      <c r="L92" s="85"/>
      <c r="M92" s="85"/>
      <c r="N92" s="85"/>
      <c r="O92" s="85"/>
      <c r="P92" s="85"/>
      <c r="Q92" s="85"/>
      <c r="R92" s="85"/>
      <c r="S92" s="85"/>
      <c r="T92" s="85"/>
      <c r="U92" s="85"/>
      <c r="V92" s="85"/>
      <c r="W92" s="86"/>
      <c r="X92" s="77" t="s">
        <v>4</v>
      </c>
      <c r="Y92" s="78"/>
      <c r="Z92" s="78"/>
      <c r="AA92" s="78"/>
      <c r="AB92" s="79"/>
      <c r="AC92" s="77" t="s">
        <v>3</v>
      </c>
      <c r="AD92" s="78"/>
      <c r="AE92" s="78"/>
      <c r="AF92" s="78"/>
      <c r="AG92" s="79"/>
      <c r="AH92" s="62" t="s">
        <v>116</v>
      </c>
      <c r="AI92" s="63"/>
      <c r="AJ92" s="64"/>
      <c r="AK92" s="77" t="s">
        <v>5</v>
      </c>
      <c r="AL92" s="78"/>
      <c r="AM92" s="78"/>
      <c r="AN92" s="78"/>
      <c r="AO92" s="79"/>
      <c r="AP92" s="77" t="s">
        <v>4</v>
      </c>
      <c r="AQ92" s="78"/>
      <c r="AR92" s="78"/>
      <c r="AS92" s="78"/>
      <c r="AT92" s="79"/>
      <c r="AU92" s="77" t="s">
        <v>3</v>
      </c>
      <c r="AV92" s="78"/>
      <c r="AW92" s="78"/>
      <c r="AX92" s="78"/>
      <c r="AY92" s="79"/>
      <c r="AZ92" s="62" t="s">
        <v>116</v>
      </c>
      <c r="BA92" s="63"/>
      <c r="BB92" s="64"/>
      <c r="BC92" s="77" t="s">
        <v>96</v>
      </c>
      <c r="BD92" s="78"/>
      <c r="BE92" s="78"/>
      <c r="BF92" s="78"/>
      <c r="BG92" s="79"/>
    </row>
    <row r="93" spans="1:79" ht="15" customHeight="1" x14ac:dyDescent="0.25">
      <c r="A93" s="77">
        <v>1</v>
      </c>
      <c r="B93" s="78"/>
      <c r="C93" s="78"/>
      <c r="D93" s="78"/>
      <c r="E93" s="79"/>
      <c r="F93" s="77">
        <v>2</v>
      </c>
      <c r="G93" s="78"/>
      <c r="H93" s="78"/>
      <c r="I93" s="78"/>
      <c r="J93" s="78"/>
      <c r="K93" s="78"/>
      <c r="L93" s="78"/>
      <c r="M93" s="78"/>
      <c r="N93" s="78"/>
      <c r="O93" s="78"/>
      <c r="P93" s="78"/>
      <c r="Q93" s="78"/>
      <c r="R93" s="78"/>
      <c r="S93" s="78"/>
      <c r="T93" s="78"/>
      <c r="U93" s="78"/>
      <c r="V93" s="78"/>
      <c r="W93" s="79"/>
      <c r="X93" s="77">
        <v>3</v>
      </c>
      <c r="Y93" s="78"/>
      <c r="Z93" s="78"/>
      <c r="AA93" s="78"/>
      <c r="AB93" s="79"/>
      <c r="AC93" s="77">
        <v>4</v>
      </c>
      <c r="AD93" s="78"/>
      <c r="AE93" s="78"/>
      <c r="AF93" s="78"/>
      <c r="AG93" s="79"/>
      <c r="AH93" s="77">
        <v>5</v>
      </c>
      <c r="AI93" s="78"/>
      <c r="AJ93" s="79"/>
      <c r="AK93" s="77">
        <v>6</v>
      </c>
      <c r="AL93" s="78"/>
      <c r="AM93" s="78"/>
      <c r="AN93" s="78"/>
      <c r="AO93" s="79"/>
      <c r="AP93" s="77">
        <v>7</v>
      </c>
      <c r="AQ93" s="78"/>
      <c r="AR93" s="78"/>
      <c r="AS93" s="78"/>
      <c r="AT93" s="79"/>
      <c r="AU93" s="77">
        <v>8</v>
      </c>
      <c r="AV93" s="78"/>
      <c r="AW93" s="78"/>
      <c r="AX93" s="78"/>
      <c r="AY93" s="79"/>
      <c r="AZ93" s="77">
        <v>9</v>
      </c>
      <c r="BA93" s="78"/>
      <c r="BB93" s="79"/>
      <c r="BC93" s="77">
        <v>10</v>
      </c>
      <c r="BD93" s="78"/>
      <c r="BE93" s="78"/>
      <c r="BF93" s="78"/>
      <c r="BG93" s="79"/>
    </row>
    <row r="94" spans="1:79" ht="15" hidden="1" customHeight="1" x14ac:dyDescent="0.25">
      <c r="A94" s="62" t="s">
        <v>64</v>
      </c>
      <c r="B94" s="63"/>
      <c r="C94" s="63"/>
      <c r="D94" s="63"/>
      <c r="E94" s="64"/>
      <c r="F94" s="62" t="s">
        <v>57</v>
      </c>
      <c r="G94" s="63"/>
      <c r="H94" s="63"/>
      <c r="I94" s="63"/>
      <c r="J94" s="63"/>
      <c r="K94" s="63"/>
      <c r="L94" s="63"/>
      <c r="M94" s="63"/>
      <c r="N94" s="63"/>
      <c r="O94" s="63"/>
      <c r="P94" s="63"/>
      <c r="Q94" s="63"/>
      <c r="R94" s="63"/>
      <c r="S94" s="63"/>
      <c r="T94" s="63"/>
      <c r="U94" s="63"/>
      <c r="V94" s="63"/>
      <c r="W94" s="64"/>
      <c r="X94" s="62" t="s">
        <v>60</v>
      </c>
      <c r="Y94" s="63"/>
      <c r="Z94" s="63"/>
      <c r="AA94" s="63"/>
      <c r="AB94" s="64"/>
      <c r="AC94" s="62" t="s">
        <v>61</v>
      </c>
      <c r="AD94" s="63"/>
      <c r="AE94" s="63"/>
      <c r="AF94" s="63"/>
      <c r="AG94" s="64"/>
      <c r="AH94" s="62" t="s">
        <v>94</v>
      </c>
      <c r="AI94" s="63"/>
      <c r="AJ94" s="64"/>
      <c r="AK94" s="114" t="s">
        <v>99</v>
      </c>
      <c r="AL94" s="115"/>
      <c r="AM94" s="115"/>
      <c r="AN94" s="115"/>
      <c r="AO94" s="116"/>
      <c r="AP94" s="62" t="s">
        <v>62</v>
      </c>
      <c r="AQ94" s="63"/>
      <c r="AR94" s="63"/>
      <c r="AS94" s="63"/>
      <c r="AT94" s="64"/>
      <c r="AU94" s="62" t="s">
        <v>63</v>
      </c>
      <c r="AV94" s="63"/>
      <c r="AW94" s="63"/>
      <c r="AX94" s="63"/>
      <c r="AY94" s="64"/>
      <c r="AZ94" s="62" t="s">
        <v>95</v>
      </c>
      <c r="BA94" s="63"/>
      <c r="BB94" s="64"/>
      <c r="BC94" s="114" t="s">
        <v>99</v>
      </c>
      <c r="BD94" s="115"/>
      <c r="BE94" s="115"/>
      <c r="BF94" s="115"/>
      <c r="BG94" s="116"/>
      <c r="CA94" s="1" t="s">
        <v>31</v>
      </c>
    </row>
    <row r="95" spans="1:79" s="9" customFormat="1" ht="12.75" customHeight="1" x14ac:dyDescent="0.25">
      <c r="A95" s="98"/>
      <c r="B95" s="99"/>
      <c r="C95" s="99"/>
      <c r="D95" s="99"/>
      <c r="E95" s="100"/>
      <c r="F95" s="98" t="s">
        <v>145</v>
      </c>
      <c r="G95" s="99"/>
      <c r="H95" s="99"/>
      <c r="I95" s="99"/>
      <c r="J95" s="99"/>
      <c r="K95" s="99"/>
      <c r="L95" s="99"/>
      <c r="M95" s="99"/>
      <c r="N95" s="99"/>
      <c r="O95" s="99"/>
      <c r="P95" s="99"/>
      <c r="Q95" s="99"/>
      <c r="R95" s="99"/>
      <c r="S95" s="99"/>
      <c r="T95" s="99"/>
      <c r="U95" s="99"/>
      <c r="V95" s="99"/>
      <c r="W95" s="100"/>
      <c r="X95" s="110"/>
      <c r="Y95" s="111"/>
      <c r="Z95" s="111"/>
      <c r="AA95" s="111"/>
      <c r="AB95" s="112"/>
      <c r="AC95" s="110"/>
      <c r="AD95" s="111"/>
      <c r="AE95" s="111"/>
      <c r="AF95" s="111"/>
      <c r="AG95" s="112"/>
      <c r="AH95" s="110"/>
      <c r="AI95" s="111"/>
      <c r="AJ95" s="112"/>
      <c r="AK95" s="110">
        <f>IF(ISNUMBER(X95),X95,0)+IF(ISNUMBER(AC95),AC95,0)</f>
        <v>0</v>
      </c>
      <c r="AL95" s="111"/>
      <c r="AM95" s="111"/>
      <c r="AN95" s="111"/>
      <c r="AO95" s="112"/>
      <c r="AP95" s="110"/>
      <c r="AQ95" s="111"/>
      <c r="AR95" s="111"/>
      <c r="AS95" s="111"/>
      <c r="AT95" s="112"/>
      <c r="AU95" s="110"/>
      <c r="AV95" s="111"/>
      <c r="AW95" s="111"/>
      <c r="AX95" s="111"/>
      <c r="AY95" s="112"/>
      <c r="AZ95" s="110"/>
      <c r="BA95" s="111"/>
      <c r="BB95" s="112"/>
      <c r="BC95" s="110">
        <f>IF(ISNUMBER(AP95),AP95,0)+IF(ISNUMBER(AU95),AU95,0)</f>
        <v>0</v>
      </c>
      <c r="BD95" s="111"/>
      <c r="BE95" s="111"/>
      <c r="BF95" s="111"/>
      <c r="BG95" s="112"/>
      <c r="CA95" s="9" t="s">
        <v>32</v>
      </c>
    </row>
    <row r="97" spans="1:79" ht="14.25" customHeight="1" x14ac:dyDescent="0.25">
      <c r="A97" s="51" t="s">
        <v>404</v>
      </c>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row>
    <row r="99" spans="1:79" ht="14.25" customHeight="1" x14ac:dyDescent="0.25">
      <c r="A99" s="51" t="s">
        <v>414</v>
      </c>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row>
    <row r="100" spans="1:79" ht="15" customHeight="1" x14ac:dyDescent="0.25">
      <c r="A100" s="59" t="s">
        <v>192</v>
      </c>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row>
    <row r="101" spans="1:79" ht="7.2" customHeight="1" x14ac:dyDescent="0.25"/>
    <row r="102" spans="1:79" ht="16.95" customHeight="1" x14ac:dyDescent="0.25">
      <c r="A102" s="81" t="s">
        <v>6</v>
      </c>
      <c r="B102" s="82"/>
      <c r="C102" s="82"/>
      <c r="D102" s="81" t="s">
        <v>119</v>
      </c>
      <c r="E102" s="82"/>
      <c r="F102" s="82"/>
      <c r="G102" s="82"/>
      <c r="H102" s="82"/>
      <c r="I102" s="82"/>
      <c r="J102" s="82"/>
      <c r="K102" s="82"/>
      <c r="L102" s="82"/>
      <c r="M102" s="82"/>
      <c r="N102" s="82"/>
      <c r="O102" s="82"/>
      <c r="P102" s="82"/>
      <c r="Q102" s="82"/>
      <c r="R102" s="82"/>
      <c r="S102" s="83"/>
      <c r="T102" s="61" t="s">
        <v>193</v>
      </c>
      <c r="U102" s="61"/>
      <c r="V102" s="61"/>
      <c r="W102" s="61"/>
      <c r="X102" s="61"/>
      <c r="Y102" s="61"/>
      <c r="Z102" s="61"/>
      <c r="AA102" s="61"/>
      <c r="AB102" s="61"/>
      <c r="AC102" s="61"/>
      <c r="AD102" s="61"/>
      <c r="AE102" s="61"/>
      <c r="AF102" s="61"/>
      <c r="AG102" s="61"/>
      <c r="AH102" s="61"/>
      <c r="AI102" s="61"/>
      <c r="AJ102" s="61"/>
      <c r="AK102" s="61"/>
      <c r="AL102" s="61" t="s">
        <v>195</v>
      </c>
      <c r="AM102" s="61"/>
      <c r="AN102" s="61"/>
      <c r="AO102" s="61"/>
      <c r="AP102" s="61"/>
      <c r="AQ102" s="61"/>
      <c r="AR102" s="61"/>
      <c r="AS102" s="61"/>
      <c r="AT102" s="61"/>
      <c r="AU102" s="61"/>
      <c r="AV102" s="61"/>
      <c r="AW102" s="61"/>
      <c r="AX102" s="61"/>
      <c r="AY102" s="61"/>
      <c r="AZ102" s="61"/>
      <c r="BA102" s="61"/>
      <c r="BB102" s="61"/>
      <c r="BC102" s="61"/>
      <c r="BD102" s="61" t="s">
        <v>200</v>
      </c>
      <c r="BE102" s="61"/>
      <c r="BF102" s="61"/>
      <c r="BG102" s="61"/>
      <c r="BH102" s="61"/>
      <c r="BI102" s="61"/>
      <c r="BJ102" s="61"/>
      <c r="BK102" s="61"/>
      <c r="BL102" s="61"/>
      <c r="BM102" s="61"/>
      <c r="BN102" s="61"/>
      <c r="BO102" s="61"/>
      <c r="BP102" s="61"/>
      <c r="BQ102" s="61"/>
      <c r="BR102" s="61"/>
      <c r="BS102" s="61"/>
      <c r="BT102" s="61"/>
      <c r="BU102" s="61"/>
    </row>
    <row r="103" spans="1:79" ht="52.5" customHeight="1" x14ac:dyDescent="0.25">
      <c r="A103" s="84"/>
      <c r="B103" s="85"/>
      <c r="C103" s="85"/>
      <c r="D103" s="84"/>
      <c r="E103" s="85"/>
      <c r="F103" s="85"/>
      <c r="G103" s="85"/>
      <c r="H103" s="85"/>
      <c r="I103" s="85"/>
      <c r="J103" s="85"/>
      <c r="K103" s="85"/>
      <c r="L103" s="85"/>
      <c r="M103" s="85"/>
      <c r="N103" s="85"/>
      <c r="O103" s="85"/>
      <c r="P103" s="85"/>
      <c r="Q103" s="85"/>
      <c r="R103" s="85"/>
      <c r="S103" s="86"/>
      <c r="T103" s="61" t="s">
        <v>4</v>
      </c>
      <c r="U103" s="61"/>
      <c r="V103" s="61"/>
      <c r="W103" s="61"/>
      <c r="X103" s="61"/>
      <c r="Y103" s="61" t="s">
        <v>3</v>
      </c>
      <c r="Z103" s="61"/>
      <c r="AA103" s="61"/>
      <c r="AB103" s="61"/>
      <c r="AC103" s="61"/>
      <c r="AD103" s="62" t="s">
        <v>116</v>
      </c>
      <c r="AE103" s="63"/>
      <c r="AF103" s="64"/>
      <c r="AG103" s="61" t="s">
        <v>5</v>
      </c>
      <c r="AH103" s="61"/>
      <c r="AI103" s="61"/>
      <c r="AJ103" s="61"/>
      <c r="AK103" s="61"/>
      <c r="AL103" s="61" t="s">
        <v>4</v>
      </c>
      <c r="AM103" s="61"/>
      <c r="AN103" s="61"/>
      <c r="AO103" s="61"/>
      <c r="AP103" s="61"/>
      <c r="AQ103" s="61" t="s">
        <v>3</v>
      </c>
      <c r="AR103" s="61"/>
      <c r="AS103" s="61"/>
      <c r="AT103" s="61"/>
      <c r="AU103" s="61"/>
      <c r="AV103" s="62" t="s">
        <v>116</v>
      </c>
      <c r="AW103" s="63"/>
      <c r="AX103" s="64"/>
      <c r="AY103" s="61" t="s">
        <v>96</v>
      </c>
      <c r="AZ103" s="61"/>
      <c r="BA103" s="61"/>
      <c r="BB103" s="61"/>
      <c r="BC103" s="61"/>
      <c r="BD103" s="61" t="s">
        <v>4</v>
      </c>
      <c r="BE103" s="61"/>
      <c r="BF103" s="61"/>
      <c r="BG103" s="61"/>
      <c r="BH103" s="61"/>
      <c r="BI103" s="61" t="s">
        <v>3</v>
      </c>
      <c r="BJ103" s="61"/>
      <c r="BK103" s="61"/>
      <c r="BL103" s="61"/>
      <c r="BM103" s="61"/>
      <c r="BN103" s="62" t="s">
        <v>116</v>
      </c>
      <c r="BO103" s="63"/>
      <c r="BP103" s="64"/>
      <c r="BQ103" s="61" t="s">
        <v>97</v>
      </c>
      <c r="BR103" s="61"/>
      <c r="BS103" s="61"/>
      <c r="BT103" s="61"/>
      <c r="BU103" s="61"/>
    </row>
    <row r="104" spans="1:79" ht="15" customHeight="1" x14ac:dyDescent="0.25">
      <c r="A104" s="77">
        <v>1</v>
      </c>
      <c r="B104" s="78"/>
      <c r="C104" s="78"/>
      <c r="D104" s="77">
        <v>2</v>
      </c>
      <c r="E104" s="78"/>
      <c r="F104" s="78"/>
      <c r="G104" s="78"/>
      <c r="H104" s="78"/>
      <c r="I104" s="78"/>
      <c r="J104" s="78"/>
      <c r="K104" s="78"/>
      <c r="L104" s="78"/>
      <c r="M104" s="78"/>
      <c r="N104" s="78"/>
      <c r="O104" s="78"/>
      <c r="P104" s="78"/>
      <c r="Q104" s="78"/>
      <c r="R104" s="78"/>
      <c r="S104" s="79"/>
      <c r="T104" s="61">
        <v>3</v>
      </c>
      <c r="U104" s="61"/>
      <c r="V104" s="61"/>
      <c r="W104" s="61"/>
      <c r="X104" s="61"/>
      <c r="Y104" s="61">
        <v>4</v>
      </c>
      <c r="Z104" s="61"/>
      <c r="AA104" s="61"/>
      <c r="AB104" s="61"/>
      <c r="AC104" s="61"/>
      <c r="AD104" s="77">
        <v>5</v>
      </c>
      <c r="AE104" s="78"/>
      <c r="AF104" s="79"/>
      <c r="AG104" s="61">
        <v>6</v>
      </c>
      <c r="AH104" s="61"/>
      <c r="AI104" s="61"/>
      <c r="AJ104" s="61"/>
      <c r="AK104" s="61"/>
      <c r="AL104" s="61">
        <v>7</v>
      </c>
      <c r="AM104" s="61"/>
      <c r="AN104" s="61"/>
      <c r="AO104" s="61"/>
      <c r="AP104" s="61"/>
      <c r="AQ104" s="61">
        <v>8</v>
      </c>
      <c r="AR104" s="61"/>
      <c r="AS104" s="61"/>
      <c r="AT104" s="61"/>
      <c r="AU104" s="61"/>
      <c r="AV104" s="77">
        <v>9</v>
      </c>
      <c r="AW104" s="78"/>
      <c r="AX104" s="79"/>
      <c r="AY104" s="61">
        <v>10</v>
      </c>
      <c r="AZ104" s="61"/>
      <c r="BA104" s="61"/>
      <c r="BB104" s="61"/>
      <c r="BC104" s="61"/>
      <c r="BD104" s="61">
        <v>11</v>
      </c>
      <c r="BE104" s="61"/>
      <c r="BF104" s="61"/>
      <c r="BG104" s="61"/>
      <c r="BH104" s="61"/>
      <c r="BI104" s="61">
        <v>12</v>
      </c>
      <c r="BJ104" s="61"/>
      <c r="BK104" s="61"/>
      <c r="BL104" s="61"/>
      <c r="BM104" s="61"/>
      <c r="BN104" s="77">
        <v>13</v>
      </c>
      <c r="BO104" s="78"/>
      <c r="BP104" s="79"/>
      <c r="BQ104" s="61">
        <v>14</v>
      </c>
      <c r="BR104" s="61"/>
      <c r="BS104" s="61"/>
      <c r="BT104" s="61"/>
      <c r="BU104" s="61"/>
    </row>
    <row r="105" spans="1:79" ht="14.25" hidden="1" customHeight="1" x14ac:dyDescent="0.25">
      <c r="A105" s="62" t="s">
        <v>69</v>
      </c>
      <c r="B105" s="63"/>
      <c r="C105" s="63"/>
      <c r="D105" s="62" t="s">
        <v>57</v>
      </c>
      <c r="E105" s="63"/>
      <c r="F105" s="63"/>
      <c r="G105" s="63"/>
      <c r="H105" s="63"/>
      <c r="I105" s="63"/>
      <c r="J105" s="63"/>
      <c r="K105" s="63"/>
      <c r="L105" s="63"/>
      <c r="M105" s="63"/>
      <c r="N105" s="63"/>
      <c r="O105" s="63"/>
      <c r="P105" s="63"/>
      <c r="Q105" s="63"/>
      <c r="R105" s="63"/>
      <c r="S105" s="64"/>
      <c r="T105" s="80" t="s">
        <v>65</v>
      </c>
      <c r="U105" s="80"/>
      <c r="V105" s="80"/>
      <c r="W105" s="80"/>
      <c r="X105" s="80"/>
      <c r="Y105" s="80" t="s">
        <v>66</v>
      </c>
      <c r="Z105" s="80"/>
      <c r="AA105" s="80"/>
      <c r="AB105" s="80"/>
      <c r="AC105" s="80"/>
      <c r="AD105" s="62" t="s">
        <v>91</v>
      </c>
      <c r="AE105" s="63"/>
      <c r="AF105" s="64"/>
      <c r="AG105" s="91" t="s">
        <v>99</v>
      </c>
      <c r="AH105" s="91"/>
      <c r="AI105" s="91"/>
      <c r="AJ105" s="91"/>
      <c r="AK105" s="91"/>
      <c r="AL105" s="80" t="s">
        <v>67</v>
      </c>
      <c r="AM105" s="80"/>
      <c r="AN105" s="80"/>
      <c r="AO105" s="80"/>
      <c r="AP105" s="80"/>
      <c r="AQ105" s="80" t="s">
        <v>68</v>
      </c>
      <c r="AR105" s="80"/>
      <c r="AS105" s="80"/>
      <c r="AT105" s="80"/>
      <c r="AU105" s="80"/>
      <c r="AV105" s="62" t="s">
        <v>92</v>
      </c>
      <c r="AW105" s="63"/>
      <c r="AX105" s="64"/>
      <c r="AY105" s="91" t="s">
        <v>99</v>
      </c>
      <c r="AZ105" s="91"/>
      <c r="BA105" s="91"/>
      <c r="BB105" s="91"/>
      <c r="BC105" s="91"/>
      <c r="BD105" s="80" t="s">
        <v>58</v>
      </c>
      <c r="BE105" s="80"/>
      <c r="BF105" s="80"/>
      <c r="BG105" s="80"/>
      <c r="BH105" s="80"/>
      <c r="BI105" s="80" t="s">
        <v>59</v>
      </c>
      <c r="BJ105" s="80"/>
      <c r="BK105" s="80"/>
      <c r="BL105" s="80"/>
      <c r="BM105" s="80"/>
      <c r="BN105" s="62" t="s">
        <v>93</v>
      </c>
      <c r="BO105" s="63"/>
      <c r="BP105" s="64"/>
      <c r="BQ105" s="91" t="s">
        <v>99</v>
      </c>
      <c r="BR105" s="91"/>
      <c r="BS105" s="91"/>
      <c r="BT105" s="91"/>
      <c r="BU105" s="91"/>
      <c r="CA105" s="1" t="s">
        <v>33</v>
      </c>
    </row>
    <row r="106" spans="1:79" s="8" customFormat="1" ht="39.6" customHeight="1" x14ac:dyDescent="0.25">
      <c r="A106" s="62">
        <v>1</v>
      </c>
      <c r="B106" s="63"/>
      <c r="C106" s="63"/>
      <c r="D106" s="92" t="s">
        <v>352</v>
      </c>
      <c r="E106" s="93"/>
      <c r="F106" s="93"/>
      <c r="G106" s="93"/>
      <c r="H106" s="93"/>
      <c r="I106" s="93"/>
      <c r="J106" s="93"/>
      <c r="K106" s="93"/>
      <c r="L106" s="93"/>
      <c r="M106" s="93"/>
      <c r="N106" s="93"/>
      <c r="O106" s="93"/>
      <c r="P106" s="93"/>
      <c r="Q106" s="93"/>
      <c r="R106" s="93"/>
      <c r="S106" s="94"/>
      <c r="T106" s="87">
        <v>974782</v>
      </c>
      <c r="U106" s="87"/>
      <c r="V106" s="87"/>
      <c r="W106" s="87"/>
      <c r="X106" s="87"/>
      <c r="Y106" s="87">
        <v>0</v>
      </c>
      <c r="Z106" s="87"/>
      <c r="AA106" s="87"/>
      <c r="AB106" s="87"/>
      <c r="AC106" s="87"/>
      <c r="AD106" s="88">
        <v>0</v>
      </c>
      <c r="AE106" s="89"/>
      <c r="AF106" s="90"/>
      <c r="AG106" s="87">
        <f>IF(ISNUMBER(T106),T106,0)+IF(ISNUMBER(Y106),Y106,0)</f>
        <v>974782</v>
      </c>
      <c r="AH106" s="87"/>
      <c r="AI106" s="87"/>
      <c r="AJ106" s="87"/>
      <c r="AK106" s="87"/>
      <c r="AL106" s="87">
        <v>1072400</v>
      </c>
      <c r="AM106" s="87"/>
      <c r="AN106" s="87"/>
      <c r="AO106" s="87"/>
      <c r="AP106" s="87"/>
      <c r="AQ106" s="87">
        <v>0</v>
      </c>
      <c r="AR106" s="87"/>
      <c r="AS106" s="87"/>
      <c r="AT106" s="87"/>
      <c r="AU106" s="87"/>
      <c r="AV106" s="88">
        <v>0</v>
      </c>
      <c r="AW106" s="89"/>
      <c r="AX106" s="90"/>
      <c r="AY106" s="87">
        <f>IF(ISNUMBER(AL106),AL106,0)+IF(ISNUMBER(AQ106),AQ106,0)</f>
        <v>1072400</v>
      </c>
      <c r="AZ106" s="87"/>
      <c r="BA106" s="87"/>
      <c r="BB106" s="87"/>
      <c r="BC106" s="87"/>
      <c r="BD106" s="87">
        <v>1058000</v>
      </c>
      <c r="BE106" s="87"/>
      <c r="BF106" s="87"/>
      <c r="BG106" s="87"/>
      <c r="BH106" s="87"/>
      <c r="BI106" s="87">
        <v>0</v>
      </c>
      <c r="BJ106" s="87"/>
      <c r="BK106" s="87"/>
      <c r="BL106" s="87"/>
      <c r="BM106" s="87"/>
      <c r="BN106" s="88">
        <v>0</v>
      </c>
      <c r="BO106" s="89"/>
      <c r="BP106" s="90"/>
      <c r="BQ106" s="87">
        <f>IF(ISNUMBER(BD106),BD106,0)+IF(ISNUMBER(BI106),BI106,0)</f>
        <v>1058000</v>
      </c>
      <c r="BR106" s="87"/>
      <c r="BS106" s="87"/>
      <c r="BT106" s="87"/>
      <c r="BU106" s="87"/>
      <c r="CA106" s="8" t="s">
        <v>34</v>
      </c>
    </row>
    <row r="107" spans="1:79" s="9" customFormat="1" ht="12.75" customHeight="1" x14ac:dyDescent="0.25">
      <c r="A107" s="98"/>
      <c r="B107" s="99"/>
      <c r="C107" s="99"/>
      <c r="D107" s="101" t="s">
        <v>145</v>
      </c>
      <c r="E107" s="102"/>
      <c r="F107" s="102"/>
      <c r="G107" s="102"/>
      <c r="H107" s="102"/>
      <c r="I107" s="102"/>
      <c r="J107" s="102"/>
      <c r="K107" s="102"/>
      <c r="L107" s="102"/>
      <c r="M107" s="102"/>
      <c r="N107" s="102"/>
      <c r="O107" s="102"/>
      <c r="P107" s="102"/>
      <c r="Q107" s="102"/>
      <c r="R107" s="102"/>
      <c r="S107" s="103"/>
      <c r="T107" s="120">
        <v>974782</v>
      </c>
      <c r="U107" s="120"/>
      <c r="V107" s="120"/>
      <c r="W107" s="120"/>
      <c r="X107" s="120"/>
      <c r="Y107" s="120">
        <v>0</v>
      </c>
      <c r="Z107" s="120"/>
      <c r="AA107" s="120"/>
      <c r="AB107" s="120"/>
      <c r="AC107" s="120"/>
      <c r="AD107" s="95">
        <v>0</v>
      </c>
      <c r="AE107" s="96"/>
      <c r="AF107" s="97"/>
      <c r="AG107" s="120">
        <f>IF(ISNUMBER(T107),T107,0)+IF(ISNUMBER(Y107),Y107,0)</f>
        <v>974782</v>
      </c>
      <c r="AH107" s="120"/>
      <c r="AI107" s="120"/>
      <c r="AJ107" s="120"/>
      <c r="AK107" s="120"/>
      <c r="AL107" s="120">
        <v>1072400</v>
      </c>
      <c r="AM107" s="120"/>
      <c r="AN107" s="120"/>
      <c r="AO107" s="120"/>
      <c r="AP107" s="120"/>
      <c r="AQ107" s="120">
        <v>0</v>
      </c>
      <c r="AR107" s="120"/>
      <c r="AS107" s="120"/>
      <c r="AT107" s="120"/>
      <c r="AU107" s="120"/>
      <c r="AV107" s="95">
        <v>0</v>
      </c>
      <c r="AW107" s="96"/>
      <c r="AX107" s="97"/>
      <c r="AY107" s="120">
        <f>IF(ISNUMBER(AL107),AL107,0)+IF(ISNUMBER(AQ107),AQ107,0)</f>
        <v>1072400</v>
      </c>
      <c r="AZ107" s="120"/>
      <c r="BA107" s="120"/>
      <c r="BB107" s="120"/>
      <c r="BC107" s="120"/>
      <c r="BD107" s="120">
        <v>1058000</v>
      </c>
      <c r="BE107" s="120"/>
      <c r="BF107" s="120"/>
      <c r="BG107" s="120"/>
      <c r="BH107" s="120"/>
      <c r="BI107" s="120">
        <v>0</v>
      </c>
      <c r="BJ107" s="120"/>
      <c r="BK107" s="120"/>
      <c r="BL107" s="120"/>
      <c r="BM107" s="120"/>
      <c r="BN107" s="95">
        <v>0</v>
      </c>
      <c r="BO107" s="96"/>
      <c r="BP107" s="97"/>
      <c r="BQ107" s="120">
        <f>IF(ISNUMBER(BD107),BD107,0)+IF(ISNUMBER(BI107),BI107,0)</f>
        <v>1058000</v>
      </c>
      <c r="BR107" s="120"/>
      <c r="BS107" s="120"/>
      <c r="BT107" s="120"/>
      <c r="BU107" s="120"/>
    </row>
    <row r="108" spans="1:79" ht="10.95" customHeight="1" x14ac:dyDescent="0.25"/>
    <row r="109" spans="1:79" ht="14.25" customHeight="1" x14ac:dyDescent="0.25">
      <c r="A109" s="51" t="s">
        <v>415</v>
      </c>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row>
    <row r="110" spans="1:79" ht="15" customHeight="1" x14ac:dyDescent="0.25">
      <c r="A110" s="59" t="s">
        <v>192</v>
      </c>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row>
    <row r="111" spans="1:79" ht="4.95" customHeight="1" x14ac:dyDescent="0.25"/>
    <row r="112" spans="1:79" ht="14.4" customHeight="1" x14ac:dyDescent="0.25">
      <c r="A112" s="81" t="s">
        <v>6</v>
      </c>
      <c r="B112" s="82"/>
      <c r="C112" s="82"/>
      <c r="D112" s="81" t="s">
        <v>119</v>
      </c>
      <c r="E112" s="82"/>
      <c r="F112" s="82"/>
      <c r="G112" s="82"/>
      <c r="H112" s="82"/>
      <c r="I112" s="82"/>
      <c r="J112" s="82"/>
      <c r="K112" s="82"/>
      <c r="L112" s="82"/>
      <c r="M112" s="82"/>
      <c r="N112" s="82"/>
      <c r="O112" s="82"/>
      <c r="P112" s="82"/>
      <c r="Q112" s="82"/>
      <c r="R112" s="82"/>
      <c r="S112" s="83"/>
      <c r="T112" s="61" t="s">
        <v>204</v>
      </c>
      <c r="U112" s="61"/>
      <c r="V112" s="61"/>
      <c r="W112" s="61"/>
      <c r="X112" s="61"/>
      <c r="Y112" s="61"/>
      <c r="Z112" s="61"/>
      <c r="AA112" s="61"/>
      <c r="AB112" s="61"/>
      <c r="AC112" s="61"/>
      <c r="AD112" s="61"/>
      <c r="AE112" s="61"/>
      <c r="AF112" s="61"/>
      <c r="AG112" s="61"/>
      <c r="AH112" s="61"/>
      <c r="AI112" s="61"/>
      <c r="AJ112" s="61"/>
      <c r="AK112" s="61"/>
      <c r="AL112" s="61" t="s">
        <v>208</v>
      </c>
      <c r="AM112" s="61"/>
      <c r="AN112" s="61"/>
      <c r="AO112" s="61"/>
      <c r="AP112" s="61"/>
      <c r="AQ112" s="61"/>
      <c r="AR112" s="61"/>
      <c r="AS112" s="61"/>
      <c r="AT112" s="61"/>
      <c r="AU112" s="61"/>
      <c r="AV112" s="61"/>
      <c r="AW112" s="61"/>
      <c r="AX112" s="61"/>
      <c r="AY112" s="61"/>
      <c r="AZ112" s="61"/>
      <c r="BA112" s="61"/>
      <c r="BB112" s="61"/>
      <c r="BC112" s="61"/>
    </row>
    <row r="113" spans="1:79" ht="54" customHeight="1" x14ac:dyDescent="0.25">
      <c r="A113" s="84"/>
      <c r="B113" s="85"/>
      <c r="C113" s="85"/>
      <c r="D113" s="84"/>
      <c r="E113" s="85"/>
      <c r="F113" s="85"/>
      <c r="G113" s="85"/>
      <c r="H113" s="85"/>
      <c r="I113" s="85"/>
      <c r="J113" s="85"/>
      <c r="K113" s="85"/>
      <c r="L113" s="85"/>
      <c r="M113" s="85"/>
      <c r="N113" s="85"/>
      <c r="O113" s="85"/>
      <c r="P113" s="85"/>
      <c r="Q113" s="85"/>
      <c r="R113" s="85"/>
      <c r="S113" s="86"/>
      <c r="T113" s="61" t="s">
        <v>4</v>
      </c>
      <c r="U113" s="61"/>
      <c r="V113" s="61"/>
      <c r="W113" s="61"/>
      <c r="X113" s="61"/>
      <c r="Y113" s="61" t="s">
        <v>3</v>
      </c>
      <c r="Z113" s="61"/>
      <c r="AA113" s="61"/>
      <c r="AB113" s="61"/>
      <c r="AC113" s="61"/>
      <c r="AD113" s="62" t="s">
        <v>116</v>
      </c>
      <c r="AE113" s="63"/>
      <c r="AF113" s="64"/>
      <c r="AG113" s="61" t="s">
        <v>5</v>
      </c>
      <c r="AH113" s="61"/>
      <c r="AI113" s="61"/>
      <c r="AJ113" s="61"/>
      <c r="AK113" s="61"/>
      <c r="AL113" s="61" t="s">
        <v>4</v>
      </c>
      <c r="AM113" s="61"/>
      <c r="AN113" s="61"/>
      <c r="AO113" s="61"/>
      <c r="AP113" s="61"/>
      <c r="AQ113" s="61" t="s">
        <v>3</v>
      </c>
      <c r="AR113" s="61"/>
      <c r="AS113" s="61"/>
      <c r="AT113" s="61"/>
      <c r="AU113" s="61"/>
      <c r="AV113" s="62" t="s">
        <v>116</v>
      </c>
      <c r="AW113" s="63"/>
      <c r="AX113" s="64"/>
      <c r="AY113" s="61" t="s">
        <v>96</v>
      </c>
      <c r="AZ113" s="61"/>
      <c r="BA113" s="61"/>
      <c r="BB113" s="61"/>
      <c r="BC113" s="61"/>
    </row>
    <row r="114" spans="1:79" ht="15" customHeight="1" x14ac:dyDescent="0.25">
      <c r="A114" s="77">
        <v>1</v>
      </c>
      <c r="B114" s="78"/>
      <c r="C114" s="78"/>
      <c r="D114" s="77">
        <v>2</v>
      </c>
      <c r="E114" s="78"/>
      <c r="F114" s="78"/>
      <c r="G114" s="78"/>
      <c r="H114" s="78"/>
      <c r="I114" s="78"/>
      <c r="J114" s="78"/>
      <c r="K114" s="78"/>
      <c r="L114" s="78"/>
      <c r="M114" s="78"/>
      <c r="N114" s="78"/>
      <c r="O114" s="78"/>
      <c r="P114" s="78"/>
      <c r="Q114" s="78"/>
      <c r="R114" s="78"/>
      <c r="S114" s="79"/>
      <c r="T114" s="61">
        <v>3</v>
      </c>
      <c r="U114" s="61"/>
      <c r="V114" s="61"/>
      <c r="W114" s="61"/>
      <c r="X114" s="61"/>
      <c r="Y114" s="61">
        <v>4</v>
      </c>
      <c r="Z114" s="61"/>
      <c r="AA114" s="61"/>
      <c r="AB114" s="61"/>
      <c r="AC114" s="61"/>
      <c r="AD114" s="77">
        <v>5</v>
      </c>
      <c r="AE114" s="78"/>
      <c r="AF114" s="79"/>
      <c r="AG114" s="61">
        <v>6</v>
      </c>
      <c r="AH114" s="61"/>
      <c r="AI114" s="61"/>
      <c r="AJ114" s="61"/>
      <c r="AK114" s="61"/>
      <c r="AL114" s="61">
        <v>7</v>
      </c>
      <c r="AM114" s="61"/>
      <c r="AN114" s="61"/>
      <c r="AO114" s="61"/>
      <c r="AP114" s="61"/>
      <c r="AQ114" s="61">
        <v>8</v>
      </c>
      <c r="AR114" s="61"/>
      <c r="AS114" s="61"/>
      <c r="AT114" s="61"/>
      <c r="AU114" s="61"/>
      <c r="AV114" s="77">
        <v>9</v>
      </c>
      <c r="AW114" s="78"/>
      <c r="AX114" s="79"/>
      <c r="AY114" s="61">
        <v>10</v>
      </c>
      <c r="AZ114" s="61"/>
      <c r="BA114" s="61"/>
      <c r="BB114" s="61"/>
      <c r="BC114" s="61"/>
    </row>
    <row r="115" spans="1:79" ht="10.5" hidden="1" customHeight="1" x14ac:dyDescent="0.25">
      <c r="A115" s="62" t="s">
        <v>69</v>
      </c>
      <c r="B115" s="63"/>
      <c r="C115" s="63"/>
      <c r="D115" s="62" t="s">
        <v>57</v>
      </c>
      <c r="E115" s="63"/>
      <c r="F115" s="63"/>
      <c r="G115" s="63"/>
      <c r="H115" s="63"/>
      <c r="I115" s="63"/>
      <c r="J115" s="63"/>
      <c r="K115" s="63"/>
      <c r="L115" s="63"/>
      <c r="M115" s="63"/>
      <c r="N115" s="63"/>
      <c r="O115" s="63"/>
      <c r="P115" s="63"/>
      <c r="Q115" s="63"/>
      <c r="R115" s="63"/>
      <c r="S115" s="64"/>
      <c r="T115" s="80" t="s">
        <v>60</v>
      </c>
      <c r="U115" s="80"/>
      <c r="V115" s="80"/>
      <c r="W115" s="80"/>
      <c r="X115" s="80"/>
      <c r="Y115" s="80" t="s">
        <v>61</v>
      </c>
      <c r="Z115" s="80"/>
      <c r="AA115" s="80"/>
      <c r="AB115" s="80"/>
      <c r="AC115" s="80"/>
      <c r="AD115" s="62" t="s">
        <v>94</v>
      </c>
      <c r="AE115" s="63"/>
      <c r="AF115" s="64"/>
      <c r="AG115" s="91" t="s">
        <v>99</v>
      </c>
      <c r="AH115" s="91"/>
      <c r="AI115" s="91"/>
      <c r="AJ115" s="91"/>
      <c r="AK115" s="91"/>
      <c r="AL115" s="80" t="s">
        <v>62</v>
      </c>
      <c r="AM115" s="80"/>
      <c r="AN115" s="80"/>
      <c r="AO115" s="80"/>
      <c r="AP115" s="80"/>
      <c r="AQ115" s="80" t="s">
        <v>63</v>
      </c>
      <c r="AR115" s="80"/>
      <c r="AS115" s="80"/>
      <c r="AT115" s="80"/>
      <c r="AU115" s="80"/>
      <c r="AV115" s="62" t="s">
        <v>95</v>
      </c>
      <c r="AW115" s="63"/>
      <c r="AX115" s="64"/>
      <c r="AY115" s="91" t="s">
        <v>99</v>
      </c>
      <c r="AZ115" s="91"/>
      <c r="BA115" s="91"/>
      <c r="BB115" s="91"/>
      <c r="BC115" s="91"/>
      <c r="CA115" s="1" t="s">
        <v>35</v>
      </c>
    </row>
    <row r="116" spans="1:79" s="8" customFormat="1" ht="39.6" customHeight="1" x14ac:dyDescent="0.25">
      <c r="A116" s="62">
        <v>1</v>
      </c>
      <c r="B116" s="63"/>
      <c r="C116" s="63"/>
      <c r="D116" s="92" t="s">
        <v>352</v>
      </c>
      <c r="E116" s="93"/>
      <c r="F116" s="93"/>
      <c r="G116" s="93"/>
      <c r="H116" s="93"/>
      <c r="I116" s="93"/>
      <c r="J116" s="93"/>
      <c r="K116" s="93"/>
      <c r="L116" s="93"/>
      <c r="M116" s="93"/>
      <c r="N116" s="93"/>
      <c r="O116" s="93"/>
      <c r="P116" s="93"/>
      <c r="Q116" s="93"/>
      <c r="R116" s="93"/>
      <c r="S116" s="94"/>
      <c r="T116" s="87">
        <v>1118306</v>
      </c>
      <c r="U116" s="87"/>
      <c r="V116" s="87"/>
      <c r="W116" s="87"/>
      <c r="X116" s="87"/>
      <c r="Y116" s="87">
        <v>0</v>
      </c>
      <c r="Z116" s="87"/>
      <c r="AA116" s="87"/>
      <c r="AB116" s="87"/>
      <c r="AC116" s="87"/>
      <c r="AD116" s="88">
        <v>0</v>
      </c>
      <c r="AE116" s="89"/>
      <c r="AF116" s="90"/>
      <c r="AG116" s="87">
        <f>IF(ISNUMBER(T116),T116,0)+IF(ISNUMBER(Y116),Y116,0)</f>
        <v>1118306</v>
      </c>
      <c r="AH116" s="87"/>
      <c r="AI116" s="87"/>
      <c r="AJ116" s="87"/>
      <c r="AK116" s="87"/>
      <c r="AL116" s="87">
        <v>1177576</v>
      </c>
      <c r="AM116" s="87"/>
      <c r="AN116" s="87"/>
      <c r="AO116" s="87"/>
      <c r="AP116" s="87"/>
      <c r="AQ116" s="87">
        <v>0</v>
      </c>
      <c r="AR116" s="87"/>
      <c r="AS116" s="87"/>
      <c r="AT116" s="87"/>
      <c r="AU116" s="87"/>
      <c r="AV116" s="88">
        <v>0</v>
      </c>
      <c r="AW116" s="89"/>
      <c r="AX116" s="90"/>
      <c r="AY116" s="87">
        <f>IF(ISNUMBER(AL116),AL116,0)+IF(ISNUMBER(AQ116),AQ116,0)</f>
        <v>1177576</v>
      </c>
      <c r="AZ116" s="87"/>
      <c r="BA116" s="87"/>
      <c r="BB116" s="87"/>
      <c r="BC116" s="87"/>
      <c r="CA116" s="8" t="s">
        <v>36</v>
      </c>
    </row>
    <row r="117" spans="1:79" s="9" customFormat="1" ht="12.75" customHeight="1" x14ac:dyDescent="0.25">
      <c r="A117" s="98"/>
      <c r="B117" s="99"/>
      <c r="C117" s="99"/>
      <c r="D117" s="101" t="s">
        <v>145</v>
      </c>
      <c r="E117" s="102"/>
      <c r="F117" s="102"/>
      <c r="G117" s="102"/>
      <c r="H117" s="102"/>
      <c r="I117" s="102"/>
      <c r="J117" s="102"/>
      <c r="K117" s="102"/>
      <c r="L117" s="102"/>
      <c r="M117" s="102"/>
      <c r="N117" s="102"/>
      <c r="O117" s="102"/>
      <c r="P117" s="102"/>
      <c r="Q117" s="102"/>
      <c r="R117" s="102"/>
      <c r="S117" s="103"/>
      <c r="T117" s="120">
        <v>1118306</v>
      </c>
      <c r="U117" s="120"/>
      <c r="V117" s="120"/>
      <c r="W117" s="120"/>
      <c r="X117" s="120"/>
      <c r="Y117" s="120">
        <v>0</v>
      </c>
      <c r="Z117" s="120"/>
      <c r="AA117" s="120"/>
      <c r="AB117" s="120"/>
      <c r="AC117" s="120"/>
      <c r="AD117" s="95">
        <v>0</v>
      </c>
      <c r="AE117" s="96"/>
      <c r="AF117" s="97"/>
      <c r="AG117" s="120">
        <f>IF(ISNUMBER(T117),T117,0)+IF(ISNUMBER(Y117),Y117,0)</f>
        <v>1118306</v>
      </c>
      <c r="AH117" s="120"/>
      <c r="AI117" s="120"/>
      <c r="AJ117" s="120"/>
      <c r="AK117" s="120"/>
      <c r="AL117" s="120">
        <v>1177576</v>
      </c>
      <c r="AM117" s="120"/>
      <c r="AN117" s="120"/>
      <c r="AO117" s="120"/>
      <c r="AP117" s="120"/>
      <c r="AQ117" s="120">
        <v>0</v>
      </c>
      <c r="AR117" s="120"/>
      <c r="AS117" s="120"/>
      <c r="AT117" s="120"/>
      <c r="AU117" s="120"/>
      <c r="AV117" s="95">
        <v>0</v>
      </c>
      <c r="AW117" s="96"/>
      <c r="AX117" s="97"/>
      <c r="AY117" s="120">
        <f>IF(ISNUMBER(AL117),AL117,0)+IF(ISNUMBER(AQ117),AQ117,0)</f>
        <v>1177576</v>
      </c>
      <c r="AZ117" s="120"/>
      <c r="BA117" s="120"/>
      <c r="BB117" s="120"/>
      <c r="BC117" s="120"/>
    </row>
    <row r="118" spans="1:79" ht="27" customHeight="1" x14ac:dyDescent="0.25"/>
    <row r="119" spans="1:79" ht="14.25" customHeight="1" x14ac:dyDescent="0.25">
      <c r="A119" s="51" t="s">
        <v>147</v>
      </c>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row>
    <row r="120" spans="1:79" ht="9.6" customHeight="1" x14ac:dyDescent="0.25"/>
    <row r="121" spans="1:79" ht="14.25" customHeight="1" x14ac:dyDescent="0.25">
      <c r="A121" s="51" t="s">
        <v>416</v>
      </c>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row>
    <row r="122" spans="1:79" ht="18" customHeight="1" x14ac:dyDescent="0.25"/>
    <row r="123" spans="1:79" ht="14.4" customHeight="1" x14ac:dyDescent="0.25">
      <c r="A123" s="81" t="s">
        <v>6</v>
      </c>
      <c r="B123" s="82"/>
      <c r="C123" s="82"/>
      <c r="D123" s="61" t="s">
        <v>9</v>
      </c>
      <c r="E123" s="61"/>
      <c r="F123" s="61"/>
      <c r="G123" s="61"/>
      <c r="H123" s="61"/>
      <c r="I123" s="61"/>
      <c r="J123" s="61"/>
      <c r="K123" s="61"/>
      <c r="L123" s="61"/>
      <c r="M123" s="61"/>
      <c r="N123" s="61"/>
      <c r="O123" s="61"/>
      <c r="P123" s="61"/>
      <c r="Q123" s="61" t="s">
        <v>8</v>
      </c>
      <c r="R123" s="61"/>
      <c r="S123" s="61"/>
      <c r="T123" s="61"/>
      <c r="U123" s="61"/>
      <c r="V123" s="61" t="s">
        <v>7</v>
      </c>
      <c r="W123" s="61"/>
      <c r="X123" s="61"/>
      <c r="Y123" s="61"/>
      <c r="Z123" s="61"/>
      <c r="AA123" s="61"/>
      <c r="AB123" s="61"/>
      <c r="AC123" s="61"/>
      <c r="AD123" s="61"/>
      <c r="AE123" s="61"/>
      <c r="AF123" s="77" t="s">
        <v>193</v>
      </c>
      <c r="AG123" s="78"/>
      <c r="AH123" s="78"/>
      <c r="AI123" s="78"/>
      <c r="AJ123" s="78"/>
      <c r="AK123" s="78"/>
      <c r="AL123" s="78"/>
      <c r="AM123" s="78"/>
      <c r="AN123" s="78"/>
      <c r="AO123" s="78"/>
      <c r="AP123" s="78"/>
      <c r="AQ123" s="78"/>
      <c r="AR123" s="78"/>
      <c r="AS123" s="78"/>
      <c r="AT123" s="79"/>
      <c r="AU123" s="77" t="s">
        <v>195</v>
      </c>
      <c r="AV123" s="78"/>
      <c r="AW123" s="78"/>
      <c r="AX123" s="78"/>
      <c r="AY123" s="78"/>
      <c r="AZ123" s="78"/>
      <c r="BA123" s="78"/>
      <c r="BB123" s="78"/>
      <c r="BC123" s="78"/>
      <c r="BD123" s="78"/>
      <c r="BE123" s="78"/>
      <c r="BF123" s="78"/>
      <c r="BG123" s="78"/>
      <c r="BH123" s="78"/>
      <c r="BI123" s="79"/>
      <c r="BJ123" s="77" t="s">
        <v>200</v>
      </c>
      <c r="BK123" s="78"/>
      <c r="BL123" s="78"/>
      <c r="BM123" s="78"/>
      <c r="BN123" s="78"/>
      <c r="BO123" s="78"/>
      <c r="BP123" s="78"/>
      <c r="BQ123" s="78"/>
      <c r="BR123" s="78"/>
      <c r="BS123" s="78"/>
      <c r="BT123" s="78"/>
      <c r="BU123" s="78"/>
      <c r="BV123" s="78"/>
      <c r="BW123" s="78"/>
      <c r="BX123" s="79"/>
    </row>
    <row r="124" spans="1:79" ht="32.25" customHeight="1" x14ac:dyDescent="0.25">
      <c r="A124" s="84"/>
      <c r="B124" s="85"/>
      <c r="C124" s="85"/>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t="s">
        <v>4</v>
      </c>
      <c r="AG124" s="61"/>
      <c r="AH124" s="61"/>
      <c r="AI124" s="61"/>
      <c r="AJ124" s="61"/>
      <c r="AK124" s="61" t="s">
        <v>3</v>
      </c>
      <c r="AL124" s="61"/>
      <c r="AM124" s="61"/>
      <c r="AN124" s="61"/>
      <c r="AO124" s="61"/>
      <c r="AP124" s="61" t="s">
        <v>121</v>
      </c>
      <c r="AQ124" s="61"/>
      <c r="AR124" s="61"/>
      <c r="AS124" s="61"/>
      <c r="AT124" s="61"/>
      <c r="AU124" s="61" t="s">
        <v>4</v>
      </c>
      <c r="AV124" s="61"/>
      <c r="AW124" s="61"/>
      <c r="AX124" s="61"/>
      <c r="AY124" s="61"/>
      <c r="AZ124" s="61" t="s">
        <v>3</v>
      </c>
      <c r="BA124" s="61"/>
      <c r="BB124" s="61"/>
      <c r="BC124" s="61"/>
      <c r="BD124" s="61"/>
      <c r="BE124" s="61" t="s">
        <v>90</v>
      </c>
      <c r="BF124" s="61"/>
      <c r="BG124" s="61"/>
      <c r="BH124" s="61"/>
      <c r="BI124" s="61"/>
      <c r="BJ124" s="61" t="s">
        <v>4</v>
      </c>
      <c r="BK124" s="61"/>
      <c r="BL124" s="61"/>
      <c r="BM124" s="61"/>
      <c r="BN124" s="61"/>
      <c r="BO124" s="61" t="s">
        <v>3</v>
      </c>
      <c r="BP124" s="61"/>
      <c r="BQ124" s="61"/>
      <c r="BR124" s="61"/>
      <c r="BS124" s="61"/>
      <c r="BT124" s="61" t="s">
        <v>97</v>
      </c>
      <c r="BU124" s="61"/>
      <c r="BV124" s="61"/>
      <c r="BW124" s="61"/>
      <c r="BX124" s="61"/>
    </row>
    <row r="125" spans="1:79" ht="15" customHeight="1" x14ac:dyDescent="0.25">
      <c r="A125" s="77">
        <v>1</v>
      </c>
      <c r="B125" s="78"/>
      <c r="C125" s="78"/>
      <c r="D125" s="61">
        <v>2</v>
      </c>
      <c r="E125" s="61"/>
      <c r="F125" s="61"/>
      <c r="G125" s="61"/>
      <c r="H125" s="61"/>
      <c r="I125" s="61"/>
      <c r="J125" s="61"/>
      <c r="K125" s="61"/>
      <c r="L125" s="61"/>
      <c r="M125" s="61"/>
      <c r="N125" s="61"/>
      <c r="O125" s="61"/>
      <c r="P125" s="61"/>
      <c r="Q125" s="61">
        <v>3</v>
      </c>
      <c r="R125" s="61"/>
      <c r="S125" s="61"/>
      <c r="T125" s="61"/>
      <c r="U125" s="61"/>
      <c r="V125" s="61">
        <v>4</v>
      </c>
      <c r="W125" s="61"/>
      <c r="X125" s="61"/>
      <c r="Y125" s="61"/>
      <c r="Z125" s="61"/>
      <c r="AA125" s="61"/>
      <c r="AB125" s="61"/>
      <c r="AC125" s="61"/>
      <c r="AD125" s="61"/>
      <c r="AE125" s="61"/>
      <c r="AF125" s="61">
        <v>5</v>
      </c>
      <c r="AG125" s="61"/>
      <c r="AH125" s="61"/>
      <c r="AI125" s="61"/>
      <c r="AJ125" s="61"/>
      <c r="AK125" s="61">
        <v>6</v>
      </c>
      <c r="AL125" s="61"/>
      <c r="AM125" s="61"/>
      <c r="AN125" s="61"/>
      <c r="AO125" s="61"/>
      <c r="AP125" s="61">
        <v>7</v>
      </c>
      <c r="AQ125" s="61"/>
      <c r="AR125" s="61"/>
      <c r="AS125" s="61"/>
      <c r="AT125" s="61"/>
      <c r="AU125" s="61">
        <v>8</v>
      </c>
      <c r="AV125" s="61"/>
      <c r="AW125" s="61"/>
      <c r="AX125" s="61"/>
      <c r="AY125" s="61"/>
      <c r="AZ125" s="61">
        <v>9</v>
      </c>
      <c r="BA125" s="61"/>
      <c r="BB125" s="61"/>
      <c r="BC125" s="61"/>
      <c r="BD125" s="61"/>
      <c r="BE125" s="61">
        <v>10</v>
      </c>
      <c r="BF125" s="61"/>
      <c r="BG125" s="61"/>
      <c r="BH125" s="61"/>
      <c r="BI125" s="61"/>
      <c r="BJ125" s="61">
        <v>11</v>
      </c>
      <c r="BK125" s="61"/>
      <c r="BL125" s="61"/>
      <c r="BM125" s="61"/>
      <c r="BN125" s="61"/>
      <c r="BO125" s="61">
        <v>12</v>
      </c>
      <c r="BP125" s="61"/>
      <c r="BQ125" s="61"/>
      <c r="BR125" s="61"/>
      <c r="BS125" s="61"/>
      <c r="BT125" s="61">
        <v>13</v>
      </c>
      <c r="BU125" s="61"/>
      <c r="BV125" s="61"/>
      <c r="BW125" s="61"/>
      <c r="BX125" s="61"/>
    </row>
    <row r="126" spans="1:79" ht="10.5" hidden="1" customHeight="1" x14ac:dyDescent="0.25">
      <c r="A126" s="62" t="s">
        <v>149</v>
      </c>
      <c r="B126" s="63"/>
      <c r="C126" s="63"/>
      <c r="D126" s="61" t="s">
        <v>57</v>
      </c>
      <c r="E126" s="61"/>
      <c r="F126" s="61"/>
      <c r="G126" s="61"/>
      <c r="H126" s="61"/>
      <c r="I126" s="61"/>
      <c r="J126" s="61"/>
      <c r="K126" s="61"/>
      <c r="L126" s="61"/>
      <c r="M126" s="61"/>
      <c r="N126" s="61"/>
      <c r="O126" s="61"/>
      <c r="P126" s="61"/>
      <c r="Q126" s="61" t="s">
        <v>70</v>
      </c>
      <c r="R126" s="61"/>
      <c r="S126" s="61"/>
      <c r="T126" s="61"/>
      <c r="U126" s="61"/>
      <c r="V126" s="61" t="s">
        <v>71</v>
      </c>
      <c r="W126" s="61"/>
      <c r="X126" s="61"/>
      <c r="Y126" s="61"/>
      <c r="Z126" s="61"/>
      <c r="AA126" s="61"/>
      <c r="AB126" s="61"/>
      <c r="AC126" s="61"/>
      <c r="AD126" s="61"/>
      <c r="AE126" s="61"/>
      <c r="AF126" s="80" t="s">
        <v>112</v>
      </c>
      <c r="AG126" s="80"/>
      <c r="AH126" s="80"/>
      <c r="AI126" s="80"/>
      <c r="AJ126" s="80"/>
      <c r="AK126" s="122" t="s">
        <v>113</v>
      </c>
      <c r="AL126" s="122"/>
      <c r="AM126" s="122"/>
      <c r="AN126" s="122"/>
      <c r="AO126" s="122"/>
      <c r="AP126" s="91" t="s">
        <v>120</v>
      </c>
      <c r="AQ126" s="91"/>
      <c r="AR126" s="91"/>
      <c r="AS126" s="91"/>
      <c r="AT126" s="91"/>
      <c r="AU126" s="80" t="s">
        <v>114</v>
      </c>
      <c r="AV126" s="80"/>
      <c r="AW126" s="80"/>
      <c r="AX126" s="80"/>
      <c r="AY126" s="80"/>
      <c r="AZ126" s="122" t="s">
        <v>115</v>
      </c>
      <c r="BA126" s="122"/>
      <c r="BB126" s="122"/>
      <c r="BC126" s="122"/>
      <c r="BD126" s="122"/>
      <c r="BE126" s="91" t="s">
        <v>120</v>
      </c>
      <c r="BF126" s="91"/>
      <c r="BG126" s="91"/>
      <c r="BH126" s="91"/>
      <c r="BI126" s="91"/>
      <c r="BJ126" s="80" t="s">
        <v>106</v>
      </c>
      <c r="BK126" s="80"/>
      <c r="BL126" s="80"/>
      <c r="BM126" s="80"/>
      <c r="BN126" s="80"/>
      <c r="BO126" s="122" t="s">
        <v>107</v>
      </c>
      <c r="BP126" s="122"/>
      <c r="BQ126" s="122"/>
      <c r="BR126" s="122"/>
      <c r="BS126" s="122"/>
      <c r="BT126" s="91" t="s">
        <v>120</v>
      </c>
      <c r="BU126" s="91"/>
      <c r="BV126" s="91"/>
      <c r="BW126" s="91"/>
      <c r="BX126" s="91"/>
      <c r="CA126" s="1" t="s">
        <v>37</v>
      </c>
    </row>
    <row r="127" spans="1:79" s="9" customFormat="1" ht="15" customHeight="1" x14ac:dyDescent="0.25">
      <c r="A127" s="98">
        <v>0</v>
      </c>
      <c r="B127" s="99"/>
      <c r="C127" s="99"/>
      <c r="D127" s="124" t="s">
        <v>161</v>
      </c>
      <c r="E127" s="124"/>
      <c r="F127" s="124"/>
      <c r="G127" s="124"/>
      <c r="H127" s="124"/>
      <c r="I127" s="124"/>
      <c r="J127" s="124"/>
      <c r="K127" s="124"/>
      <c r="L127" s="124"/>
      <c r="M127" s="124"/>
      <c r="N127" s="124"/>
      <c r="O127" s="124"/>
      <c r="P127" s="124"/>
      <c r="Q127" s="123"/>
      <c r="R127" s="123"/>
      <c r="S127" s="123"/>
      <c r="T127" s="123"/>
      <c r="U127" s="123"/>
      <c r="V127" s="123"/>
      <c r="W127" s="123"/>
      <c r="X127" s="123"/>
      <c r="Y127" s="123"/>
      <c r="Z127" s="123"/>
      <c r="AA127" s="123"/>
      <c r="AB127" s="123"/>
      <c r="AC127" s="123"/>
      <c r="AD127" s="123"/>
      <c r="AE127" s="123"/>
      <c r="AF127" s="128"/>
      <c r="AG127" s="128"/>
      <c r="AH127" s="128"/>
      <c r="AI127" s="128"/>
      <c r="AJ127" s="128"/>
      <c r="AK127" s="128"/>
      <c r="AL127" s="128"/>
      <c r="AM127" s="128"/>
      <c r="AN127" s="128"/>
      <c r="AO127" s="128"/>
      <c r="AP127" s="128">
        <f t="shared" ref="AP127:AP134" si="8">IF(ISNUMBER(AF127),AF127,0)+IF(ISNUMBER(AK127),AK127,0)</f>
        <v>0</v>
      </c>
      <c r="AQ127" s="128"/>
      <c r="AR127" s="128"/>
      <c r="AS127" s="128"/>
      <c r="AT127" s="128"/>
      <c r="AU127" s="128"/>
      <c r="AV127" s="128"/>
      <c r="AW127" s="128"/>
      <c r="AX127" s="128"/>
      <c r="AY127" s="128"/>
      <c r="AZ127" s="128"/>
      <c r="BA127" s="128"/>
      <c r="BB127" s="128"/>
      <c r="BC127" s="128"/>
      <c r="BD127" s="128"/>
      <c r="BE127" s="128">
        <f t="shared" ref="BE127:BE134" si="9">IF(ISNUMBER(AU127),AU127,0)+IF(ISNUMBER(AZ127),AZ127,0)</f>
        <v>0</v>
      </c>
      <c r="BF127" s="128"/>
      <c r="BG127" s="128"/>
      <c r="BH127" s="128"/>
      <c r="BI127" s="128"/>
      <c r="BJ127" s="128"/>
      <c r="BK127" s="128"/>
      <c r="BL127" s="128"/>
      <c r="BM127" s="128"/>
      <c r="BN127" s="128"/>
      <c r="BO127" s="128"/>
      <c r="BP127" s="128"/>
      <c r="BQ127" s="128"/>
      <c r="BR127" s="128"/>
      <c r="BS127" s="128"/>
      <c r="BT127" s="128">
        <f t="shared" ref="BT127:BT134" si="10">IF(ISNUMBER(BJ127),BJ127,0)+IF(ISNUMBER(BO127),BO127,0)</f>
        <v>0</v>
      </c>
      <c r="BU127" s="128"/>
      <c r="BV127" s="128"/>
      <c r="BW127" s="128"/>
      <c r="BX127" s="128"/>
      <c r="CA127" s="9" t="s">
        <v>38</v>
      </c>
    </row>
    <row r="128" spans="1:79" s="8" customFormat="1" ht="23.4" customHeight="1" x14ac:dyDescent="0.25">
      <c r="A128" s="62">
        <v>1</v>
      </c>
      <c r="B128" s="63"/>
      <c r="C128" s="63"/>
      <c r="D128" s="126" t="s">
        <v>162</v>
      </c>
      <c r="E128" s="93"/>
      <c r="F128" s="93"/>
      <c r="G128" s="93"/>
      <c r="H128" s="93"/>
      <c r="I128" s="93"/>
      <c r="J128" s="93"/>
      <c r="K128" s="93"/>
      <c r="L128" s="93"/>
      <c r="M128" s="93"/>
      <c r="N128" s="93"/>
      <c r="O128" s="93"/>
      <c r="P128" s="94"/>
      <c r="Q128" s="61" t="s">
        <v>163</v>
      </c>
      <c r="R128" s="61"/>
      <c r="S128" s="61"/>
      <c r="T128" s="61"/>
      <c r="U128" s="61"/>
      <c r="V128" s="126" t="s">
        <v>569</v>
      </c>
      <c r="W128" s="93"/>
      <c r="X128" s="93"/>
      <c r="Y128" s="93"/>
      <c r="Z128" s="93"/>
      <c r="AA128" s="93"/>
      <c r="AB128" s="93"/>
      <c r="AC128" s="93"/>
      <c r="AD128" s="93"/>
      <c r="AE128" s="94"/>
      <c r="AF128" s="125">
        <v>11.25</v>
      </c>
      <c r="AG128" s="125"/>
      <c r="AH128" s="125"/>
      <c r="AI128" s="125"/>
      <c r="AJ128" s="125"/>
      <c r="AK128" s="125">
        <v>0</v>
      </c>
      <c r="AL128" s="125"/>
      <c r="AM128" s="125"/>
      <c r="AN128" s="125"/>
      <c r="AO128" s="125"/>
      <c r="AP128" s="125">
        <f t="shared" si="8"/>
        <v>11.25</v>
      </c>
      <c r="AQ128" s="125"/>
      <c r="AR128" s="125"/>
      <c r="AS128" s="125"/>
      <c r="AT128" s="125"/>
      <c r="AU128" s="125">
        <v>14</v>
      </c>
      <c r="AV128" s="125"/>
      <c r="AW128" s="125"/>
      <c r="AX128" s="125"/>
      <c r="AY128" s="125"/>
      <c r="AZ128" s="125">
        <v>0</v>
      </c>
      <c r="BA128" s="125"/>
      <c r="BB128" s="125"/>
      <c r="BC128" s="125"/>
      <c r="BD128" s="125"/>
      <c r="BE128" s="125">
        <f t="shared" si="9"/>
        <v>14</v>
      </c>
      <c r="BF128" s="125"/>
      <c r="BG128" s="125"/>
      <c r="BH128" s="125"/>
      <c r="BI128" s="125"/>
      <c r="BJ128" s="125">
        <v>14</v>
      </c>
      <c r="BK128" s="125"/>
      <c r="BL128" s="125"/>
      <c r="BM128" s="125"/>
      <c r="BN128" s="125"/>
      <c r="BO128" s="125">
        <v>0</v>
      </c>
      <c r="BP128" s="125"/>
      <c r="BQ128" s="125"/>
      <c r="BR128" s="125"/>
      <c r="BS128" s="125"/>
      <c r="BT128" s="125">
        <f t="shared" si="10"/>
        <v>14</v>
      </c>
      <c r="BU128" s="125"/>
      <c r="BV128" s="125"/>
      <c r="BW128" s="125"/>
      <c r="BX128" s="125"/>
    </row>
    <row r="129" spans="1:79" s="8" customFormat="1" ht="15" customHeight="1" x14ac:dyDescent="0.25">
      <c r="A129" s="62">
        <v>2</v>
      </c>
      <c r="B129" s="63"/>
      <c r="C129" s="63"/>
      <c r="D129" s="126" t="s">
        <v>353</v>
      </c>
      <c r="E129" s="93"/>
      <c r="F129" s="93"/>
      <c r="G129" s="93"/>
      <c r="H129" s="93"/>
      <c r="I129" s="93"/>
      <c r="J129" s="93"/>
      <c r="K129" s="93"/>
      <c r="L129" s="93"/>
      <c r="M129" s="93"/>
      <c r="N129" s="93"/>
      <c r="O129" s="93"/>
      <c r="P129" s="94"/>
      <c r="Q129" s="61" t="s">
        <v>163</v>
      </c>
      <c r="R129" s="61"/>
      <c r="S129" s="61"/>
      <c r="T129" s="61"/>
      <c r="U129" s="61"/>
      <c r="V129" s="126" t="s">
        <v>246</v>
      </c>
      <c r="W129" s="93"/>
      <c r="X129" s="93"/>
      <c r="Y129" s="93"/>
      <c r="Z129" s="93"/>
      <c r="AA129" s="93"/>
      <c r="AB129" s="93"/>
      <c r="AC129" s="93"/>
      <c r="AD129" s="93"/>
      <c r="AE129" s="94"/>
      <c r="AF129" s="125">
        <v>0</v>
      </c>
      <c r="AG129" s="125"/>
      <c r="AH129" s="125"/>
      <c r="AI129" s="125"/>
      <c r="AJ129" s="125"/>
      <c r="AK129" s="125">
        <v>0</v>
      </c>
      <c r="AL129" s="125"/>
      <c r="AM129" s="125"/>
      <c r="AN129" s="125"/>
      <c r="AO129" s="125"/>
      <c r="AP129" s="125">
        <f t="shared" si="8"/>
        <v>0</v>
      </c>
      <c r="AQ129" s="125"/>
      <c r="AR129" s="125"/>
      <c r="AS129" s="125"/>
      <c r="AT129" s="125"/>
      <c r="AU129" s="125">
        <v>1.25</v>
      </c>
      <c r="AV129" s="125"/>
      <c r="AW129" s="125"/>
      <c r="AX129" s="125"/>
      <c r="AY129" s="125"/>
      <c r="AZ129" s="125">
        <v>0</v>
      </c>
      <c r="BA129" s="125"/>
      <c r="BB129" s="125"/>
      <c r="BC129" s="125"/>
      <c r="BD129" s="125"/>
      <c r="BE129" s="125">
        <f t="shared" si="9"/>
        <v>1.25</v>
      </c>
      <c r="BF129" s="125"/>
      <c r="BG129" s="125"/>
      <c r="BH129" s="125"/>
      <c r="BI129" s="125"/>
      <c r="BJ129" s="125">
        <v>1.25</v>
      </c>
      <c r="BK129" s="125"/>
      <c r="BL129" s="125"/>
      <c r="BM129" s="125"/>
      <c r="BN129" s="125"/>
      <c r="BO129" s="125">
        <v>0</v>
      </c>
      <c r="BP129" s="125"/>
      <c r="BQ129" s="125"/>
      <c r="BR129" s="125"/>
      <c r="BS129" s="125"/>
      <c r="BT129" s="125">
        <f t="shared" si="10"/>
        <v>1.25</v>
      </c>
      <c r="BU129" s="125"/>
      <c r="BV129" s="125"/>
      <c r="BW129" s="125"/>
      <c r="BX129" s="125"/>
    </row>
    <row r="130" spans="1:79" s="9" customFormat="1" ht="22.95" customHeight="1" x14ac:dyDescent="0.25">
      <c r="A130" s="98">
        <v>0</v>
      </c>
      <c r="B130" s="99"/>
      <c r="C130" s="99"/>
      <c r="D130" s="155" t="s">
        <v>165</v>
      </c>
      <c r="E130" s="156"/>
      <c r="F130" s="156"/>
      <c r="G130" s="156"/>
      <c r="H130" s="156"/>
      <c r="I130" s="156"/>
      <c r="J130" s="156"/>
      <c r="K130" s="156"/>
      <c r="L130" s="156"/>
      <c r="M130" s="156"/>
      <c r="N130" s="156"/>
      <c r="O130" s="156"/>
      <c r="P130" s="157"/>
      <c r="Q130" s="123"/>
      <c r="R130" s="123"/>
      <c r="S130" s="123"/>
      <c r="T130" s="123"/>
      <c r="U130" s="123"/>
      <c r="V130" s="155"/>
      <c r="W130" s="156"/>
      <c r="X130" s="156"/>
      <c r="Y130" s="156"/>
      <c r="Z130" s="156"/>
      <c r="AA130" s="156"/>
      <c r="AB130" s="156"/>
      <c r="AC130" s="156"/>
      <c r="AD130" s="156"/>
      <c r="AE130" s="157"/>
      <c r="AF130" s="128"/>
      <c r="AG130" s="128"/>
      <c r="AH130" s="128"/>
      <c r="AI130" s="128"/>
      <c r="AJ130" s="128"/>
      <c r="AK130" s="128"/>
      <c r="AL130" s="128"/>
      <c r="AM130" s="128"/>
      <c r="AN130" s="128"/>
      <c r="AO130" s="128"/>
      <c r="AP130" s="128">
        <f t="shared" si="8"/>
        <v>0</v>
      </c>
      <c r="AQ130" s="128"/>
      <c r="AR130" s="128"/>
      <c r="AS130" s="128"/>
      <c r="AT130" s="128"/>
      <c r="AU130" s="128"/>
      <c r="AV130" s="128"/>
      <c r="AW130" s="128"/>
      <c r="AX130" s="128"/>
      <c r="AY130" s="128"/>
      <c r="AZ130" s="128"/>
      <c r="BA130" s="128"/>
      <c r="BB130" s="128"/>
      <c r="BC130" s="128"/>
      <c r="BD130" s="128"/>
      <c r="BE130" s="128">
        <f t="shared" si="9"/>
        <v>0</v>
      </c>
      <c r="BF130" s="128"/>
      <c r="BG130" s="128"/>
      <c r="BH130" s="128"/>
      <c r="BI130" s="128"/>
      <c r="BJ130" s="128"/>
      <c r="BK130" s="128"/>
      <c r="BL130" s="128"/>
      <c r="BM130" s="128"/>
      <c r="BN130" s="128"/>
      <c r="BO130" s="128"/>
      <c r="BP130" s="128"/>
      <c r="BQ130" s="128"/>
      <c r="BR130" s="128"/>
      <c r="BS130" s="128"/>
      <c r="BT130" s="128">
        <f t="shared" si="10"/>
        <v>0</v>
      </c>
      <c r="BU130" s="128"/>
      <c r="BV130" s="128"/>
      <c r="BW130" s="128"/>
      <c r="BX130" s="128"/>
    </row>
    <row r="131" spans="1:79" s="8" customFormat="1" ht="48.6" customHeight="1" x14ac:dyDescent="0.25">
      <c r="A131" s="62">
        <v>1</v>
      </c>
      <c r="B131" s="63"/>
      <c r="C131" s="63"/>
      <c r="D131" s="126" t="s">
        <v>354</v>
      </c>
      <c r="E131" s="93"/>
      <c r="F131" s="93"/>
      <c r="G131" s="93"/>
      <c r="H131" s="93"/>
      <c r="I131" s="93"/>
      <c r="J131" s="93"/>
      <c r="K131" s="93"/>
      <c r="L131" s="93"/>
      <c r="M131" s="93"/>
      <c r="N131" s="93"/>
      <c r="O131" s="93"/>
      <c r="P131" s="94"/>
      <c r="Q131" s="61" t="s">
        <v>163</v>
      </c>
      <c r="R131" s="61"/>
      <c r="S131" s="61"/>
      <c r="T131" s="61"/>
      <c r="U131" s="61"/>
      <c r="V131" s="126" t="s">
        <v>244</v>
      </c>
      <c r="W131" s="93"/>
      <c r="X131" s="93"/>
      <c r="Y131" s="93"/>
      <c r="Z131" s="93"/>
      <c r="AA131" s="93"/>
      <c r="AB131" s="93"/>
      <c r="AC131" s="93"/>
      <c r="AD131" s="93"/>
      <c r="AE131" s="94"/>
      <c r="AF131" s="125">
        <v>14</v>
      </c>
      <c r="AG131" s="125"/>
      <c r="AH131" s="125"/>
      <c r="AI131" s="125"/>
      <c r="AJ131" s="125"/>
      <c r="AK131" s="125">
        <v>0</v>
      </c>
      <c r="AL131" s="125"/>
      <c r="AM131" s="125"/>
      <c r="AN131" s="125"/>
      <c r="AO131" s="125"/>
      <c r="AP131" s="125">
        <f t="shared" si="8"/>
        <v>14</v>
      </c>
      <c r="AQ131" s="125"/>
      <c r="AR131" s="125"/>
      <c r="AS131" s="125"/>
      <c r="AT131" s="125"/>
      <c r="AU131" s="125">
        <v>14</v>
      </c>
      <c r="AV131" s="125"/>
      <c r="AW131" s="125"/>
      <c r="AX131" s="125"/>
      <c r="AY131" s="125"/>
      <c r="AZ131" s="125">
        <v>0</v>
      </c>
      <c r="BA131" s="125"/>
      <c r="BB131" s="125"/>
      <c r="BC131" s="125"/>
      <c r="BD131" s="125"/>
      <c r="BE131" s="125">
        <f t="shared" si="9"/>
        <v>14</v>
      </c>
      <c r="BF131" s="125"/>
      <c r="BG131" s="125"/>
      <c r="BH131" s="125"/>
      <c r="BI131" s="125"/>
      <c r="BJ131" s="125">
        <v>14</v>
      </c>
      <c r="BK131" s="125"/>
      <c r="BL131" s="125"/>
      <c r="BM131" s="125"/>
      <c r="BN131" s="125"/>
      <c r="BO131" s="125">
        <v>0</v>
      </c>
      <c r="BP131" s="125"/>
      <c r="BQ131" s="125"/>
      <c r="BR131" s="125"/>
      <c r="BS131" s="125"/>
      <c r="BT131" s="125">
        <f t="shared" si="10"/>
        <v>14</v>
      </c>
      <c r="BU131" s="125"/>
      <c r="BV131" s="125"/>
      <c r="BW131" s="125"/>
      <c r="BX131" s="125"/>
    </row>
    <row r="132" spans="1:79" s="8" customFormat="1" ht="15" customHeight="1" x14ac:dyDescent="0.25">
      <c r="A132" s="62">
        <v>2</v>
      </c>
      <c r="B132" s="63"/>
      <c r="C132" s="63"/>
      <c r="D132" s="126" t="s">
        <v>355</v>
      </c>
      <c r="E132" s="93"/>
      <c r="F132" s="93"/>
      <c r="G132" s="93"/>
      <c r="H132" s="93"/>
      <c r="I132" s="93"/>
      <c r="J132" s="93"/>
      <c r="K132" s="93"/>
      <c r="L132" s="93"/>
      <c r="M132" s="93"/>
      <c r="N132" s="93"/>
      <c r="O132" s="93"/>
      <c r="P132" s="94"/>
      <c r="Q132" s="61" t="s">
        <v>163</v>
      </c>
      <c r="R132" s="61"/>
      <c r="S132" s="61"/>
      <c r="T132" s="61"/>
      <c r="U132" s="61"/>
      <c r="V132" s="126" t="s">
        <v>356</v>
      </c>
      <c r="W132" s="93"/>
      <c r="X132" s="93"/>
      <c r="Y132" s="93"/>
      <c r="Z132" s="93"/>
      <c r="AA132" s="93"/>
      <c r="AB132" s="93"/>
      <c r="AC132" s="93"/>
      <c r="AD132" s="93"/>
      <c r="AE132" s="94"/>
      <c r="AF132" s="125">
        <v>892</v>
      </c>
      <c r="AG132" s="125"/>
      <c r="AH132" s="125"/>
      <c r="AI132" s="125"/>
      <c r="AJ132" s="125"/>
      <c r="AK132" s="125">
        <v>0</v>
      </c>
      <c r="AL132" s="125"/>
      <c r="AM132" s="125"/>
      <c r="AN132" s="125"/>
      <c r="AO132" s="125"/>
      <c r="AP132" s="125">
        <f t="shared" si="8"/>
        <v>892</v>
      </c>
      <c r="AQ132" s="125"/>
      <c r="AR132" s="125"/>
      <c r="AS132" s="125"/>
      <c r="AT132" s="125"/>
      <c r="AU132" s="125">
        <v>700</v>
      </c>
      <c r="AV132" s="125"/>
      <c r="AW132" s="125"/>
      <c r="AX132" s="125"/>
      <c r="AY132" s="125"/>
      <c r="AZ132" s="125">
        <v>0</v>
      </c>
      <c r="BA132" s="125"/>
      <c r="BB132" s="125"/>
      <c r="BC132" s="125"/>
      <c r="BD132" s="125"/>
      <c r="BE132" s="125">
        <f t="shared" si="9"/>
        <v>700</v>
      </c>
      <c r="BF132" s="125"/>
      <c r="BG132" s="125"/>
      <c r="BH132" s="125"/>
      <c r="BI132" s="125"/>
      <c r="BJ132" s="125">
        <v>700</v>
      </c>
      <c r="BK132" s="125"/>
      <c r="BL132" s="125"/>
      <c r="BM132" s="125"/>
      <c r="BN132" s="125"/>
      <c r="BO132" s="125">
        <v>0</v>
      </c>
      <c r="BP132" s="125"/>
      <c r="BQ132" s="125"/>
      <c r="BR132" s="125"/>
      <c r="BS132" s="125"/>
      <c r="BT132" s="125">
        <f t="shared" si="10"/>
        <v>700</v>
      </c>
      <c r="BU132" s="125"/>
      <c r="BV132" s="125"/>
      <c r="BW132" s="125"/>
      <c r="BX132" s="125"/>
    </row>
    <row r="133" spans="1:79" s="9" customFormat="1" ht="15" customHeight="1" x14ac:dyDescent="0.25">
      <c r="A133" s="98">
        <v>0</v>
      </c>
      <c r="B133" s="99"/>
      <c r="C133" s="99"/>
      <c r="D133" s="155" t="s">
        <v>170</v>
      </c>
      <c r="E133" s="156"/>
      <c r="F133" s="156"/>
      <c r="G133" s="156"/>
      <c r="H133" s="156"/>
      <c r="I133" s="156"/>
      <c r="J133" s="156"/>
      <c r="K133" s="156"/>
      <c r="L133" s="156"/>
      <c r="M133" s="156"/>
      <c r="N133" s="156"/>
      <c r="O133" s="156"/>
      <c r="P133" s="157"/>
      <c r="Q133" s="123"/>
      <c r="R133" s="123"/>
      <c r="S133" s="123"/>
      <c r="T133" s="123"/>
      <c r="U133" s="123"/>
      <c r="V133" s="155"/>
      <c r="W133" s="156"/>
      <c r="X133" s="156"/>
      <c r="Y133" s="156"/>
      <c r="Z133" s="156"/>
      <c r="AA133" s="156"/>
      <c r="AB133" s="156"/>
      <c r="AC133" s="156"/>
      <c r="AD133" s="156"/>
      <c r="AE133" s="157"/>
      <c r="AF133" s="128"/>
      <c r="AG133" s="128"/>
      <c r="AH133" s="128"/>
      <c r="AI133" s="128"/>
      <c r="AJ133" s="128"/>
      <c r="AK133" s="128"/>
      <c r="AL133" s="128"/>
      <c r="AM133" s="128"/>
      <c r="AN133" s="128"/>
      <c r="AO133" s="128"/>
      <c r="AP133" s="128">
        <f t="shared" si="8"/>
        <v>0</v>
      </c>
      <c r="AQ133" s="128"/>
      <c r="AR133" s="128"/>
      <c r="AS133" s="128"/>
      <c r="AT133" s="128"/>
      <c r="AU133" s="128"/>
      <c r="AV133" s="128"/>
      <c r="AW133" s="128"/>
      <c r="AX133" s="128"/>
      <c r="AY133" s="128"/>
      <c r="AZ133" s="128"/>
      <c r="BA133" s="128"/>
      <c r="BB133" s="128"/>
      <c r="BC133" s="128"/>
      <c r="BD133" s="128"/>
      <c r="BE133" s="128">
        <f t="shared" si="9"/>
        <v>0</v>
      </c>
      <c r="BF133" s="128"/>
      <c r="BG133" s="128"/>
      <c r="BH133" s="128"/>
      <c r="BI133" s="128"/>
      <c r="BJ133" s="128"/>
      <c r="BK133" s="128"/>
      <c r="BL133" s="128"/>
      <c r="BM133" s="128"/>
      <c r="BN133" s="128"/>
      <c r="BO133" s="128"/>
      <c r="BP133" s="128"/>
      <c r="BQ133" s="128"/>
      <c r="BR133" s="128"/>
      <c r="BS133" s="128"/>
      <c r="BT133" s="128">
        <f t="shared" si="10"/>
        <v>0</v>
      </c>
      <c r="BU133" s="128"/>
      <c r="BV133" s="128"/>
      <c r="BW133" s="128"/>
      <c r="BX133" s="128"/>
    </row>
    <row r="134" spans="1:79" s="8" customFormat="1" ht="21.6" customHeight="1" x14ac:dyDescent="0.25">
      <c r="A134" s="62">
        <v>1</v>
      </c>
      <c r="B134" s="63"/>
      <c r="C134" s="63"/>
      <c r="D134" s="126" t="s">
        <v>357</v>
      </c>
      <c r="E134" s="93"/>
      <c r="F134" s="93"/>
      <c r="G134" s="93"/>
      <c r="H134" s="93"/>
      <c r="I134" s="93"/>
      <c r="J134" s="93"/>
      <c r="K134" s="93"/>
      <c r="L134" s="93"/>
      <c r="M134" s="93"/>
      <c r="N134" s="93"/>
      <c r="O134" s="93"/>
      <c r="P134" s="94"/>
      <c r="Q134" s="61" t="s">
        <v>163</v>
      </c>
      <c r="R134" s="61"/>
      <c r="S134" s="61"/>
      <c r="T134" s="61"/>
      <c r="U134" s="61"/>
      <c r="V134" s="126" t="s">
        <v>172</v>
      </c>
      <c r="W134" s="93"/>
      <c r="X134" s="93"/>
      <c r="Y134" s="93"/>
      <c r="Z134" s="93"/>
      <c r="AA134" s="93"/>
      <c r="AB134" s="93"/>
      <c r="AC134" s="93"/>
      <c r="AD134" s="93"/>
      <c r="AE134" s="94"/>
      <c r="AF134" s="125">
        <v>79</v>
      </c>
      <c r="AG134" s="125"/>
      <c r="AH134" s="125"/>
      <c r="AI134" s="125"/>
      <c r="AJ134" s="125"/>
      <c r="AK134" s="125">
        <v>0</v>
      </c>
      <c r="AL134" s="125"/>
      <c r="AM134" s="125"/>
      <c r="AN134" s="125"/>
      <c r="AO134" s="125"/>
      <c r="AP134" s="125">
        <f t="shared" si="8"/>
        <v>79</v>
      </c>
      <c r="AQ134" s="125"/>
      <c r="AR134" s="125"/>
      <c r="AS134" s="125"/>
      <c r="AT134" s="125"/>
      <c r="AU134" s="125">
        <v>50</v>
      </c>
      <c r="AV134" s="125"/>
      <c r="AW134" s="125"/>
      <c r="AX134" s="125"/>
      <c r="AY134" s="125"/>
      <c r="AZ134" s="125">
        <v>0</v>
      </c>
      <c r="BA134" s="125"/>
      <c r="BB134" s="125"/>
      <c r="BC134" s="125"/>
      <c r="BD134" s="125"/>
      <c r="BE134" s="125">
        <f t="shared" si="9"/>
        <v>50</v>
      </c>
      <c r="BF134" s="125"/>
      <c r="BG134" s="125"/>
      <c r="BH134" s="125"/>
      <c r="BI134" s="125"/>
      <c r="BJ134" s="125">
        <v>50</v>
      </c>
      <c r="BK134" s="125"/>
      <c r="BL134" s="125"/>
      <c r="BM134" s="125"/>
      <c r="BN134" s="125"/>
      <c r="BO134" s="125">
        <v>0</v>
      </c>
      <c r="BP134" s="125"/>
      <c r="BQ134" s="125"/>
      <c r="BR134" s="125"/>
      <c r="BS134" s="125"/>
      <c r="BT134" s="125">
        <f t="shared" si="10"/>
        <v>50</v>
      </c>
      <c r="BU134" s="125"/>
      <c r="BV134" s="125"/>
      <c r="BW134" s="125"/>
      <c r="BX134" s="125"/>
    </row>
    <row r="135" spans="1:79" ht="22.95" customHeight="1" x14ac:dyDescent="0.25"/>
    <row r="136" spans="1:79" ht="28.95" customHeight="1" x14ac:dyDescent="0.25">
      <c r="A136" s="51" t="s">
        <v>417</v>
      </c>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row>
    <row r="137" spans="1:79" ht="23.4" customHeight="1" x14ac:dyDescent="0.25"/>
    <row r="138" spans="1:79" ht="13.95" customHeight="1" x14ac:dyDescent="0.25">
      <c r="A138" s="81" t="s">
        <v>6</v>
      </c>
      <c r="B138" s="82"/>
      <c r="C138" s="82"/>
      <c r="D138" s="61" t="s">
        <v>9</v>
      </c>
      <c r="E138" s="61"/>
      <c r="F138" s="61"/>
      <c r="G138" s="61"/>
      <c r="H138" s="61"/>
      <c r="I138" s="61"/>
      <c r="J138" s="61"/>
      <c r="K138" s="61"/>
      <c r="L138" s="61"/>
      <c r="M138" s="61"/>
      <c r="N138" s="61"/>
      <c r="O138" s="61"/>
      <c r="P138" s="61"/>
      <c r="Q138" s="61" t="s">
        <v>8</v>
      </c>
      <c r="R138" s="61"/>
      <c r="S138" s="61"/>
      <c r="T138" s="61"/>
      <c r="U138" s="61"/>
      <c r="V138" s="61" t="s">
        <v>7</v>
      </c>
      <c r="W138" s="61"/>
      <c r="X138" s="61"/>
      <c r="Y138" s="61"/>
      <c r="Z138" s="61"/>
      <c r="AA138" s="61"/>
      <c r="AB138" s="61"/>
      <c r="AC138" s="61"/>
      <c r="AD138" s="61"/>
      <c r="AE138" s="61"/>
      <c r="AF138" s="77" t="s">
        <v>204</v>
      </c>
      <c r="AG138" s="78"/>
      <c r="AH138" s="78"/>
      <c r="AI138" s="78"/>
      <c r="AJ138" s="78"/>
      <c r="AK138" s="78"/>
      <c r="AL138" s="78"/>
      <c r="AM138" s="78"/>
      <c r="AN138" s="78"/>
      <c r="AO138" s="78"/>
      <c r="AP138" s="78"/>
      <c r="AQ138" s="78"/>
      <c r="AR138" s="78"/>
      <c r="AS138" s="78"/>
      <c r="AT138" s="79"/>
      <c r="AU138" s="77" t="s">
        <v>208</v>
      </c>
      <c r="AV138" s="78"/>
      <c r="AW138" s="78"/>
      <c r="AX138" s="78"/>
      <c r="AY138" s="78"/>
      <c r="AZ138" s="78"/>
      <c r="BA138" s="78"/>
      <c r="BB138" s="78"/>
      <c r="BC138" s="78"/>
      <c r="BD138" s="78"/>
      <c r="BE138" s="78"/>
      <c r="BF138" s="78"/>
      <c r="BG138" s="78"/>
      <c r="BH138" s="78"/>
      <c r="BI138" s="79"/>
    </row>
    <row r="139" spans="1:79" ht="28.5" customHeight="1" x14ac:dyDescent="0.25">
      <c r="A139" s="84"/>
      <c r="B139" s="85"/>
      <c r="C139" s="85"/>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t="s">
        <v>4</v>
      </c>
      <c r="AG139" s="61"/>
      <c r="AH139" s="61"/>
      <c r="AI139" s="61"/>
      <c r="AJ139" s="61"/>
      <c r="AK139" s="61" t="s">
        <v>3</v>
      </c>
      <c r="AL139" s="61"/>
      <c r="AM139" s="61"/>
      <c r="AN139" s="61"/>
      <c r="AO139" s="61"/>
      <c r="AP139" s="61" t="s">
        <v>121</v>
      </c>
      <c r="AQ139" s="61"/>
      <c r="AR139" s="61"/>
      <c r="AS139" s="61"/>
      <c r="AT139" s="61"/>
      <c r="AU139" s="61" t="s">
        <v>4</v>
      </c>
      <c r="AV139" s="61"/>
      <c r="AW139" s="61"/>
      <c r="AX139" s="61"/>
      <c r="AY139" s="61"/>
      <c r="AZ139" s="61" t="s">
        <v>3</v>
      </c>
      <c r="BA139" s="61"/>
      <c r="BB139" s="61"/>
      <c r="BC139" s="61"/>
      <c r="BD139" s="61"/>
      <c r="BE139" s="61" t="s">
        <v>90</v>
      </c>
      <c r="BF139" s="61"/>
      <c r="BG139" s="61"/>
      <c r="BH139" s="61"/>
      <c r="BI139" s="61"/>
    </row>
    <row r="140" spans="1:79" ht="15" customHeight="1" x14ac:dyDescent="0.25">
      <c r="A140" s="77">
        <v>1</v>
      </c>
      <c r="B140" s="78"/>
      <c r="C140" s="78"/>
      <c r="D140" s="61">
        <v>2</v>
      </c>
      <c r="E140" s="61"/>
      <c r="F140" s="61"/>
      <c r="G140" s="61"/>
      <c r="H140" s="61"/>
      <c r="I140" s="61"/>
      <c r="J140" s="61"/>
      <c r="K140" s="61"/>
      <c r="L140" s="61"/>
      <c r="M140" s="61"/>
      <c r="N140" s="61"/>
      <c r="O140" s="61"/>
      <c r="P140" s="61"/>
      <c r="Q140" s="61">
        <v>3</v>
      </c>
      <c r="R140" s="61"/>
      <c r="S140" s="61"/>
      <c r="T140" s="61"/>
      <c r="U140" s="61"/>
      <c r="V140" s="61">
        <v>4</v>
      </c>
      <c r="W140" s="61"/>
      <c r="X140" s="61"/>
      <c r="Y140" s="61"/>
      <c r="Z140" s="61"/>
      <c r="AA140" s="61"/>
      <c r="AB140" s="61"/>
      <c r="AC140" s="61"/>
      <c r="AD140" s="61"/>
      <c r="AE140" s="61"/>
      <c r="AF140" s="61">
        <v>5</v>
      </c>
      <c r="AG140" s="61"/>
      <c r="AH140" s="61"/>
      <c r="AI140" s="61"/>
      <c r="AJ140" s="61"/>
      <c r="AK140" s="61">
        <v>6</v>
      </c>
      <c r="AL140" s="61"/>
      <c r="AM140" s="61"/>
      <c r="AN140" s="61"/>
      <c r="AO140" s="61"/>
      <c r="AP140" s="61">
        <v>7</v>
      </c>
      <c r="AQ140" s="61"/>
      <c r="AR140" s="61"/>
      <c r="AS140" s="61"/>
      <c r="AT140" s="61"/>
      <c r="AU140" s="61">
        <v>8</v>
      </c>
      <c r="AV140" s="61"/>
      <c r="AW140" s="61"/>
      <c r="AX140" s="61"/>
      <c r="AY140" s="61"/>
      <c r="AZ140" s="61">
        <v>9</v>
      </c>
      <c r="BA140" s="61"/>
      <c r="BB140" s="61"/>
      <c r="BC140" s="61"/>
      <c r="BD140" s="61"/>
      <c r="BE140" s="61">
        <v>10</v>
      </c>
      <c r="BF140" s="61"/>
      <c r="BG140" s="61"/>
      <c r="BH140" s="61"/>
      <c r="BI140" s="61"/>
    </row>
    <row r="141" spans="1:79" ht="15.75" hidden="1" customHeight="1" x14ac:dyDescent="0.25">
      <c r="A141" s="62" t="s">
        <v>149</v>
      </c>
      <c r="B141" s="63"/>
      <c r="C141" s="63"/>
      <c r="D141" s="61" t="s">
        <v>57</v>
      </c>
      <c r="E141" s="61"/>
      <c r="F141" s="61"/>
      <c r="G141" s="61"/>
      <c r="H141" s="61"/>
      <c r="I141" s="61"/>
      <c r="J141" s="61"/>
      <c r="K141" s="61"/>
      <c r="L141" s="61"/>
      <c r="M141" s="61"/>
      <c r="N141" s="61"/>
      <c r="O141" s="61"/>
      <c r="P141" s="61"/>
      <c r="Q141" s="61" t="s">
        <v>70</v>
      </c>
      <c r="R141" s="61"/>
      <c r="S141" s="61"/>
      <c r="T141" s="61"/>
      <c r="U141" s="61"/>
      <c r="V141" s="61" t="s">
        <v>71</v>
      </c>
      <c r="W141" s="61"/>
      <c r="X141" s="61"/>
      <c r="Y141" s="61"/>
      <c r="Z141" s="61"/>
      <c r="AA141" s="61"/>
      <c r="AB141" s="61"/>
      <c r="AC141" s="61"/>
      <c r="AD141" s="61"/>
      <c r="AE141" s="61"/>
      <c r="AF141" s="80" t="s">
        <v>108</v>
      </c>
      <c r="AG141" s="80"/>
      <c r="AH141" s="80"/>
      <c r="AI141" s="80"/>
      <c r="AJ141" s="80"/>
      <c r="AK141" s="122" t="s">
        <v>109</v>
      </c>
      <c r="AL141" s="122"/>
      <c r="AM141" s="122"/>
      <c r="AN141" s="122"/>
      <c r="AO141" s="122"/>
      <c r="AP141" s="91" t="s">
        <v>120</v>
      </c>
      <c r="AQ141" s="91"/>
      <c r="AR141" s="91"/>
      <c r="AS141" s="91"/>
      <c r="AT141" s="91"/>
      <c r="AU141" s="80" t="s">
        <v>110</v>
      </c>
      <c r="AV141" s="80"/>
      <c r="AW141" s="80"/>
      <c r="AX141" s="80"/>
      <c r="AY141" s="80"/>
      <c r="AZ141" s="122" t="s">
        <v>111</v>
      </c>
      <c r="BA141" s="122"/>
      <c r="BB141" s="122"/>
      <c r="BC141" s="122"/>
      <c r="BD141" s="122"/>
      <c r="BE141" s="91" t="s">
        <v>120</v>
      </c>
      <c r="BF141" s="91"/>
      <c r="BG141" s="91"/>
      <c r="BH141" s="91"/>
      <c r="BI141" s="91"/>
      <c r="CA141" s="1" t="s">
        <v>39</v>
      </c>
    </row>
    <row r="142" spans="1:79" s="9" customFormat="1" ht="13.8" x14ac:dyDescent="0.25">
      <c r="A142" s="98">
        <v>0</v>
      </c>
      <c r="B142" s="99"/>
      <c r="C142" s="99"/>
      <c r="D142" s="124" t="s">
        <v>161</v>
      </c>
      <c r="E142" s="124"/>
      <c r="F142" s="124"/>
      <c r="G142" s="124"/>
      <c r="H142" s="124"/>
      <c r="I142" s="124"/>
      <c r="J142" s="124"/>
      <c r="K142" s="124"/>
      <c r="L142" s="124"/>
      <c r="M142" s="124"/>
      <c r="N142" s="124"/>
      <c r="O142" s="124"/>
      <c r="P142" s="124"/>
      <c r="Q142" s="123"/>
      <c r="R142" s="123"/>
      <c r="S142" s="123"/>
      <c r="T142" s="123"/>
      <c r="U142" s="123"/>
      <c r="V142" s="123"/>
      <c r="W142" s="123"/>
      <c r="X142" s="123"/>
      <c r="Y142" s="123"/>
      <c r="Z142" s="123"/>
      <c r="AA142" s="123"/>
      <c r="AB142" s="123"/>
      <c r="AC142" s="123"/>
      <c r="AD142" s="123"/>
      <c r="AE142" s="123"/>
      <c r="AF142" s="128"/>
      <c r="AG142" s="128"/>
      <c r="AH142" s="128"/>
      <c r="AI142" s="128"/>
      <c r="AJ142" s="128"/>
      <c r="AK142" s="128"/>
      <c r="AL142" s="128"/>
      <c r="AM142" s="128"/>
      <c r="AN142" s="128"/>
      <c r="AO142" s="128"/>
      <c r="AP142" s="128">
        <f t="shared" ref="AP142:AP149" si="11">IF(ISNUMBER(AF142),AF142,0)+IF(ISNUMBER(AK142),AK142,0)</f>
        <v>0</v>
      </c>
      <c r="AQ142" s="128"/>
      <c r="AR142" s="128"/>
      <c r="AS142" s="128"/>
      <c r="AT142" s="128"/>
      <c r="AU142" s="128"/>
      <c r="AV142" s="128"/>
      <c r="AW142" s="128"/>
      <c r="AX142" s="128"/>
      <c r="AY142" s="128"/>
      <c r="AZ142" s="128"/>
      <c r="BA142" s="128"/>
      <c r="BB142" s="128"/>
      <c r="BC142" s="128"/>
      <c r="BD142" s="128"/>
      <c r="BE142" s="128">
        <f t="shared" ref="BE142:BE149" si="12">IF(ISNUMBER(AU142),AU142,0)+IF(ISNUMBER(AZ142),AZ142,0)</f>
        <v>0</v>
      </c>
      <c r="BF142" s="128"/>
      <c r="BG142" s="128"/>
      <c r="BH142" s="128"/>
      <c r="BI142" s="128"/>
      <c r="CA142" s="9" t="s">
        <v>40</v>
      </c>
    </row>
    <row r="143" spans="1:79" s="8" customFormat="1" ht="24.6" customHeight="1" x14ac:dyDescent="0.25">
      <c r="A143" s="62">
        <v>1</v>
      </c>
      <c r="B143" s="63"/>
      <c r="C143" s="63"/>
      <c r="D143" s="126" t="s">
        <v>162</v>
      </c>
      <c r="E143" s="93"/>
      <c r="F143" s="93"/>
      <c r="G143" s="93"/>
      <c r="H143" s="93"/>
      <c r="I143" s="93"/>
      <c r="J143" s="93"/>
      <c r="K143" s="93"/>
      <c r="L143" s="93"/>
      <c r="M143" s="93"/>
      <c r="N143" s="93"/>
      <c r="O143" s="93"/>
      <c r="P143" s="94"/>
      <c r="Q143" s="61" t="s">
        <v>163</v>
      </c>
      <c r="R143" s="61"/>
      <c r="S143" s="61"/>
      <c r="T143" s="61"/>
      <c r="U143" s="61"/>
      <c r="V143" s="126" t="s">
        <v>569</v>
      </c>
      <c r="W143" s="93"/>
      <c r="X143" s="93"/>
      <c r="Y143" s="93"/>
      <c r="Z143" s="93"/>
      <c r="AA143" s="93"/>
      <c r="AB143" s="93"/>
      <c r="AC143" s="93"/>
      <c r="AD143" s="93"/>
      <c r="AE143" s="94"/>
      <c r="AF143" s="125">
        <v>14</v>
      </c>
      <c r="AG143" s="125"/>
      <c r="AH143" s="125"/>
      <c r="AI143" s="125"/>
      <c r="AJ143" s="125"/>
      <c r="AK143" s="125">
        <v>0</v>
      </c>
      <c r="AL143" s="125"/>
      <c r="AM143" s="125"/>
      <c r="AN143" s="125"/>
      <c r="AO143" s="125"/>
      <c r="AP143" s="125">
        <f t="shared" si="11"/>
        <v>14</v>
      </c>
      <c r="AQ143" s="125"/>
      <c r="AR143" s="125"/>
      <c r="AS143" s="125"/>
      <c r="AT143" s="125"/>
      <c r="AU143" s="125">
        <v>14</v>
      </c>
      <c r="AV143" s="125"/>
      <c r="AW143" s="125"/>
      <c r="AX143" s="125"/>
      <c r="AY143" s="125"/>
      <c r="AZ143" s="125"/>
      <c r="BA143" s="125"/>
      <c r="BB143" s="125"/>
      <c r="BC143" s="125"/>
      <c r="BD143" s="125"/>
      <c r="BE143" s="125">
        <f t="shared" si="12"/>
        <v>14</v>
      </c>
      <c r="BF143" s="125"/>
      <c r="BG143" s="125"/>
      <c r="BH143" s="125"/>
      <c r="BI143" s="125"/>
    </row>
    <row r="144" spans="1:79" s="8" customFormat="1" ht="18" customHeight="1" x14ac:dyDescent="0.25">
      <c r="A144" s="62">
        <v>2</v>
      </c>
      <c r="B144" s="63"/>
      <c r="C144" s="63"/>
      <c r="D144" s="126" t="s">
        <v>353</v>
      </c>
      <c r="E144" s="93"/>
      <c r="F144" s="93"/>
      <c r="G144" s="93"/>
      <c r="H144" s="93"/>
      <c r="I144" s="93"/>
      <c r="J144" s="93"/>
      <c r="K144" s="93"/>
      <c r="L144" s="93"/>
      <c r="M144" s="93"/>
      <c r="N144" s="93"/>
      <c r="O144" s="93"/>
      <c r="P144" s="94"/>
      <c r="Q144" s="61" t="s">
        <v>163</v>
      </c>
      <c r="R144" s="61"/>
      <c r="S144" s="61"/>
      <c r="T144" s="61"/>
      <c r="U144" s="61"/>
      <c r="V144" s="126" t="s">
        <v>246</v>
      </c>
      <c r="W144" s="93"/>
      <c r="X144" s="93"/>
      <c r="Y144" s="93"/>
      <c r="Z144" s="93"/>
      <c r="AA144" s="93"/>
      <c r="AB144" s="93"/>
      <c r="AC144" s="93"/>
      <c r="AD144" s="93"/>
      <c r="AE144" s="94"/>
      <c r="AF144" s="125">
        <v>1.25</v>
      </c>
      <c r="AG144" s="125"/>
      <c r="AH144" s="125"/>
      <c r="AI144" s="125"/>
      <c r="AJ144" s="125"/>
      <c r="AK144" s="125">
        <v>0</v>
      </c>
      <c r="AL144" s="125"/>
      <c r="AM144" s="125"/>
      <c r="AN144" s="125"/>
      <c r="AO144" s="125"/>
      <c r="AP144" s="125">
        <f t="shared" si="11"/>
        <v>1.25</v>
      </c>
      <c r="AQ144" s="125"/>
      <c r="AR144" s="125"/>
      <c r="AS144" s="125"/>
      <c r="AT144" s="125"/>
      <c r="AU144" s="125">
        <v>1.25</v>
      </c>
      <c r="AV144" s="125"/>
      <c r="AW144" s="125"/>
      <c r="AX144" s="125"/>
      <c r="AY144" s="125"/>
      <c r="AZ144" s="125"/>
      <c r="BA144" s="125"/>
      <c r="BB144" s="125"/>
      <c r="BC144" s="125"/>
      <c r="BD144" s="125"/>
      <c r="BE144" s="125">
        <f t="shared" si="12"/>
        <v>1.25</v>
      </c>
      <c r="BF144" s="125"/>
      <c r="BG144" s="125"/>
      <c r="BH144" s="125"/>
      <c r="BI144" s="125"/>
    </row>
    <row r="145" spans="1:79" s="9" customFormat="1" ht="13.8" x14ac:dyDescent="0.25">
      <c r="A145" s="98">
        <v>0</v>
      </c>
      <c r="B145" s="99"/>
      <c r="C145" s="99"/>
      <c r="D145" s="155" t="s">
        <v>165</v>
      </c>
      <c r="E145" s="156"/>
      <c r="F145" s="156"/>
      <c r="G145" s="156"/>
      <c r="H145" s="156"/>
      <c r="I145" s="156"/>
      <c r="J145" s="156"/>
      <c r="K145" s="156"/>
      <c r="L145" s="156"/>
      <c r="M145" s="156"/>
      <c r="N145" s="156"/>
      <c r="O145" s="156"/>
      <c r="P145" s="157"/>
      <c r="Q145" s="123"/>
      <c r="R145" s="123"/>
      <c r="S145" s="123"/>
      <c r="T145" s="123"/>
      <c r="U145" s="123"/>
      <c r="V145" s="155"/>
      <c r="W145" s="156"/>
      <c r="X145" s="156"/>
      <c r="Y145" s="156"/>
      <c r="Z145" s="156"/>
      <c r="AA145" s="156"/>
      <c r="AB145" s="156"/>
      <c r="AC145" s="156"/>
      <c r="AD145" s="156"/>
      <c r="AE145" s="157"/>
      <c r="AF145" s="128"/>
      <c r="AG145" s="128"/>
      <c r="AH145" s="128"/>
      <c r="AI145" s="128"/>
      <c r="AJ145" s="128"/>
      <c r="AK145" s="128"/>
      <c r="AL145" s="128"/>
      <c r="AM145" s="128"/>
      <c r="AN145" s="128"/>
      <c r="AO145" s="128"/>
      <c r="AP145" s="128">
        <f t="shared" si="11"/>
        <v>0</v>
      </c>
      <c r="AQ145" s="128"/>
      <c r="AR145" s="128"/>
      <c r="AS145" s="128"/>
      <c r="AT145" s="128"/>
      <c r="AU145" s="128"/>
      <c r="AV145" s="128"/>
      <c r="AW145" s="128"/>
      <c r="AX145" s="128"/>
      <c r="AY145" s="128"/>
      <c r="AZ145" s="128"/>
      <c r="BA145" s="128"/>
      <c r="BB145" s="128"/>
      <c r="BC145" s="128"/>
      <c r="BD145" s="128"/>
      <c r="BE145" s="128">
        <f t="shared" si="12"/>
        <v>0</v>
      </c>
      <c r="BF145" s="128"/>
      <c r="BG145" s="128"/>
      <c r="BH145" s="128"/>
      <c r="BI145" s="128"/>
    </row>
    <row r="146" spans="1:79" s="8" customFormat="1" ht="49.95" customHeight="1" x14ac:dyDescent="0.25">
      <c r="A146" s="62">
        <v>1</v>
      </c>
      <c r="B146" s="63"/>
      <c r="C146" s="63"/>
      <c r="D146" s="126" t="s">
        <v>354</v>
      </c>
      <c r="E146" s="93"/>
      <c r="F146" s="93"/>
      <c r="G146" s="93"/>
      <c r="H146" s="93"/>
      <c r="I146" s="93"/>
      <c r="J146" s="93"/>
      <c r="K146" s="93"/>
      <c r="L146" s="93"/>
      <c r="M146" s="93"/>
      <c r="N146" s="93"/>
      <c r="O146" s="93"/>
      <c r="P146" s="94"/>
      <c r="Q146" s="61" t="s">
        <v>163</v>
      </c>
      <c r="R146" s="61"/>
      <c r="S146" s="61"/>
      <c r="T146" s="61"/>
      <c r="U146" s="61"/>
      <c r="V146" s="126" t="s">
        <v>578</v>
      </c>
      <c r="W146" s="93"/>
      <c r="X146" s="93"/>
      <c r="Y146" s="93"/>
      <c r="Z146" s="93"/>
      <c r="AA146" s="93"/>
      <c r="AB146" s="93"/>
      <c r="AC146" s="93"/>
      <c r="AD146" s="93"/>
      <c r="AE146" s="94"/>
      <c r="AF146" s="125">
        <v>14</v>
      </c>
      <c r="AG146" s="125"/>
      <c r="AH146" s="125"/>
      <c r="AI146" s="125"/>
      <c r="AJ146" s="125"/>
      <c r="AK146" s="125">
        <v>0</v>
      </c>
      <c r="AL146" s="125"/>
      <c r="AM146" s="125"/>
      <c r="AN146" s="125"/>
      <c r="AO146" s="125"/>
      <c r="AP146" s="125">
        <f t="shared" si="11"/>
        <v>14</v>
      </c>
      <c r="AQ146" s="125"/>
      <c r="AR146" s="125"/>
      <c r="AS146" s="125"/>
      <c r="AT146" s="125"/>
      <c r="AU146" s="125">
        <v>14</v>
      </c>
      <c r="AV146" s="125"/>
      <c r="AW146" s="125"/>
      <c r="AX146" s="125"/>
      <c r="AY146" s="125"/>
      <c r="AZ146" s="125"/>
      <c r="BA146" s="125"/>
      <c r="BB146" s="125"/>
      <c r="BC146" s="125"/>
      <c r="BD146" s="125"/>
      <c r="BE146" s="125">
        <f t="shared" si="12"/>
        <v>14</v>
      </c>
      <c r="BF146" s="125"/>
      <c r="BG146" s="125"/>
      <c r="BH146" s="125"/>
      <c r="BI146" s="125"/>
    </row>
    <row r="147" spans="1:79" s="8" customFormat="1" ht="23.4" customHeight="1" x14ac:dyDescent="0.25">
      <c r="A147" s="62">
        <v>2</v>
      </c>
      <c r="B147" s="63"/>
      <c r="C147" s="63"/>
      <c r="D147" s="126" t="s">
        <v>355</v>
      </c>
      <c r="E147" s="93"/>
      <c r="F147" s="93"/>
      <c r="G147" s="93"/>
      <c r="H147" s="93"/>
      <c r="I147" s="93"/>
      <c r="J147" s="93"/>
      <c r="K147" s="93"/>
      <c r="L147" s="93"/>
      <c r="M147" s="93"/>
      <c r="N147" s="93"/>
      <c r="O147" s="93"/>
      <c r="P147" s="94"/>
      <c r="Q147" s="61" t="s">
        <v>163</v>
      </c>
      <c r="R147" s="61"/>
      <c r="S147" s="61"/>
      <c r="T147" s="61"/>
      <c r="U147" s="61"/>
      <c r="V147" s="126" t="s">
        <v>356</v>
      </c>
      <c r="W147" s="93"/>
      <c r="X147" s="93"/>
      <c r="Y147" s="93"/>
      <c r="Z147" s="93"/>
      <c r="AA147" s="93"/>
      <c r="AB147" s="93"/>
      <c r="AC147" s="93"/>
      <c r="AD147" s="93"/>
      <c r="AE147" s="94"/>
      <c r="AF147" s="125">
        <v>700</v>
      </c>
      <c r="AG147" s="125"/>
      <c r="AH147" s="125"/>
      <c r="AI147" s="125"/>
      <c r="AJ147" s="125"/>
      <c r="AK147" s="125">
        <v>0</v>
      </c>
      <c r="AL147" s="125"/>
      <c r="AM147" s="125"/>
      <c r="AN147" s="125"/>
      <c r="AO147" s="125"/>
      <c r="AP147" s="125">
        <f t="shared" si="11"/>
        <v>700</v>
      </c>
      <c r="AQ147" s="125"/>
      <c r="AR147" s="125"/>
      <c r="AS147" s="125"/>
      <c r="AT147" s="125"/>
      <c r="AU147" s="125">
        <v>700</v>
      </c>
      <c r="AV147" s="125"/>
      <c r="AW147" s="125"/>
      <c r="AX147" s="125"/>
      <c r="AY147" s="125"/>
      <c r="AZ147" s="125"/>
      <c r="BA147" s="125"/>
      <c r="BB147" s="125"/>
      <c r="BC147" s="125"/>
      <c r="BD147" s="125"/>
      <c r="BE147" s="125">
        <f t="shared" si="12"/>
        <v>700</v>
      </c>
      <c r="BF147" s="125"/>
      <c r="BG147" s="125"/>
      <c r="BH147" s="125"/>
      <c r="BI147" s="125"/>
    </row>
    <row r="148" spans="1:79" s="9" customFormat="1" ht="13.8" x14ac:dyDescent="0.25">
      <c r="A148" s="98">
        <v>0</v>
      </c>
      <c r="B148" s="99"/>
      <c r="C148" s="99"/>
      <c r="D148" s="155" t="s">
        <v>170</v>
      </c>
      <c r="E148" s="156"/>
      <c r="F148" s="156"/>
      <c r="G148" s="156"/>
      <c r="H148" s="156"/>
      <c r="I148" s="156"/>
      <c r="J148" s="156"/>
      <c r="K148" s="156"/>
      <c r="L148" s="156"/>
      <c r="M148" s="156"/>
      <c r="N148" s="156"/>
      <c r="O148" s="156"/>
      <c r="P148" s="157"/>
      <c r="Q148" s="123"/>
      <c r="R148" s="123"/>
      <c r="S148" s="123"/>
      <c r="T148" s="123"/>
      <c r="U148" s="123"/>
      <c r="V148" s="155"/>
      <c r="W148" s="156"/>
      <c r="X148" s="156"/>
      <c r="Y148" s="156"/>
      <c r="Z148" s="156"/>
      <c r="AA148" s="156"/>
      <c r="AB148" s="156"/>
      <c r="AC148" s="156"/>
      <c r="AD148" s="156"/>
      <c r="AE148" s="157"/>
      <c r="AF148" s="128"/>
      <c r="AG148" s="128"/>
      <c r="AH148" s="128"/>
      <c r="AI148" s="128"/>
      <c r="AJ148" s="128"/>
      <c r="AK148" s="128"/>
      <c r="AL148" s="128"/>
      <c r="AM148" s="128"/>
      <c r="AN148" s="128"/>
      <c r="AO148" s="128"/>
      <c r="AP148" s="128">
        <f t="shared" si="11"/>
        <v>0</v>
      </c>
      <c r="AQ148" s="128"/>
      <c r="AR148" s="128"/>
      <c r="AS148" s="128"/>
      <c r="AT148" s="128"/>
      <c r="AU148" s="128"/>
      <c r="AV148" s="128"/>
      <c r="AW148" s="128"/>
      <c r="AX148" s="128"/>
      <c r="AY148" s="128"/>
      <c r="AZ148" s="128"/>
      <c r="BA148" s="128"/>
      <c r="BB148" s="128"/>
      <c r="BC148" s="128"/>
      <c r="BD148" s="128"/>
      <c r="BE148" s="128">
        <f t="shared" si="12"/>
        <v>0</v>
      </c>
      <c r="BF148" s="128"/>
      <c r="BG148" s="128"/>
      <c r="BH148" s="128"/>
      <c r="BI148" s="128"/>
    </row>
    <row r="149" spans="1:79" s="8" customFormat="1" ht="28.95" customHeight="1" x14ac:dyDescent="0.25">
      <c r="A149" s="62">
        <v>1</v>
      </c>
      <c r="B149" s="63"/>
      <c r="C149" s="63"/>
      <c r="D149" s="126" t="s">
        <v>357</v>
      </c>
      <c r="E149" s="93"/>
      <c r="F149" s="93"/>
      <c r="G149" s="93"/>
      <c r="H149" s="93"/>
      <c r="I149" s="93"/>
      <c r="J149" s="93"/>
      <c r="K149" s="93"/>
      <c r="L149" s="93"/>
      <c r="M149" s="93"/>
      <c r="N149" s="93"/>
      <c r="O149" s="93"/>
      <c r="P149" s="94"/>
      <c r="Q149" s="61" t="s">
        <v>163</v>
      </c>
      <c r="R149" s="61"/>
      <c r="S149" s="61"/>
      <c r="T149" s="61"/>
      <c r="U149" s="61"/>
      <c r="V149" s="126" t="s">
        <v>172</v>
      </c>
      <c r="W149" s="93"/>
      <c r="X149" s="93"/>
      <c r="Y149" s="93"/>
      <c r="Z149" s="93"/>
      <c r="AA149" s="93"/>
      <c r="AB149" s="93"/>
      <c r="AC149" s="93"/>
      <c r="AD149" s="93"/>
      <c r="AE149" s="94"/>
      <c r="AF149" s="125">
        <v>50</v>
      </c>
      <c r="AG149" s="125"/>
      <c r="AH149" s="125"/>
      <c r="AI149" s="125"/>
      <c r="AJ149" s="125"/>
      <c r="AK149" s="125">
        <v>0</v>
      </c>
      <c r="AL149" s="125"/>
      <c r="AM149" s="125"/>
      <c r="AN149" s="125"/>
      <c r="AO149" s="125"/>
      <c r="AP149" s="125">
        <f t="shared" si="11"/>
        <v>50</v>
      </c>
      <c r="AQ149" s="125"/>
      <c r="AR149" s="125"/>
      <c r="AS149" s="125"/>
      <c r="AT149" s="125"/>
      <c r="AU149" s="125">
        <v>50</v>
      </c>
      <c r="AV149" s="125"/>
      <c r="AW149" s="125"/>
      <c r="AX149" s="125"/>
      <c r="AY149" s="125"/>
      <c r="AZ149" s="125"/>
      <c r="BA149" s="125"/>
      <c r="BB149" s="125"/>
      <c r="BC149" s="125"/>
      <c r="BD149" s="125"/>
      <c r="BE149" s="125">
        <f t="shared" si="12"/>
        <v>50</v>
      </c>
      <c r="BF149" s="125"/>
      <c r="BG149" s="125"/>
      <c r="BH149" s="125"/>
      <c r="BI149" s="125"/>
    </row>
    <row r="150" spans="1:79" ht="30" customHeight="1" x14ac:dyDescent="0.25"/>
    <row r="151" spans="1:79" ht="14.25" customHeight="1" x14ac:dyDescent="0.25">
      <c r="A151" s="51" t="s">
        <v>418</v>
      </c>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row>
    <row r="152" spans="1:79" ht="14.25" customHeight="1" x14ac:dyDescent="0.25">
      <c r="A152" s="51" t="s">
        <v>419</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row>
    <row r="153" spans="1:79" ht="15" customHeight="1" x14ac:dyDescent="0.25">
      <c r="A153" s="59" t="s">
        <v>192</v>
      </c>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row>
    <row r="154" spans="1:79" ht="26.4" customHeight="1" x14ac:dyDescent="0.25"/>
    <row r="155" spans="1:79" ht="12.9" customHeight="1" x14ac:dyDescent="0.25">
      <c r="A155" s="81" t="s">
        <v>19</v>
      </c>
      <c r="B155" s="82"/>
      <c r="C155" s="82"/>
      <c r="D155" s="82"/>
      <c r="E155" s="82"/>
      <c r="F155" s="82"/>
      <c r="G155" s="82"/>
      <c r="H155" s="82"/>
      <c r="I155" s="82"/>
      <c r="J155" s="82"/>
      <c r="K155" s="82"/>
      <c r="L155" s="82"/>
      <c r="M155" s="82"/>
      <c r="N155" s="82"/>
      <c r="O155" s="82"/>
      <c r="P155" s="82"/>
      <c r="Q155" s="82"/>
      <c r="R155" s="82"/>
      <c r="S155" s="82"/>
      <c r="T155" s="83"/>
      <c r="U155" s="61" t="s">
        <v>193</v>
      </c>
      <c r="V155" s="61"/>
      <c r="W155" s="61"/>
      <c r="X155" s="61"/>
      <c r="Y155" s="61"/>
      <c r="Z155" s="61"/>
      <c r="AA155" s="61"/>
      <c r="AB155" s="61"/>
      <c r="AC155" s="61"/>
      <c r="AD155" s="61"/>
      <c r="AE155" s="61" t="s">
        <v>195</v>
      </c>
      <c r="AF155" s="61"/>
      <c r="AG155" s="61"/>
      <c r="AH155" s="61"/>
      <c r="AI155" s="61"/>
      <c r="AJ155" s="61"/>
      <c r="AK155" s="61"/>
      <c r="AL155" s="61"/>
      <c r="AM155" s="61"/>
      <c r="AN155" s="61"/>
      <c r="AO155" s="61" t="s">
        <v>200</v>
      </c>
      <c r="AP155" s="61"/>
      <c r="AQ155" s="61"/>
      <c r="AR155" s="61"/>
      <c r="AS155" s="61"/>
      <c r="AT155" s="61"/>
      <c r="AU155" s="61"/>
      <c r="AV155" s="61"/>
      <c r="AW155" s="61"/>
      <c r="AX155" s="61"/>
      <c r="AY155" s="61" t="s">
        <v>204</v>
      </c>
      <c r="AZ155" s="61"/>
      <c r="BA155" s="61"/>
      <c r="BB155" s="61"/>
      <c r="BC155" s="61"/>
      <c r="BD155" s="61"/>
      <c r="BE155" s="61"/>
      <c r="BF155" s="61"/>
      <c r="BG155" s="61"/>
      <c r="BH155" s="61"/>
      <c r="BI155" s="61" t="s">
        <v>208</v>
      </c>
      <c r="BJ155" s="61"/>
      <c r="BK155" s="61"/>
      <c r="BL155" s="61"/>
      <c r="BM155" s="61"/>
      <c r="BN155" s="61"/>
      <c r="BO155" s="61"/>
      <c r="BP155" s="61"/>
      <c r="BQ155" s="61"/>
      <c r="BR155" s="61"/>
    </row>
    <row r="156" spans="1:79" ht="30" customHeight="1" x14ac:dyDescent="0.25">
      <c r="A156" s="84"/>
      <c r="B156" s="85"/>
      <c r="C156" s="85"/>
      <c r="D156" s="85"/>
      <c r="E156" s="85"/>
      <c r="F156" s="85"/>
      <c r="G156" s="85"/>
      <c r="H156" s="85"/>
      <c r="I156" s="85"/>
      <c r="J156" s="85"/>
      <c r="K156" s="85"/>
      <c r="L156" s="85"/>
      <c r="M156" s="85"/>
      <c r="N156" s="85"/>
      <c r="O156" s="85"/>
      <c r="P156" s="85"/>
      <c r="Q156" s="85"/>
      <c r="R156" s="85"/>
      <c r="S156" s="85"/>
      <c r="T156" s="86"/>
      <c r="U156" s="61" t="s">
        <v>4</v>
      </c>
      <c r="V156" s="61"/>
      <c r="W156" s="61"/>
      <c r="X156" s="61"/>
      <c r="Y156" s="61"/>
      <c r="Z156" s="61" t="s">
        <v>3</v>
      </c>
      <c r="AA156" s="61"/>
      <c r="AB156" s="61"/>
      <c r="AC156" s="61"/>
      <c r="AD156" s="61"/>
      <c r="AE156" s="61" t="s">
        <v>4</v>
      </c>
      <c r="AF156" s="61"/>
      <c r="AG156" s="61"/>
      <c r="AH156" s="61"/>
      <c r="AI156" s="61"/>
      <c r="AJ156" s="61" t="s">
        <v>3</v>
      </c>
      <c r="AK156" s="61"/>
      <c r="AL156" s="61"/>
      <c r="AM156" s="61"/>
      <c r="AN156" s="61"/>
      <c r="AO156" s="61" t="s">
        <v>4</v>
      </c>
      <c r="AP156" s="61"/>
      <c r="AQ156" s="61"/>
      <c r="AR156" s="61"/>
      <c r="AS156" s="61"/>
      <c r="AT156" s="61" t="s">
        <v>3</v>
      </c>
      <c r="AU156" s="61"/>
      <c r="AV156" s="61"/>
      <c r="AW156" s="61"/>
      <c r="AX156" s="61"/>
      <c r="AY156" s="61" t="s">
        <v>4</v>
      </c>
      <c r="AZ156" s="61"/>
      <c r="BA156" s="61"/>
      <c r="BB156" s="61"/>
      <c r="BC156" s="61"/>
      <c r="BD156" s="61" t="s">
        <v>3</v>
      </c>
      <c r="BE156" s="61"/>
      <c r="BF156" s="61"/>
      <c r="BG156" s="61"/>
      <c r="BH156" s="61"/>
      <c r="BI156" s="61" t="s">
        <v>4</v>
      </c>
      <c r="BJ156" s="61"/>
      <c r="BK156" s="61"/>
      <c r="BL156" s="61"/>
      <c r="BM156" s="61"/>
      <c r="BN156" s="61" t="s">
        <v>3</v>
      </c>
      <c r="BO156" s="61"/>
      <c r="BP156" s="61"/>
      <c r="BQ156" s="61"/>
      <c r="BR156" s="61"/>
    </row>
    <row r="157" spans="1:79" ht="15" customHeight="1" x14ac:dyDescent="0.25">
      <c r="A157" s="77">
        <v>1</v>
      </c>
      <c r="B157" s="78"/>
      <c r="C157" s="78"/>
      <c r="D157" s="78"/>
      <c r="E157" s="78"/>
      <c r="F157" s="78"/>
      <c r="G157" s="78"/>
      <c r="H157" s="78"/>
      <c r="I157" s="78"/>
      <c r="J157" s="78"/>
      <c r="K157" s="78"/>
      <c r="L157" s="78"/>
      <c r="M157" s="78"/>
      <c r="N157" s="78"/>
      <c r="O157" s="78"/>
      <c r="P157" s="78"/>
      <c r="Q157" s="78"/>
      <c r="R157" s="78"/>
      <c r="S157" s="78"/>
      <c r="T157" s="79"/>
      <c r="U157" s="61">
        <v>2</v>
      </c>
      <c r="V157" s="61"/>
      <c r="W157" s="61"/>
      <c r="X157" s="61"/>
      <c r="Y157" s="61"/>
      <c r="Z157" s="61">
        <v>3</v>
      </c>
      <c r="AA157" s="61"/>
      <c r="AB157" s="61"/>
      <c r="AC157" s="61"/>
      <c r="AD157" s="61"/>
      <c r="AE157" s="61">
        <v>4</v>
      </c>
      <c r="AF157" s="61"/>
      <c r="AG157" s="61"/>
      <c r="AH157" s="61"/>
      <c r="AI157" s="61"/>
      <c r="AJ157" s="61">
        <v>5</v>
      </c>
      <c r="AK157" s="61"/>
      <c r="AL157" s="61"/>
      <c r="AM157" s="61"/>
      <c r="AN157" s="61"/>
      <c r="AO157" s="61">
        <v>6</v>
      </c>
      <c r="AP157" s="61"/>
      <c r="AQ157" s="61"/>
      <c r="AR157" s="61"/>
      <c r="AS157" s="61"/>
      <c r="AT157" s="61">
        <v>7</v>
      </c>
      <c r="AU157" s="61"/>
      <c r="AV157" s="61"/>
      <c r="AW157" s="61"/>
      <c r="AX157" s="61"/>
      <c r="AY157" s="61">
        <v>8</v>
      </c>
      <c r="AZ157" s="61"/>
      <c r="BA157" s="61"/>
      <c r="BB157" s="61"/>
      <c r="BC157" s="61"/>
      <c r="BD157" s="61">
        <v>9</v>
      </c>
      <c r="BE157" s="61"/>
      <c r="BF157" s="61"/>
      <c r="BG157" s="61"/>
      <c r="BH157" s="61"/>
      <c r="BI157" s="61">
        <v>10</v>
      </c>
      <c r="BJ157" s="61"/>
      <c r="BK157" s="61"/>
      <c r="BL157" s="61"/>
      <c r="BM157" s="61"/>
      <c r="BN157" s="61">
        <v>11</v>
      </c>
      <c r="BO157" s="61"/>
      <c r="BP157" s="61"/>
      <c r="BQ157" s="61"/>
      <c r="BR157" s="61"/>
    </row>
    <row r="158" spans="1:79" ht="15.75" hidden="1" customHeight="1" x14ac:dyDescent="0.25">
      <c r="A158" s="62" t="s">
        <v>57</v>
      </c>
      <c r="B158" s="63"/>
      <c r="C158" s="63"/>
      <c r="D158" s="63"/>
      <c r="E158" s="63"/>
      <c r="F158" s="63"/>
      <c r="G158" s="63"/>
      <c r="H158" s="63"/>
      <c r="I158" s="63"/>
      <c r="J158" s="63"/>
      <c r="K158" s="63"/>
      <c r="L158" s="63"/>
      <c r="M158" s="63"/>
      <c r="N158" s="63"/>
      <c r="O158" s="63"/>
      <c r="P158" s="63"/>
      <c r="Q158" s="63"/>
      <c r="R158" s="63"/>
      <c r="S158" s="63"/>
      <c r="T158" s="64"/>
      <c r="U158" s="80" t="s">
        <v>65</v>
      </c>
      <c r="V158" s="80"/>
      <c r="W158" s="80"/>
      <c r="X158" s="80"/>
      <c r="Y158" s="80"/>
      <c r="Z158" s="122" t="s">
        <v>66</v>
      </c>
      <c r="AA158" s="122"/>
      <c r="AB158" s="122"/>
      <c r="AC158" s="122"/>
      <c r="AD158" s="122"/>
      <c r="AE158" s="80" t="s">
        <v>67</v>
      </c>
      <c r="AF158" s="80"/>
      <c r="AG158" s="80"/>
      <c r="AH158" s="80"/>
      <c r="AI158" s="80"/>
      <c r="AJ158" s="122" t="s">
        <v>68</v>
      </c>
      <c r="AK158" s="122"/>
      <c r="AL158" s="122"/>
      <c r="AM158" s="122"/>
      <c r="AN158" s="122"/>
      <c r="AO158" s="80" t="s">
        <v>58</v>
      </c>
      <c r="AP158" s="80"/>
      <c r="AQ158" s="80"/>
      <c r="AR158" s="80"/>
      <c r="AS158" s="80"/>
      <c r="AT158" s="122" t="s">
        <v>59</v>
      </c>
      <c r="AU158" s="122"/>
      <c r="AV158" s="122"/>
      <c r="AW158" s="122"/>
      <c r="AX158" s="122"/>
      <c r="AY158" s="80" t="s">
        <v>60</v>
      </c>
      <c r="AZ158" s="80"/>
      <c r="BA158" s="80"/>
      <c r="BB158" s="80"/>
      <c r="BC158" s="80"/>
      <c r="BD158" s="122" t="s">
        <v>61</v>
      </c>
      <c r="BE158" s="122"/>
      <c r="BF158" s="122"/>
      <c r="BG158" s="122"/>
      <c r="BH158" s="122"/>
      <c r="BI158" s="80" t="s">
        <v>62</v>
      </c>
      <c r="BJ158" s="80"/>
      <c r="BK158" s="80"/>
      <c r="BL158" s="80"/>
      <c r="BM158" s="80"/>
      <c r="BN158" s="122" t="s">
        <v>63</v>
      </c>
      <c r="BO158" s="122"/>
      <c r="BP158" s="122"/>
      <c r="BQ158" s="122"/>
      <c r="BR158" s="122"/>
      <c r="CA158" s="1" t="s">
        <v>41</v>
      </c>
    </row>
    <row r="159" spans="1:79" s="8" customFormat="1" ht="13.2" customHeight="1" x14ac:dyDescent="0.25">
      <c r="A159" s="92" t="s">
        <v>176</v>
      </c>
      <c r="B159" s="93"/>
      <c r="C159" s="93"/>
      <c r="D159" s="93"/>
      <c r="E159" s="93"/>
      <c r="F159" s="93"/>
      <c r="G159" s="93"/>
      <c r="H159" s="93"/>
      <c r="I159" s="93"/>
      <c r="J159" s="93"/>
      <c r="K159" s="93"/>
      <c r="L159" s="93"/>
      <c r="M159" s="93"/>
      <c r="N159" s="93"/>
      <c r="O159" s="93"/>
      <c r="P159" s="93"/>
      <c r="Q159" s="93"/>
      <c r="R159" s="93"/>
      <c r="S159" s="93"/>
      <c r="T159" s="94"/>
      <c r="U159" s="87">
        <v>458900</v>
      </c>
      <c r="V159" s="87"/>
      <c r="W159" s="87"/>
      <c r="X159" s="87"/>
      <c r="Y159" s="87"/>
      <c r="Z159" s="87">
        <v>0</v>
      </c>
      <c r="AA159" s="87"/>
      <c r="AB159" s="87"/>
      <c r="AC159" s="87"/>
      <c r="AD159" s="87"/>
      <c r="AE159" s="87">
        <v>622300</v>
      </c>
      <c r="AF159" s="87"/>
      <c r="AG159" s="87"/>
      <c r="AH159" s="87"/>
      <c r="AI159" s="87"/>
      <c r="AJ159" s="87">
        <v>0</v>
      </c>
      <c r="AK159" s="87"/>
      <c r="AL159" s="87"/>
      <c r="AM159" s="87"/>
      <c r="AN159" s="87"/>
      <c r="AO159" s="87">
        <v>805800</v>
      </c>
      <c r="AP159" s="87"/>
      <c r="AQ159" s="87"/>
      <c r="AR159" s="87"/>
      <c r="AS159" s="87"/>
      <c r="AT159" s="87">
        <v>0</v>
      </c>
      <c r="AU159" s="87"/>
      <c r="AV159" s="87"/>
      <c r="AW159" s="87"/>
      <c r="AX159" s="87"/>
      <c r="AY159" s="87">
        <v>851700</v>
      </c>
      <c r="AZ159" s="87"/>
      <c r="BA159" s="87"/>
      <c r="BB159" s="87"/>
      <c r="BC159" s="87"/>
      <c r="BD159" s="87">
        <v>0</v>
      </c>
      <c r="BE159" s="87"/>
      <c r="BF159" s="87"/>
      <c r="BG159" s="87"/>
      <c r="BH159" s="87"/>
      <c r="BI159" s="87">
        <v>896900</v>
      </c>
      <c r="BJ159" s="87"/>
      <c r="BK159" s="87"/>
      <c r="BL159" s="87"/>
      <c r="BM159" s="87"/>
      <c r="BN159" s="87">
        <v>0</v>
      </c>
      <c r="BO159" s="87"/>
      <c r="BP159" s="87"/>
      <c r="BQ159" s="87"/>
      <c r="BR159" s="87"/>
      <c r="CA159" s="8" t="s">
        <v>42</v>
      </c>
    </row>
    <row r="160" spans="1:79" s="8" customFormat="1" ht="13.2" customHeight="1" x14ac:dyDescent="0.25">
      <c r="A160" s="92" t="s">
        <v>177</v>
      </c>
      <c r="B160" s="93"/>
      <c r="C160" s="93"/>
      <c r="D160" s="93"/>
      <c r="E160" s="93"/>
      <c r="F160" s="93"/>
      <c r="G160" s="93"/>
      <c r="H160" s="93"/>
      <c r="I160" s="93"/>
      <c r="J160" s="93"/>
      <c r="K160" s="93"/>
      <c r="L160" s="93"/>
      <c r="M160" s="93"/>
      <c r="N160" s="93"/>
      <c r="O160" s="93"/>
      <c r="P160" s="93"/>
      <c r="Q160" s="93"/>
      <c r="R160" s="93"/>
      <c r="S160" s="93"/>
      <c r="T160" s="94"/>
      <c r="U160" s="87">
        <v>293800</v>
      </c>
      <c r="V160" s="87"/>
      <c r="W160" s="87"/>
      <c r="X160" s="87"/>
      <c r="Y160" s="87"/>
      <c r="Z160" s="87">
        <v>0</v>
      </c>
      <c r="AA160" s="87"/>
      <c r="AB160" s="87"/>
      <c r="AC160" s="87"/>
      <c r="AD160" s="87"/>
      <c r="AE160" s="87">
        <v>338600</v>
      </c>
      <c r="AF160" s="87"/>
      <c r="AG160" s="87"/>
      <c r="AH160" s="87"/>
      <c r="AI160" s="87"/>
      <c r="AJ160" s="87">
        <v>0</v>
      </c>
      <c r="AK160" s="87"/>
      <c r="AL160" s="87"/>
      <c r="AM160" s="87"/>
      <c r="AN160" s="87"/>
      <c r="AO160" s="87">
        <v>534000</v>
      </c>
      <c r="AP160" s="87"/>
      <c r="AQ160" s="87"/>
      <c r="AR160" s="87"/>
      <c r="AS160" s="87"/>
      <c r="AT160" s="87">
        <v>0</v>
      </c>
      <c r="AU160" s="87"/>
      <c r="AV160" s="87"/>
      <c r="AW160" s="87"/>
      <c r="AX160" s="87"/>
      <c r="AY160" s="87">
        <v>564400</v>
      </c>
      <c r="AZ160" s="87"/>
      <c r="BA160" s="87"/>
      <c r="BB160" s="87"/>
      <c r="BC160" s="87"/>
      <c r="BD160" s="87">
        <v>0</v>
      </c>
      <c r="BE160" s="87"/>
      <c r="BF160" s="87"/>
      <c r="BG160" s="87"/>
      <c r="BH160" s="87"/>
      <c r="BI160" s="87">
        <v>594400</v>
      </c>
      <c r="BJ160" s="87"/>
      <c r="BK160" s="87"/>
      <c r="BL160" s="87"/>
      <c r="BM160" s="87"/>
      <c r="BN160" s="87">
        <v>0</v>
      </c>
      <c r="BO160" s="87"/>
      <c r="BP160" s="87"/>
      <c r="BQ160" s="87"/>
      <c r="BR160" s="87"/>
    </row>
    <row r="161" spans="1:70" s="8" customFormat="1" ht="13.2" customHeight="1" x14ac:dyDescent="0.25">
      <c r="A161" s="92" t="s">
        <v>178</v>
      </c>
      <c r="B161" s="93"/>
      <c r="C161" s="93"/>
      <c r="D161" s="93"/>
      <c r="E161" s="93"/>
      <c r="F161" s="93"/>
      <c r="G161" s="93"/>
      <c r="H161" s="93"/>
      <c r="I161" s="93"/>
      <c r="J161" s="93"/>
      <c r="K161" s="93"/>
      <c r="L161" s="93"/>
      <c r="M161" s="93"/>
      <c r="N161" s="93"/>
      <c r="O161" s="93"/>
      <c r="P161" s="93"/>
      <c r="Q161" s="93"/>
      <c r="R161" s="93"/>
      <c r="S161" s="93"/>
      <c r="T161" s="94"/>
      <c r="U161" s="87">
        <v>101300</v>
      </c>
      <c r="V161" s="87"/>
      <c r="W161" s="87"/>
      <c r="X161" s="87"/>
      <c r="Y161" s="87"/>
      <c r="Z161" s="87">
        <v>0</v>
      </c>
      <c r="AA161" s="87"/>
      <c r="AB161" s="87"/>
      <c r="AC161" s="87"/>
      <c r="AD161" s="87"/>
      <c r="AE161" s="87">
        <v>65200</v>
      </c>
      <c r="AF161" s="87"/>
      <c r="AG161" s="87"/>
      <c r="AH161" s="87"/>
      <c r="AI161" s="87"/>
      <c r="AJ161" s="87">
        <v>0</v>
      </c>
      <c r="AK161" s="87"/>
      <c r="AL161" s="87"/>
      <c r="AM161" s="87"/>
      <c r="AN161" s="87"/>
      <c r="AO161" s="87">
        <v>0</v>
      </c>
      <c r="AP161" s="87"/>
      <c r="AQ161" s="87"/>
      <c r="AR161" s="87"/>
      <c r="AS161" s="87"/>
      <c r="AT161" s="87">
        <v>0</v>
      </c>
      <c r="AU161" s="87"/>
      <c r="AV161" s="87"/>
      <c r="AW161" s="87"/>
      <c r="AX161" s="87"/>
      <c r="AY161" s="87">
        <v>0</v>
      </c>
      <c r="AZ161" s="87"/>
      <c r="BA161" s="87"/>
      <c r="BB161" s="87"/>
      <c r="BC161" s="87"/>
      <c r="BD161" s="87">
        <v>0</v>
      </c>
      <c r="BE161" s="87"/>
      <c r="BF161" s="87"/>
      <c r="BG161" s="87"/>
      <c r="BH161" s="87"/>
      <c r="BI161" s="87">
        <v>0</v>
      </c>
      <c r="BJ161" s="87"/>
      <c r="BK161" s="87"/>
      <c r="BL161" s="87"/>
      <c r="BM161" s="87"/>
      <c r="BN161" s="87">
        <v>0</v>
      </c>
      <c r="BO161" s="87"/>
      <c r="BP161" s="87"/>
      <c r="BQ161" s="87"/>
      <c r="BR161" s="87"/>
    </row>
    <row r="162" spans="1:70" s="8" customFormat="1" ht="12.75" customHeight="1" x14ac:dyDescent="0.25">
      <c r="A162" s="92" t="s">
        <v>179</v>
      </c>
      <c r="B162" s="93"/>
      <c r="C162" s="93"/>
      <c r="D162" s="93"/>
      <c r="E162" s="93"/>
      <c r="F162" s="93"/>
      <c r="G162" s="93"/>
      <c r="H162" s="93"/>
      <c r="I162" s="93"/>
      <c r="J162" s="93"/>
      <c r="K162" s="93"/>
      <c r="L162" s="93"/>
      <c r="M162" s="93"/>
      <c r="N162" s="93"/>
      <c r="O162" s="93"/>
      <c r="P162" s="93"/>
      <c r="Q162" s="93"/>
      <c r="R162" s="93"/>
      <c r="S162" s="93"/>
      <c r="T162" s="94"/>
      <c r="U162" s="87">
        <v>104700</v>
      </c>
      <c r="V162" s="87"/>
      <c r="W162" s="87"/>
      <c r="X162" s="87"/>
      <c r="Y162" s="87"/>
      <c r="Z162" s="87">
        <v>0</v>
      </c>
      <c r="AA162" s="87"/>
      <c r="AB162" s="87"/>
      <c r="AC162" s="87"/>
      <c r="AD162" s="87"/>
      <c r="AE162" s="87">
        <v>54000</v>
      </c>
      <c r="AF162" s="87"/>
      <c r="AG162" s="87"/>
      <c r="AH162" s="87"/>
      <c r="AI162" s="87"/>
      <c r="AJ162" s="87">
        <v>0</v>
      </c>
      <c r="AK162" s="87"/>
      <c r="AL162" s="87"/>
      <c r="AM162" s="87"/>
      <c r="AN162" s="87"/>
      <c r="AO162" s="87">
        <v>0</v>
      </c>
      <c r="AP162" s="87"/>
      <c r="AQ162" s="87"/>
      <c r="AR162" s="87"/>
      <c r="AS162" s="87"/>
      <c r="AT162" s="87">
        <v>0</v>
      </c>
      <c r="AU162" s="87"/>
      <c r="AV162" s="87"/>
      <c r="AW162" s="87"/>
      <c r="AX162" s="87"/>
      <c r="AY162" s="87">
        <v>0</v>
      </c>
      <c r="AZ162" s="87"/>
      <c r="BA162" s="87"/>
      <c r="BB162" s="87"/>
      <c r="BC162" s="87"/>
      <c r="BD162" s="87">
        <v>0</v>
      </c>
      <c r="BE162" s="87"/>
      <c r="BF162" s="87"/>
      <c r="BG162" s="87"/>
      <c r="BH162" s="87"/>
      <c r="BI162" s="87">
        <v>0</v>
      </c>
      <c r="BJ162" s="87"/>
      <c r="BK162" s="87"/>
      <c r="BL162" s="87"/>
      <c r="BM162" s="87"/>
      <c r="BN162" s="87">
        <v>0</v>
      </c>
      <c r="BO162" s="87"/>
      <c r="BP162" s="87"/>
      <c r="BQ162" s="87"/>
      <c r="BR162" s="87"/>
    </row>
    <row r="163" spans="1:70" s="8" customFormat="1" ht="13.2" customHeight="1" x14ac:dyDescent="0.25">
      <c r="A163" s="92" t="s">
        <v>180</v>
      </c>
      <c r="B163" s="93"/>
      <c r="C163" s="93"/>
      <c r="D163" s="93"/>
      <c r="E163" s="93"/>
      <c r="F163" s="93"/>
      <c r="G163" s="93"/>
      <c r="H163" s="93"/>
      <c r="I163" s="93"/>
      <c r="J163" s="93"/>
      <c r="K163" s="93"/>
      <c r="L163" s="93"/>
      <c r="M163" s="93"/>
      <c r="N163" s="93"/>
      <c r="O163" s="93"/>
      <c r="P163" s="93"/>
      <c r="Q163" s="93"/>
      <c r="R163" s="93"/>
      <c r="S163" s="93"/>
      <c r="T163" s="94"/>
      <c r="U163" s="87">
        <v>19200</v>
      </c>
      <c r="V163" s="87"/>
      <c r="W163" s="87"/>
      <c r="X163" s="87"/>
      <c r="Y163" s="87"/>
      <c r="Z163" s="87">
        <v>0</v>
      </c>
      <c r="AA163" s="87"/>
      <c r="AB163" s="87"/>
      <c r="AC163" s="87"/>
      <c r="AD163" s="87"/>
      <c r="AE163" s="87">
        <v>24200</v>
      </c>
      <c r="AF163" s="87"/>
      <c r="AG163" s="87"/>
      <c r="AH163" s="87"/>
      <c r="AI163" s="87"/>
      <c r="AJ163" s="87">
        <v>0</v>
      </c>
      <c r="AK163" s="87"/>
      <c r="AL163" s="87"/>
      <c r="AM163" s="87"/>
      <c r="AN163" s="87"/>
      <c r="AO163" s="87">
        <v>20400</v>
      </c>
      <c r="AP163" s="87"/>
      <c r="AQ163" s="87"/>
      <c r="AR163" s="87"/>
      <c r="AS163" s="87"/>
      <c r="AT163" s="87">
        <v>0</v>
      </c>
      <c r="AU163" s="87"/>
      <c r="AV163" s="87"/>
      <c r="AW163" s="87"/>
      <c r="AX163" s="87"/>
      <c r="AY163" s="87">
        <v>21600</v>
      </c>
      <c r="AZ163" s="87"/>
      <c r="BA163" s="87"/>
      <c r="BB163" s="87"/>
      <c r="BC163" s="87"/>
      <c r="BD163" s="87">
        <v>0</v>
      </c>
      <c r="BE163" s="87"/>
      <c r="BF163" s="87"/>
      <c r="BG163" s="87"/>
      <c r="BH163" s="87"/>
      <c r="BI163" s="87">
        <v>22700</v>
      </c>
      <c r="BJ163" s="87"/>
      <c r="BK163" s="87"/>
      <c r="BL163" s="87"/>
      <c r="BM163" s="87"/>
      <c r="BN163" s="87">
        <v>0</v>
      </c>
      <c r="BO163" s="87"/>
      <c r="BP163" s="87"/>
      <c r="BQ163" s="87"/>
      <c r="BR163" s="87"/>
    </row>
    <row r="164" spans="1:70" s="8" customFormat="1" ht="13.2" customHeight="1" x14ac:dyDescent="0.25">
      <c r="A164" s="92" t="s">
        <v>184</v>
      </c>
      <c r="B164" s="93"/>
      <c r="C164" s="93"/>
      <c r="D164" s="93"/>
      <c r="E164" s="93"/>
      <c r="F164" s="93"/>
      <c r="G164" s="93"/>
      <c r="H164" s="93"/>
      <c r="I164" s="93"/>
      <c r="J164" s="93"/>
      <c r="K164" s="93"/>
      <c r="L164" s="93"/>
      <c r="M164" s="93"/>
      <c r="N164" s="93"/>
      <c r="O164" s="93"/>
      <c r="P164" s="93"/>
      <c r="Q164" s="93"/>
      <c r="R164" s="93"/>
      <c r="S164" s="93"/>
      <c r="T164" s="94"/>
      <c r="U164" s="87">
        <v>19200</v>
      </c>
      <c r="V164" s="87"/>
      <c r="W164" s="87"/>
      <c r="X164" s="87"/>
      <c r="Y164" s="87"/>
      <c r="Z164" s="87">
        <v>0</v>
      </c>
      <c r="AA164" s="87"/>
      <c r="AB164" s="87"/>
      <c r="AC164" s="87"/>
      <c r="AD164" s="87"/>
      <c r="AE164" s="87">
        <v>24200</v>
      </c>
      <c r="AF164" s="87"/>
      <c r="AG164" s="87"/>
      <c r="AH164" s="87"/>
      <c r="AI164" s="87"/>
      <c r="AJ164" s="87">
        <v>0</v>
      </c>
      <c r="AK164" s="87"/>
      <c r="AL164" s="87"/>
      <c r="AM164" s="87"/>
      <c r="AN164" s="87"/>
      <c r="AO164" s="87">
        <v>20400</v>
      </c>
      <c r="AP164" s="87"/>
      <c r="AQ164" s="87"/>
      <c r="AR164" s="87"/>
      <c r="AS164" s="87"/>
      <c r="AT164" s="87">
        <v>0</v>
      </c>
      <c r="AU164" s="87"/>
      <c r="AV164" s="87"/>
      <c r="AW164" s="87"/>
      <c r="AX164" s="87"/>
      <c r="AY164" s="87">
        <v>21600</v>
      </c>
      <c r="AZ164" s="87"/>
      <c r="BA164" s="87"/>
      <c r="BB164" s="87"/>
      <c r="BC164" s="87"/>
      <c r="BD164" s="87">
        <v>0</v>
      </c>
      <c r="BE164" s="87"/>
      <c r="BF164" s="87"/>
      <c r="BG164" s="87"/>
      <c r="BH164" s="87"/>
      <c r="BI164" s="87">
        <v>22700</v>
      </c>
      <c r="BJ164" s="87"/>
      <c r="BK164" s="87"/>
      <c r="BL164" s="87"/>
      <c r="BM164" s="87"/>
      <c r="BN164" s="87">
        <v>0</v>
      </c>
      <c r="BO164" s="87"/>
      <c r="BP164" s="87"/>
      <c r="BQ164" s="87"/>
      <c r="BR164" s="87"/>
    </row>
    <row r="165" spans="1:70" s="9" customFormat="1" ht="12.75" customHeight="1" x14ac:dyDescent="0.25">
      <c r="A165" s="159" t="s">
        <v>145</v>
      </c>
      <c r="B165" s="156"/>
      <c r="C165" s="156"/>
      <c r="D165" s="156"/>
      <c r="E165" s="156"/>
      <c r="F165" s="156"/>
      <c r="G165" s="156"/>
      <c r="H165" s="156"/>
      <c r="I165" s="156"/>
      <c r="J165" s="156"/>
      <c r="K165" s="156"/>
      <c r="L165" s="156"/>
      <c r="M165" s="156"/>
      <c r="N165" s="156"/>
      <c r="O165" s="156"/>
      <c r="P165" s="156"/>
      <c r="Q165" s="156"/>
      <c r="R165" s="156"/>
      <c r="S165" s="156"/>
      <c r="T165" s="157"/>
      <c r="U165" s="120">
        <v>685400</v>
      </c>
      <c r="V165" s="120"/>
      <c r="W165" s="120"/>
      <c r="X165" s="120"/>
      <c r="Y165" s="120"/>
      <c r="Z165" s="120">
        <v>0</v>
      </c>
      <c r="AA165" s="120"/>
      <c r="AB165" s="120"/>
      <c r="AC165" s="120"/>
      <c r="AD165" s="120"/>
      <c r="AE165" s="120">
        <v>768300</v>
      </c>
      <c r="AF165" s="120"/>
      <c r="AG165" s="120"/>
      <c r="AH165" s="120"/>
      <c r="AI165" s="120"/>
      <c r="AJ165" s="120">
        <v>0</v>
      </c>
      <c r="AK165" s="120"/>
      <c r="AL165" s="120"/>
      <c r="AM165" s="120"/>
      <c r="AN165" s="120"/>
      <c r="AO165" s="120">
        <v>826200</v>
      </c>
      <c r="AP165" s="120"/>
      <c r="AQ165" s="120"/>
      <c r="AR165" s="120"/>
      <c r="AS165" s="120"/>
      <c r="AT165" s="120">
        <v>0</v>
      </c>
      <c r="AU165" s="120"/>
      <c r="AV165" s="120"/>
      <c r="AW165" s="120"/>
      <c r="AX165" s="120"/>
      <c r="AY165" s="120">
        <v>873300</v>
      </c>
      <c r="AZ165" s="120"/>
      <c r="BA165" s="120"/>
      <c r="BB165" s="120"/>
      <c r="BC165" s="120"/>
      <c r="BD165" s="120">
        <v>0</v>
      </c>
      <c r="BE165" s="120"/>
      <c r="BF165" s="120"/>
      <c r="BG165" s="120"/>
      <c r="BH165" s="120"/>
      <c r="BI165" s="120">
        <v>919600</v>
      </c>
      <c r="BJ165" s="120"/>
      <c r="BK165" s="120"/>
      <c r="BL165" s="120"/>
      <c r="BM165" s="120"/>
      <c r="BN165" s="120">
        <v>0</v>
      </c>
      <c r="BO165" s="120"/>
      <c r="BP165" s="120"/>
      <c r="BQ165" s="120"/>
      <c r="BR165" s="120"/>
    </row>
    <row r="166" spans="1:70" s="8" customFormat="1" ht="26.4" customHeight="1" x14ac:dyDescent="0.25">
      <c r="A166" s="92" t="s">
        <v>185</v>
      </c>
      <c r="B166" s="93"/>
      <c r="C166" s="93"/>
      <c r="D166" s="93"/>
      <c r="E166" s="93"/>
      <c r="F166" s="93"/>
      <c r="G166" s="93"/>
      <c r="H166" s="93"/>
      <c r="I166" s="93"/>
      <c r="J166" s="93"/>
      <c r="K166" s="93"/>
      <c r="L166" s="93"/>
      <c r="M166" s="93"/>
      <c r="N166" s="93"/>
      <c r="O166" s="93"/>
      <c r="P166" s="93"/>
      <c r="Q166" s="93"/>
      <c r="R166" s="93"/>
      <c r="S166" s="93"/>
      <c r="T166" s="94"/>
      <c r="U166" s="87" t="s">
        <v>153</v>
      </c>
      <c r="V166" s="87"/>
      <c r="W166" s="87"/>
      <c r="X166" s="87"/>
      <c r="Y166" s="87"/>
      <c r="Z166" s="87"/>
      <c r="AA166" s="87"/>
      <c r="AB166" s="87"/>
      <c r="AC166" s="87"/>
      <c r="AD166" s="87"/>
      <c r="AE166" s="87" t="s">
        <v>153</v>
      </c>
      <c r="AF166" s="87"/>
      <c r="AG166" s="87"/>
      <c r="AH166" s="87"/>
      <c r="AI166" s="87"/>
      <c r="AJ166" s="87"/>
      <c r="AK166" s="87"/>
      <c r="AL166" s="87"/>
      <c r="AM166" s="87"/>
      <c r="AN166" s="87"/>
      <c r="AO166" s="87" t="s">
        <v>153</v>
      </c>
      <c r="AP166" s="87"/>
      <c r="AQ166" s="87"/>
      <c r="AR166" s="87"/>
      <c r="AS166" s="87"/>
      <c r="AT166" s="87"/>
      <c r="AU166" s="87"/>
      <c r="AV166" s="87"/>
      <c r="AW166" s="87"/>
      <c r="AX166" s="87"/>
      <c r="AY166" s="87" t="s">
        <v>153</v>
      </c>
      <c r="AZ166" s="87"/>
      <c r="BA166" s="87"/>
      <c r="BB166" s="87"/>
      <c r="BC166" s="87"/>
      <c r="BD166" s="87"/>
      <c r="BE166" s="87"/>
      <c r="BF166" s="87"/>
      <c r="BG166" s="87"/>
      <c r="BH166" s="87"/>
      <c r="BI166" s="87" t="s">
        <v>153</v>
      </c>
      <c r="BJ166" s="87"/>
      <c r="BK166" s="87"/>
      <c r="BL166" s="87"/>
      <c r="BM166" s="87"/>
      <c r="BN166" s="87"/>
      <c r="BO166" s="87"/>
      <c r="BP166" s="87"/>
      <c r="BQ166" s="87"/>
      <c r="BR166" s="87"/>
    </row>
    <row r="168" spans="1:70" ht="14.25" customHeight="1" x14ac:dyDescent="0.25">
      <c r="A168" s="51" t="s">
        <v>426</v>
      </c>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row>
    <row r="170" spans="1:70" ht="14.25" customHeight="1" x14ac:dyDescent="0.25">
      <c r="A170" s="51" t="s">
        <v>460</v>
      </c>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row>
    <row r="171" spans="1:70" s="22" customFormat="1" ht="25.95" customHeight="1" x14ac:dyDescent="0.25">
      <c r="AC171" s="58" t="s">
        <v>461</v>
      </c>
      <c r="AD171" s="58"/>
      <c r="AE171" s="58"/>
      <c r="AF171" s="58"/>
      <c r="AG171" s="58"/>
    </row>
    <row r="172" spans="1:70" s="22" customFormat="1" ht="13.95" customHeight="1" x14ac:dyDescent="0.25">
      <c r="A172" s="57" t="s">
        <v>462</v>
      </c>
      <c r="B172" s="57"/>
      <c r="C172" s="57"/>
      <c r="D172" s="57" t="s">
        <v>19</v>
      </c>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8" t="s">
        <v>463</v>
      </c>
      <c r="AD172" s="58"/>
      <c r="AE172" s="58"/>
      <c r="AF172" s="58"/>
      <c r="AG172" s="58"/>
    </row>
    <row r="173" spans="1:70" s="22" customFormat="1" ht="13.95" customHeight="1" x14ac:dyDescent="0.25">
      <c r="A173" s="57">
        <v>2210</v>
      </c>
      <c r="B173" s="57"/>
      <c r="C173" s="57"/>
      <c r="D173" s="50" t="s">
        <v>156</v>
      </c>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8">
        <v>30000</v>
      </c>
      <c r="AD173" s="58"/>
      <c r="AE173" s="58"/>
      <c r="AF173" s="58"/>
      <c r="AG173" s="58"/>
    </row>
    <row r="174" spans="1:70" s="22" customFormat="1" ht="13.95" customHeight="1" x14ac:dyDescent="0.25">
      <c r="A174" s="57">
        <v>2220</v>
      </c>
      <c r="B174" s="57"/>
      <c r="C174" s="57"/>
      <c r="D174" s="50" t="s">
        <v>464</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8">
        <v>0</v>
      </c>
      <c r="AD174" s="58"/>
      <c r="AE174" s="58"/>
      <c r="AF174" s="58"/>
      <c r="AG174" s="58"/>
    </row>
    <row r="175" spans="1:70" s="22" customFormat="1" ht="13.95" customHeight="1" x14ac:dyDescent="0.25">
      <c r="A175" s="57">
        <v>2230</v>
      </c>
      <c r="B175" s="57"/>
      <c r="C175" s="57"/>
      <c r="D175" s="50" t="s">
        <v>223</v>
      </c>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8">
        <v>0</v>
      </c>
      <c r="AD175" s="58"/>
      <c r="AE175" s="58"/>
      <c r="AF175" s="58"/>
      <c r="AG175" s="58"/>
    </row>
    <row r="176" spans="1:70" s="22" customFormat="1" ht="13.95" customHeight="1" x14ac:dyDescent="0.25">
      <c r="A176" s="57">
        <v>2240</v>
      </c>
      <c r="B176" s="57"/>
      <c r="C176" s="57"/>
      <c r="D176" s="50" t="s">
        <v>157</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8">
        <v>10000</v>
      </c>
      <c r="AD176" s="58"/>
      <c r="AE176" s="58"/>
      <c r="AF176" s="58"/>
      <c r="AG176" s="58"/>
    </row>
    <row r="177" spans="1:77" s="22" customFormat="1" ht="13.95" customHeight="1" x14ac:dyDescent="0.25">
      <c r="A177" s="57">
        <v>2250</v>
      </c>
      <c r="B177" s="57"/>
      <c r="C177" s="57"/>
      <c r="D177" s="50" t="s">
        <v>224</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8">
        <v>0</v>
      </c>
      <c r="AD177" s="58"/>
      <c r="AE177" s="58"/>
      <c r="AF177" s="58"/>
      <c r="AG177" s="58"/>
    </row>
    <row r="178" spans="1:77" s="22" customFormat="1" ht="28.95" customHeight="1" x14ac:dyDescent="0.25">
      <c r="A178" s="57">
        <v>2282</v>
      </c>
      <c r="B178" s="57"/>
      <c r="C178" s="57"/>
      <c r="D178" s="50" t="s">
        <v>227</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8">
        <v>0</v>
      </c>
      <c r="AD178" s="58"/>
      <c r="AE178" s="58"/>
      <c r="AF178" s="58"/>
      <c r="AG178" s="58"/>
    </row>
    <row r="179" spans="1:77" s="22" customFormat="1" ht="13.95" customHeight="1" x14ac:dyDescent="0.25">
      <c r="A179" s="57">
        <v>2800</v>
      </c>
      <c r="B179" s="57"/>
      <c r="C179" s="57"/>
      <c r="D179" s="50" t="s">
        <v>465</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8">
        <v>0</v>
      </c>
      <c r="AD179" s="58"/>
      <c r="AE179" s="58"/>
      <c r="AF179" s="58"/>
      <c r="AG179" s="58"/>
    </row>
    <row r="180" spans="1:77" s="22" customFormat="1" ht="13.95" customHeight="1" x14ac:dyDescent="0.25">
      <c r="A180" s="31"/>
      <c r="B180" s="31"/>
      <c r="C180" s="31"/>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3"/>
      <c r="AD180" s="33"/>
      <c r="AE180" s="33"/>
      <c r="AF180" s="33"/>
      <c r="AG180" s="33"/>
    </row>
    <row r="181" spans="1:77" ht="14.25" customHeight="1" x14ac:dyDescent="0.25">
      <c r="A181" s="51" t="s">
        <v>466</v>
      </c>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row>
    <row r="182" spans="1:77" s="22" customFormat="1" ht="19.2" customHeight="1" x14ac:dyDescent="0.25">
      <c r="AP182" s="58" t="s">
        <v>461</v>
      </c>
      <c r="AQ182" s="58"/>
      <c r="AR182" s="58"/>
      <c r="AS182" s="58"/>
      <c r="AT182" s="58"/>
      <c r="AU182" s="58"/>
    </row>
    <row r="183" spans="1:77" s="22" customFormat="1" ht="54" customHeight="1" x14ac:dyDescent="0.25">
      <c r="A183" s="53" t="s">
        <v>467</v>
      </c>
      <c r="B183" s="53"/>
      <c r="C183" s="53" t="s">
        <v>468</v>
      </c>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t="s">
        <v>469</v>
      </c>
      <c r="AB183" s="53"/>
      <c r="AC183" s="53"/>
      <c r="AD183" s="53"/>
      <c r="AE183" s="53"/>
      <c r="AF183" s="53" t="s">
        <v>471</v>
      </c>
      <c r="AG183" s="53"/>
      <c r="AH183" s="53"/>
      <c r="AI183" s="53"/>
      <c r="AJ183" s="53"/>
      <c r="AK183" s="53"/>
      <c r="AL183" s="53" t="s">
        <v>470</v>
      </c>
      <c r="AM183" s="53"/>
      <c r="AN183" s="53"/>
      <c r="AO183" s="53"/>
      <c r="AP183" s="53"/>
      <c r="AQ183" s="53" t="s">
        <v>463</v>
      </c>
      <c r="AR183" s="53"/>
      <c r="AS183" s="53"/>
      <c r="AT183" s="53"/>
      <c r="AU183" s="53"/>
      <c r="AV183" s="53"/>
    </row>
    <row r="184" spans="1:77" s="22" customFormat="1" ht="13.8" x14ac:dyDescent="0.25">
      <c r="A184" s="56">
        <v>1</v>
      </c>
      <c r="B184" s="56"/>
      <c r="C184" s="210" t="s">
        <v>649</v>
      </c>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c r="AA184" s="56">
        <v>1163.5</v>
      </c>
      <c r="AB184" s="56"/>
      <c r="AC184" s="56"/>
      <c r="AD184" s="56"/>
      <c r="AE184" s="56"/>
      <c r="AF184" s="266">
        <f>AQ184/AL184</f>
        <v>811.95193244559925</v>
      </c>
      <c r="AG184" s="266"/>
      <c r="AH184" s="266"/>
      <c r="AI184" s="266"/>
      <c r="AJ184" s="266"/>
      <c r="AK184" s="266"/>
      <c r="AL184" s="56">
        <v>30.79</v>
      </c>
      <c r="AM184" s="56"/>
      <c r="AN184" s="56"/>
      <c r="AO184" s="56"/>
      <c r="AP184" s="56"/>
      <c r="AQ184" s="56">
        <v>25000</v>
      </c>
      <c r="AR184" s="56"/>
      <c r="AS184" s="56"/>
      <c r="AT184" s="56"/>
      <c r="AU184" s="56"/>
      <c r="AV184" s="56"/>
    </row>
    <row r="185" spans="1:77" s="22" customFormat="1" ht="13.8" x14ac:dyDescent="0.25">
      <c r="A185" s="56">
        <v>2</v>
      </c>
      <c r="B185" s="56"/>
      <c r="C185" s="210" t="s">
        <v>650</v>
      </c>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56"/>
      <c r="AB185" s="56"/>
      <c r="AC185" s="56"/>
      <c r="AD185" s="56"/>
      <c r="AE185" s="56"/>
      <c r="AF185" s="56"/>
      <c r="AG185" s="56"/>
      <c r="AH185" s="56"/>
      <c r="AI185" s="56"/>
      <c r="AJ185" s="56"/>
      <c r="AK185" s="56"/>
      <c r="AL185" s="56"/>
      <c r="AM185" s="56"/>
      <c r="AN185" s="56"/>
      <c r="AO185" s="56"/>
      <c r="AP185" s="56"/>
      <c r="AQ185" s="56">
        <v>4000</v>
      </c>
      <c r="AR185" s="56"/>
      <c r="AS185" s="56"/>
      <c r="AT185" s="56"/>
      <c r="AU185" s="56"/>
      <c r="AV185" s="56"/>
    </row>
    <row r="186" spans="1:77" s="22" customFormat="1" ht="13.8" x14ac:dyDescent="0.25">
      <c r="A186" s="56">
        <v>3</v>
      </c>
      <c r="B186" s="56"/>
      <c r="C186" s="210" t="s">
        <v>651</v>
      </c>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c r="AA186" s="56">
        <v>100</v>
      </c>
      <c r="AB186" s="56"/>
      <c r="AC186" s="56"/>
      <c r="AD186" s="56"/>
      <c r="AE186" s="56"/>
      <c r="AF186" s="266">
        <f>AQ186/AL186</f>
        <v>10</v>
      </c>
      <c r="AG186" s="266"/>
      <c r="AH186" s="266"/>
      <c r="AI186" s="266"/>
      <c r="AJ186" s="266"/>
      <c r="AK186" s="266"/>
      <c r="AL186" s="56">
        <v>100</v>
      </c>
      <c r="AM186" s="56"/>
      <c r="AN186" s="56"/>
      <c r="AO186" s="56"/>
      <c r="AP186" s="56"/>
      <c r="AQ186" s="56">
        <v>1000</v>
      </c>
      <c r="AR186" s="56"/>
      <c r="AS186" s="56"/>
      <c r="AT186" s="56"/>
      <c r="AU186" s="56"/>
      <c r="AV186" s="56"/>
    </row>
    <row r="187" spans="1:77" s="22" customFormat="1" ht="13.8"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f>AQ184+AQ185+AQ186</f>
        <v>30000</v>
      </c>
      <c r="AR187" s="56"/>
      <c r="AS187" s="56"/>
      <c r="AT187" s="56"/>
      <c r="AU187" s="56"/>
      <c r="AV187" s="56"/>
    </row>
    <row r="188" spans="1:77" s="22" customFormat="1" ht="13.8"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row>
    <row r="189" spans="1:77" s="22" customFormat="1" ht="13.8" x14ac:dyDescent="0.25">
      <c r="A189" s="211" t="s">
        <v>472</v>
      </c>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11"/>
      <c r="BG189" s="211"/>
      <c r="BH189" s="211"/>
      <c r="BI189" s="211"/>
      <c r="BJ189" s="211"/>
      <c r="BK189" s="211"/>
      <c r="BL189" s="211"/>
      <c r="BM189" s="211"/>
      <c r="BN189" s="211"/>
      <c r="BO189" s="211"/>
      <c r="BP189" s="211"/>
      <c r="BQ189" s="211"/>
      <c r="BR189" s="211"/>
      <c r="BS189" s="211"/>
      <c r="BT189" s="211"/>
      <c r="BU189" s="211"/>
      <c r="BV189" s="211"/>
      <c r="BW189" s="211"/>
      <c r="BX189" s="211"/>
      <c r="BY189" s="211"/>
    </row>
    <row r="190" spans="1:77" s="22" customFormat="1" ht="13.8" x14ac:dyDescent="0.25">
      <c r="A190" s="211" t="s">
        <v>473</v>
      </c>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11"/>
      <c r="BG190" s="211"/>
      <c r="BH190" s="211"/>
      <c r="BI190" s="211"/>
      <c r="BJ190" s="211"/>
      <c r="BK190" s="211"/>
      <c r="BL190" s="211"/>
      <c r="BM190" s="211"/>
      <c r="BN190" s="211"/>
      <c r="BO190" s="211"/>
      <c r="BP190" s="211"/>
      <c r="BQ190" s="211"/>
      <c r="BR190" s="211"/>
      <c r="BS190" s="211"/>
      <c r="BT190" s="211"/>
      <c r="BU190" s="211"/>
      <c r="BV190" s="211"/>
      <c r="BW190" s="211"/>
      <c r="BX190" s="211"/>
      <c r="BY190" s="211"/>
    </row>
    <row r="191" spans="1:77" s="22" customFormat="1" ht="13.8"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212" t="s">
        <v>461</v>
      </c>
      <c r="AK191" s="212"/>
      <c r="AL191" s="212"/>
      <c r="AM191" s="38"/>
      <c r="AN191" s="38"/>
      <c r="AO191" s="38"/>
      <c r="AP191" s="38"/>
      <c r="AQ191" s="38"/>
      <c r="AR191" s="38"/>
      <c r="AS191" s="38"/>
      <c r="AT191" s="38"/>
      <c r="AU191" s="38"/>
      <c r="AV191" s="38"/>
    </row>
    <row r="192" spans="1:77" s="22" customFormat="1" ht="37.950000000000003" customHeight="1" x14ac:dyDescent="0.25">
      <c r="A192" s="53" t="s">
        <v>474</v>
      </c>
      <c r="B192" s="53"/>
      <c r="C192" s="53"/>
      <c r="D192" s="53"/>
      <c r="E192" s="53"/>
      <c r="F192" s="53"/>
      <c r="G192" s="53"/>
      <c r="H192" s="53"/>
      <c r="I192" s="53" t="s">
        <v>475</v>
      </c>
      <c r="J192" s="53"/>
      <c r="K192" s="53"/>
      <c r="L192" s="53"/>
      <c r="M192" s="53"/>
      <c r="N192" s="53"/>
      <c r="O192" s="53"/>
      <c r="P192" s="53"/>
      <c r="Q192" s="53"/>
      <c r="R192" s="53" t="s">
        <v>476</v>
      </c>
      <c r="S192" s="53"/>
      <c r="T192" s="53"/>
      <c r="U192" s="53"/>
      <c r="V192" s="53"/>
      <c r="W192" s="53"/>
      <c r="X192" s="53"/>
      <c r="Y192" s="53"/>
      <c r="Z192" s="53" t="s">
        <v>477</v>
      </c>
      <c r="AA192" s="53"/>
      <c r="AB192" s="53"/>
      <c r="AC192" s="53"/>
      <c r="AD192" s="53"/>
      <c r="AE192" s="53"/>
      <c r="AF192" s="53" t="s">
        <v>463</v>
      </c>
      <c r="AG192" s="53"/>
      <c r="AH192" s="53"/>
      <c r="AI192" s="53"/>
      <c r="AJ192" s="53"/>
      <c r="AK192" s="53"/>
      <c r="AL192" s="53"/>
      <c r="AM192" s="38"/>
      <c r="AN192" s="38"/>
      <c r="AO192" s="38"/>
      <c r="AP192" s="38"/>
      <c r="AQ192" s="38"/>
      <c r="AR192" s="38"/>
      <c r="AS192" s="38"/>
      <c r="AT192" s="38"/>
      <c r="AU192" s="38"/>
      <c r="AV192" s="38"/>
    </row>
    <row r="193" spans="1:78" s="22" customFormat="1" ht="13.8" x14ac:dyDescent="0.25">
      <c r="A193" s="200"/>
      <c r="B193" s="201"/>
      <c r="C193" s="201"/>
      <c r="D193" s="201"/>
      <c r="E193" s="201"/>
      <c r="F193" s="201"/>
      <c r="G193" s="201"/>
      <c r="H193" s="202"/>
      <c r="I193" s="200"/>
      <c r="J193" s="201"/>
      <c r="K193" s="201"/>
      <c r="L193" s="201"/>
      <c r="M193" s="201"/>
      <c r="N193" s="201"/>
      <c r="O193" s="201"/>
      <c r="P193" s="201"/>
      <c r="Q193" s="202"/>
      <c r="R193" s="200"/>
      <c r="S193" s="201"/>
      <c r="T193" s="201"/>
      <c r="U193" s="201"/>
      <c r="V193" s="201"/>
      <c r="W193" s="201"/>
      <c r="X193" s="201"/>
      <c r="Y193" s="202"/>
      <c r="Z193" s="200"/>
      <c r="AA193" s="201"/>
      <c r="AB193" s="201"/>
      <c r="AC193" s="201"/>
      <c r="AD193" s="201"/>
      <c r="AE193" s="202"/>
      <c r="AF193" s="200"/>
      <c r="AG193" s="201"/>
      <c r="AH193" s="201"/>
      <c r="AI193" s="201"/>
      <c r="AJ193" s="201"/>
      <c r="AK193" s="201"/>
      <c r="AL193" s="202"/>
      <c r="AM193" s="38"/>
      <c r="AN193" s="38"/>
      <c r="AO193" s="38"/>
      <c r="AP193" s="38"/>
      <c r="AQ193" s="38"/>
      <c r="AR193" s="38"/>
      <c r="AS193" s="38"/>
      <c r="AT193" s="38"/>
      <c r="AU193" s="38"/>
      <c r="AV193" s="38"/>
    </row>
    <row r="194" spans="1:78" s="22" customFormat="1" ht="13.8"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row>
    <row r="195" spans="1:78" ht="14.25" customHeight="1" x14ac:dyDescent="0.25">
      <c r="A195" s="51" t="s">
        <v>478</v>
      </c>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row>
    <row r="196" spans="1:78" s="22" customFormat="1" ht="13.8" x14ac:dyDescent="0.25"/>
    <row r="197" spans="1:78" s="22" customFormat="1" ht="21.6" customHeight="1" x14ac:dyDescent="0.25">
      <c r="A197" s="53" t="s">
        <v>479</v>
      </c>
      <c r="B197" s="53"/>
      <c r="C197" s="53"/>
      <c r="D197" s="53"/>
      <c r="E197" s="53"/>
      <c r="F197" s="53"/>
      <c r="G197" s="53"/>
      <c r="H197" s="53"/>
      <c r="I197" s="53"/>
      <c r="J197" s="53"/>
      <c r="K197" s="53"/>
      <c r="L197" s="53"/>
      <c r="M197" s="53"/>
      <c r="N197" s="53"/>
      <c r="O197" s="53"/>
      <c r="P197" s="53"/>
      <c r="Q197" s="53"/>
      <c r="R197" s="53"/>
      <c r="S197" s="53" t="s">
        <v>480</v>
      </c>
      <c r="T197" s="53"/>
      <c r="U197" s="53"/>
      <c r="V197" s="53"/>
      <c r="W197" s="53" t="s">
        <v>477</v>
      </c>
      <c r="X197" s="53"/>
      <c r="Y197" s="53"/>
      <c r="Z197" s="53"/>
      <c r="AA197" s="53" t="s">
        <v>463</v>
      </c>
      <c r="AB197" s="53"/>
      <c r="AC197" s="53"/>
      <c r="AD197" s="53"/>
      <c r="AE197" s="53"/>
      <c r="AF197" s="53" t="s">
        <v>481</v>
      </c>
      <c r="AG197" s="53"/>
      <c r="AH197" s="53"/>
      <c r="AI197" s="53"/>
      <c r="AJ197" s="53"/>
      <c r="AK197" s="53"/>
      <c r="AL197" s="53"/>
    </row>
    <row r="198" spans="1:78" s="22" customFormat="1" ht="13.8" x14ac:dyDescent="0.25">
      <c r="A198" s="56" t="s">
        <v>564</v>
      </c>
      <c r="B198" s="56"/>
      <c r="C198" s="56"/>
      <c r="D198" s="56"/>
      <c r="E198" s="56"/>
      <c r="F198" s="56"/>
      <c r="G198" s="56"/>
      <c r="H198" s="56"/>
      <c r="I198" s="56"/>
      <c r="J198" s="56"/>
      <c r="K198" s="56"/>
      <c r="L198" s="56"/>
      <c r="M198" s="56"/>
      <c r="N198" s="56"/>
      <c r="O198" s="56"/>
      <c r="P198" s="56"/>
      <c r="Q198" s="56"/>
      <c r="R198" s="56"/>
      <c r="S198" s="56" t="s">
        <v>564</v>
      </c>
      <c r="T198" s="56"/>
      <c r="U198" s="56"/>
      <c r="V198" s="56"/>
      <c r="W198" s="56" t="s">
        <v>564</v>
      </c>
      <c r="X198" s="56"/>
      <c r="Y198" s="56"/>
      <c r="Z198" s="56"/>
      <c r="AA198" s="56" t="s">
        <v>564</v>
      </c>
      <c r="AB198" s="56"/>
      <c r="AC198" s="56"/>
      <c r="AD198" s="56"/>
      <c r="AE198" s="56"/>
      <c r="AF198" s="56" t="s">
        <v>564</v>
      </c>
      <c r="AG198" s="56"/>
      <c r="AH198" s="56"/>
      <c r="AI198" s="56"/>
      <c r="AJ198" s="56"/>
      <c r="AK198" s="56"/>
      <c r="AL198" s="56"/>
    </row>
    <row r="199" spans="1:78" s="22" customFormat="1" ht="13.8"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row>
    <row r="200" spans="1:78" ht="14.25" customHeight="1" x14ac:dyDescent="0.25">
      <c r="A200" s="51" t="s">
        <v>482</v>
      </c>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row>
    <row r="201" spans="1:78" s="22" customFormat="1" ht="13.8" x14ac:dyDescent="0.25"/>
    <row r="202" spans="1:78" s="22" customFormat="1" ht="36" customHeight="1" x14ac:dyDescent="0.25">
      <c r="A202" s="53" t="s">
        <v>483</v>
      </c>
      <c r="B202" s="53"/>
      <c r="C202" s="53"/>
      <c r="D202" s="53" t="s">
        <v>484</v>
      </c>
      <c r="E202" s="53"/>
      <c r="F202" s="53"/>
      <c r="G202" s="53"/>
      <c r="H202" s="53"/>
      <c r="I202" s="53"/>
      <c r="J202" s="53"/>
      <c r="K202" s="53"/>
      <c r="L202" s="53"/>
      <c r="M202" s="53"/>
      <c r="N202" s="53"/>
      <c r="O202" s="53"/>
      <c r="P202" s="53"/>
      <c r="Q202" s="53"/>
      <c r="R202" s="53"/>
      <c r="S202" s="53" t="s">
        <v>485</v>
      </c>
      <c r="T202" s="53"/>
      <c r="U202" s="53"/>
      <c r="V202" s="53"/>
      <c r="W202" s="53" t="s">
        <v>486</v>
      </c>
      <c r="X202" s="53"/>
      <c r="Y202" s="53"/>
      <c r="Z202" s="53"/>
      <c r="AA202" s="53"/>
      <c r="AB202" s="53" t="s">
        <v>487</v>
      </c>
      <c r="AC202" s="53"/>
      <c r="AD202" s="53"/>
      <c r="AE202" s="53"/>
      <c r="AF202" s="53"/>
      <c r="AG202" s="53" t="s">
        <v>463</v>
      </c>
      <c r="AH202" s="53"/>
      <c r="AI202" s="53"/>
      <c r="AJ202" s="53"/>
      <c r="AK202" s="53"/>
      <c r="AL202" s="53"/>
      <c r="AM202" s="53" t="s">
        <v>488</v>
      </c>
      <c r="AN202" s="53"/>
      <c r="AO202" s="53"/>
      <c r="AP202" s="53"/>
      <c r="AQ202" s="53"/>
      <c r="AR202" s="53"/>
      <c r="AS202" s="53"/>
      <c r="AT202" s="53"/>
      <c r="AU202" s="53"/>
      <c r="AV202" s="53"/>
      <c r="AW202" s="53"/>
      <c r="AX202" s="53" t="s">
        <v>489</v>
      </c>
      <c r="AY202" s="53"/>
      <c r="AZ202" s="53"/>
      <c r="BA202" s="53"/>
      <c r="BB202" s="53"/>
      <c r="BC202" s="53"/>
    </row>
    <row r="203" spans="1:78" s="22" customFormat="1" ht="13.8" x14ac:dyDescent="0.25">
      <c r="A203" s="56" t="s">
        <v>564</v>
      </c>
      <c r="B203" s="56"/>
      <c r="C203" s="56"/>
      <c r="D203" s="56" t="s">
        <v>564</v>
      </c>
      <c r="E203" s="56"/>
      <c r="F203" s="56"/>
      <c r="G203" s="56"/>
      <c r="H203" s="56"/>
      <c r="I203" s="56"/>
      <c r="J203" s="56"/>
      <c r="K203" s="56"/>
      <c r="L203" s="56"/>
      <c r="M203" s="56"/>
      <c r="N203" s="56"/>
      <c r="O203" s="56"/>
      <c r="P203" s="56"/>
      <c r="Q203" s="56"/>
      <c r="R203" s="56"/>
      <c r="S203" s="56" t="s">
        <v>564</v>
      </c>
      <c r="T203" s="56"/>
      <c r="U203" s="56"/>
      <c r="V203" s="56"/>
      <c r="W203" s="56" t="s">
        <v>564</v>
      </c>
      <c r="X203" s="56"/>
      <c r="Y203" s="56"/>
      <c r="Z203" s="56"/>
      <c r="AA203" s="56"/>
      <c r="AB203" s="56" t="s">
        <v>564</v>
      </c>
      <c r="AC203" s="56"/>
      <c r="AD203" s="56"/>
      <c r="AE203" s="56"/>
      <c r="AF203" s="56"/>
      <c r="AG203" s="56" t="s">
        <v>564</v>
      </c>
      <c r="AH203" s="56"/>
      <c r="AI203" s="56"/>
      <c r="AJ203" s="56"/>
      <c r="AK203" s="56"/>
      <c r="AL203" s="56"/>
      <c r="AM203" s="56" t="s">
        <v>564</v>
      </c>
      <c r="AN203" s="56"/>
      <c r="AO203" s="56"/>
      <c r="AP203" s="56"/>
      <c r="AQ203" s="56"/>
      <c r="AR203" s="56"/>
      <c r="AS203" s="56"/>
      <c r="AT203" s="56"/>
      <c r="AU203" s="56"/>
      <c r="AV203" s="56"/>
      <c r="AW203" s="56"/>
      <c r="AX203" s="56" t="s">
        <v>564</v>
      </c>
      <c r="AY203" s="56"/>
      <c r="AZ203" s="56"/>
      <c r="BA203" s="56"/>
      <c r="BB203" s="56"/>
      <c r="BC203" s="56"/>
    </row>
    <row r="204" spans="1:78" s="22" customFormat="1" ht="13.8"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row>
    <row r="205" spans="1:78" ht="14.25" customHeight="1" x14ac:dyDescent="0.25">
      <c r="A205" s="51" t="s">
        <v>490</v>
      </c>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row>
    <row r="206" spans="1:78" s="22" customFormat="1" ht="13.8" x14ac:dyDescent="0.25"/>
    <row r="207" spans="1:78" s="24" customFormat="1" ht="13.95" customHeight="1" x14ac:dyDescent="0.25">
      <c r="A207" s="209" t="s">
        <v>491</v>
      </c>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c r="BI207" s="209"/>
      <c r="BJ207" s="209"/>
      <c r="BK207" s="209"/>
      <c r="BL207" s="209"/>
      <c r="BM207" s="209"/>
      <c r="BN207" s="209"/>
      <c r="BO207" s="209"/>
      <c r="BP207" s="209"/>
      <c r="BQ207" s="209"/>
      <c r="BR207" s="209"/>
      <c r="BS207" s="209"/>
      <c r="BT207" s="209"/>
      <c r="BU207" s="209"/>
      <c r="BV207" s="209"/>
      <c r="BW207" s="209"/>
      <c r="BX207" s="209"/>
      <c r="BY207" s="209"/>
      <c r="BZ207" s="209"/>
    </row>
    <row r="208" spans="1:78" s="22" customFormat="1" ht="24.6" customHeight="1" x14ac:dyDescent="0.25">
      <c r="AJ208" s="58" t="s">
        <v>461</v>
      </c>
      <c r="AK208" s="58"/>
      <c r="AL208" s="58"/>
    </row>
    <row r="209" spans="1:78" s="22" customFormat="1" ht="47.4" customHeight="1" x14ac:dyDescent="0.25">
      <c r="A209" s="53" t="s">
        <v>467</v>
      </c>
      <c r="B209" s="53"/>
      <c r="C209" s="53"/>
      <c r="D209" s="53"/>
      <c r="E209" s="53" t="s">
        <v>492</v>
      </c>
      <c r="F209" s="53"/>
      <c r="G209" s="53"/>
      <c r="H209" s="53"/>
      <c r="I209" s="53"/>
      <c r="J209" s="53"/>
      <c r="K209" s="53"/>
      <c r="L209" s="53"/>
      <c r="M209" s="53"/>
      <c r="N209" s="53"/>
      <c r="O209" s="53"/>
      <c r="P209" s="53"/>
      <c r="Q209" s="53"/>
      <c r="R209" s="53"/>
      <c r="S209" s="53"/>
      <c r="T209" s="53"/>
      <c r="U209" s="53" t="s">
        <v>493</v>
      </c>
      <c r="V209" s="53"/>
      <c r="W209" s="53"/>
      <c r="X209" s="53"/>
      <c r="Y209" s="53" t="s">
        <v>494</v>
      </c>
      <c r="Z209" s="53"/>
      <c r="AA209" s="53"/>
      <c r="AB209" s="53"/>
      <c r="AC209" s="53"/>
      <c r="AD209" s="53" t="s">
        <v>495</v>
      </c>
      <c r="AE209" s="53"/>
      <c r="AF209" s="53"/>
      <c r="AG209" s="53"/>
      <c r="AH209" s="53"/>
      <c r="AI209" s="53"/>
      <c r="AJ209" s="53" t="s">
        <v>496</v>
      </c>
      <c r="AK209" s="53"/>
      <c r="AL209" s="53"/>
      <c r="AM209" s="53"/>
      <c r="AN209" s="53"/>
      <c r="AO209" s="53"/>
      <c r="AP209" s="53"/>
      <c r="AQ209" s="53"/>
      <c r="AR209" s="53"/>
    </row>
    <row r="210" spans="1:78" s="22" customFormat="1" ht="34.200000000000003" customHeight="1" x14ac:dyDescent="0.25">
      <c r="A210" s="56" t="s">
        <v>497</v>
      </c>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row>
    <row r="211" spans="1:78" s="22" customFormat="1" ht="13.8" x14ac:dyDescent="0.25">
      <c r="A211" s="56" t="s">
        <v>498</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row>
    <row r="212" spans="1:78" s="22" customFormat="1" ht="17.399999999999999" customHeight="1" x14ac:dyDescent="0.25">
      <c r="A212" s="56" t="s">
        <v>449</v>
      </c>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row>
    <row r="213" spans="1:78" s="22" customFormat="1" ht="13.8" x14ac:dyDescent="0.25"/>
    <row r="214" spans="1:78" s="24" customFormat="1" ht="13.95" customHeight="1" x14ac:dyDescent="0.25">
      <c r="A214" s="209" t="s">
        <v>499</v>
      </c>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09"/>
      <c r="BM214" s="209"/>
      <c r="BN214" s="209"/>
      <c r="BO214" s="209"/>
      <c r="BP214" s="209"/>
      <c r="BQ214" s="209"/>
      <c r="BR214" s="209"/>
      <c r="BS214" s="209"/>
      <c r="BT214" s="209"/>
      <c r="BU214" s="209"/>
      <c r="BV214" s="209"/>
      <c r="BW214" s="209"/>
      <c r="BX214" s="209"/>
      <c r="BY214" s="209"/>
      <c r="BZ214" s="209"/>
    </row>
    <row r="215" spans="1:78" s="24" customFormat="1" ht="44.4" customHeight="1" x14ac:dyDescent="0.25">
      <c r="A215" s="50" t="s">
        <v>652</v>
      </c>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row>
    <row r="216" spans="1:78" s="22" customFormat="1" ht="13.8" x14ac:dyDescent="0.25"/>
    <row r="217" spans="1:78" s="24" customFormat="1" ht="13.95" customHeight="1" x14ac:dyDescent="0.25">
      <c r="A217" s="209" t="s">
        <v>501</v>
      </c>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c r="BN217" s="209"/>
      <c r="BO217" s="209"/>
      <c r="BP217" s="209"/>
      <c r="BQ217" s="209"/>
      <c r="BR217" s="209"/>
      <c r="BS217" s="209"/>
      <c r="BT217" s="209"/>
      <c r="BU217" s="209"/>
      <c r="BV217" s="209"/>
      <c r="BW217" s="209"/>
      <c r="BX217" s="209"/>
      <c r="BY217" s="209"/>
      <c r="BZ217" s="209"/>
    </row>
    <row r="218" spans="1:78" s="22" customFormat="1" ht="16.95" customHeight="1" x14ac:dyDescent="0.25">
      <c r="AG218" s="58" t="s">
        <v>461</v>
      </c>
      <c r="AH218" s="58"/>
      <c r="AI218" s="58"/>
      <c r="AJ218" s="58"/>
      <c r="AK218" s="58"/>
      <c r="AL218" s="58"/>
    </row>
    <row r="219" spans="1:78" s="22" customFormat="1" ht="43.2" customHeight="1" x14ac:dyDescent="0.25">
      <c r="A219" s="53" t="s">
        <v>502</v>
      </c>
      <c r="B219" s="53"/>
      <c r="C219" s="53"/>
      <c r="D219" s="53"/>
      <c r="E219" s="53"/>
      <c r="F219" s="53"/>
      <c r="G219" s="53"/>
      <c r="H219" s="53"/>
      <c r="I219" s="53"/>
      <c r="J219" s="53"/>
      <c r="K219" s="53"/>
      <c r="L219" s="53" t="s">
        <v>503</v>
      </c>
      <c r="M219" s="53"/>
      <c r="N219" s="53"/>
      <c r="O219" s="53"/>
      <c r="P219" s="53"/>
      <c r="Q219" s="53"/>
      <c r="R219" s="53"/>
      <c r="S219" s="53"/>
      <c r="T219" s="53"/>
      <c r="U219" s="53"/>
      <c r="V219" s="53"/>
      <c r="W219" s="53"/>
      <c r="X219" s="53" t="s">
        <v>504</v>
      </c>
      <c r="Y219" s="53"/>
      <c r="Z219" s="53"/>
      <c r="AA219" s="53"/>
      <c r="AB219" s="53"/>
      <c r="AC219" s="53" t="s">
        <v>505</v>
      </c>
      <c r="AD219" s="53"/>
      <c r="AE219" s="53"/>
      <c r="AF219" s="53"/>
      <c r="AG219" s="53" t="s">
        <v>506</v>
      </c>
      <c r="AH219" s="53"/>
      <c r="AI219" s="53"/>
      <c r="AJ219" s="53"/>
      <c r="AK219" s="53"/>
      <c r="AL219" s="53"/>
    </row>
    <row r="220" spans="1:78" s="22" customFormat="1" ht="13.8"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row>
    <row r="221" spans="1:78" s="22" customFormat="1" ht="13.8" x14ac:dyDescent="0.25"/>
    <row r="222" spans="1:78" s="24" customFormat="1" ht="13.95" customHeight="1" x14ac:dyDescent="0.25">
      <c r="A222" s="209" t="s">
        <v>507</v>
      </c>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c r="BI222" s="209"/>
      <c r="BJ222" s="209"/>
      <c r="BK222" s="209"/>
      <c r="BL222" s="209"/>
      <c r="BM222" s="209"/>
      <c r="BN222" s="209"/>
      <c r="BO222" s="209"/>
      <c r="BP222" s="209"/>
      <c r="BQ222" s="209"/>
      <c r="BR222" s="209"/>
      <c r="BS222" s="209"/>
      <c r="BT222" s="209"/>
      <c r="BU222" s="209"/>
      <c r="BV222" s="209"/>
      <c r="BW222" s="209"/>
      <c r="BX222" s="209"/>
      <c r="BY222" s="209"/>
      <c r="BZ222" s="209"/>
    </row>
    <row r="223" spans="1:78" s="24" customFormat="1" ht="13.95" customHeight="1"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row>
    <row r="224" spans="1:78" s="22" customFormat="1" ht="51" customHeight="1" x14ac:dyDescent="0.25">
      <c r="A224" s="53" t="s">
        <v>508</v>
      </c>
      <c r="B224" s="53"/>
      <c r="C224" s="53"/>
      <c r="D224" s="53"/>
      <c r="E224" s="53"/>
      <c r="F224" s="53"/>
      <c r="G224" s="53"/>
      <c r="H224" s="53"/>
      <c r="I224" s="53"/>
      <c r="J224" s="53"/>
      <c r="K224" s="53"/>
      <c r="L224" s="53"/>
      <c r="M224" s="53"/>
      <c r="N224" s="53"/>
      <c r="O224" s="53"/>
      <c r="P224" s="53"/>
      <c r="Q224" s="53"/>
      <c r="R224" s="53"/>
      <c r="S224" s="53"/>
      <c r="T224" s="53"/>
      <c r="U224" s="53"/>
      <c r="V224" s="53" t="s">
        <v>509</v>
      </c>
      <c r="W224" s="53"/>
      <c r="X224" s="53"/>
      <c r="Y224" s="53"/>
      <c r="Z224" s="53"/>
      <c r="AA224" s="53" t="s">
        <v>510</v>
      </c>
      <c r="AB224" s="53"/>
      <c r="AC224" s="53"/>
      <c r="AD224" s="53"/>
      <c r="AE224" s="53"/>
      <c r="AF224" s="53"/>
      <c r="AG224" s="53" t="s">
        <v>511</v>
      </c>
      <c r="AH224" s="53"/>
      <c r="AI224" s="53"/>
      <c r="AJ224" s="53"/>
      <c r="AK224" s="53"/>
      <c r="AL224" s="53"/>
    </row>
    <row r="225" spans="1:78" s="22" customFormat="1" ht="13.8" x14ac:dyDescent="0.25">
      <c r="A225" s="210" t="s">
        <v>512</v>
      </c>
      <c r="B225" s="210"/>
      <c r="C225" s="210"/>
      <c r="D225" s="210"/>
      <c r="E225" s="210"/>
      <c r="F225" s="210"/>
      <c r="G225" s="210"/>
      <c r="H225" s="210"/>
      <c r="I225" s="210"/>
      <c r="J225" s="210"/>
      <c r="K225" s="210"/>
      <c r="L225" s="210"/>
      <c r="M225" s="210"/>
      <c r="N225" s="210"/>
      <c r="O225" s="210"/>
      <c r="P225" s="210"/>
      <c r="Q225" s="210"/>
      <c r="R225" s="210"/>
      <c r="S225" s="210"/>
      <c r="T225" s="210"/>
      <c r="U225" s="210"/>
      <c r="V225" s="56"/>
      <c r="W225" s="56"/>
      <c r="X225" s="56"/>
      <c r="Y225" s="56"/>
      <c r="Z225" s="56"/>
      <c r="AA225" s="56"/>
      <c r="AB225" s="56"/>
      <c r="AC225" s="56"/>
      <c r="AD225" s="56"/>
      <c r="AE225" s="56"/>
      <c r="AF225" s="56"/>
      <c r="AG225" s="56"/>
      <c r="AH225" s="56"/>
      <c r="AI225" s="56"/>
      <c r="AJ225" s="56"/>
      <c r="AK225" s="56"/>
      <c r="AL225" s="56"/>
    </row>
    <row r="226" spans="1:78" s="22" customFormat="1" ht="13.8" x14ac:dyDescent="0.25">
      <c r="A226" s="210" t="s">
        <v>513</v>
      </c>
      <c r="B226" s="210"/>
      <c r="C226" s="210"/>
      <c r="D226" s="210"/>
      <c r="E226" s="210"/>
      <c r="F226" s="210"/>
      <c r="G226" s="210"/>
      <c r="H226" s="210"/>
      <c r="I226" s="210"/>
      <c r="J226" s="210"/>
      <c r="K226" s="210"/>
      <c r="L226" s="210"/>
      <c r="M226" s="210"/>
      <c r="N226" s="210"/>
      <c r="O226" s="210"/>
      <c r="P226" s="210"/>
      <c r="Q226" s="210"/>
      <c r="R226" s="210"/>
      <c r="S226" s="210"/>
      <c r="T226" s="210"/>
      <c r="U226" s="210"/>
      <c r="V226" s="56"/>
      <c r="W226" s="56"/>
      <c r="X226" s="56"/>
      <c r="Y226" s="56"/>
      <c r="Z226" s="56"/>
      <c r="AA226" s="56"/>
      <c r="AB226" s="56"/>
      <c r="AC226" s="56"/>
      <c r="AD226" s="56"/>
      <c r="AE226" s="56"/>
      <c r="AF226" s="56"/>
      <c r="AG226" s="56"/>
      <c r="AH226" s="56"/>
      <c r="AI226" s="56"/>
      <c r="AJ226" s="56"/>
      <c r="AK226" s="56"/>
      <c r="AL226" s="56"/>
    </row>
    <row r="227" spans="1:78" s="22" customFormat="1" ht="13.8" x14ac:dyDescent="0.25">
      <c r="A227" s="210" t="s">
        <v>514</v>
      </c>
      <c r="B227" s="210"/>
      <c r="C227" s="210"/>
      <c r="D227" s="210"/>
      <c r="E227" s="210"/>
      <c r="F227" s="210"/>
      <c r="G227" s="210"/>
      <c r="H227" s="210"/>
      <c r="I227" s="210"/>
      <c r="J227" s="210"/>
      <c r="K227" s="210"/>
      <c r="L227" s="210"/>
      <c r="M227" s="210"/>
      <c r="N227" s="210"/>
      <c r="O227" s="210"/>
      <c r="P227" s="210"/>
      <c r="Q227" s="210"/>
      <c r="R227" s="210"/>
      <c r="S227" s="210"/>
      <c r="T227" s="210"/>
      <c r="U227" s="210"/>
      <c r="V227" s="56"/>
      <c r="W227" s="56"/>
      <c r="X227" s="56"/>
      <c r="Y227" s="56"/>
      <c r="Z227" s="56"/>
      <c r="AA227" s="56"/>
      <c r="AB227" s="56"/>
      <c r="AC227" s="56"/>
      <c r="AD227" s="56"/>
      <c r="AE227" s="56"/>
      <c r="AF227" s="56"/>
      <c r="AG227" s="56"/>
      <c r="AH227" s="56"/>
      <c r="AI227" s="56"/>
      <c r="AJ227" s="56"/>
      <c r="AK227" s="56"/>
      <c r="AL227" s="56"/>
    </row>
    <row r="228" spans="1:78" s="22" customFormat="1" ht="13.2" customHeight="1" x14ac:dyDescent="0.25">
      <c r="A228" s="210" t="s">
        <v>515</v>
      </c>
      <c r="B228" s="210"/>
      <c r="C228" s="210"/>
      <c r="D228" s="210"/>
      <c r="E228" s="210"/>
      <c r="F228" s="210"/>
      <c r="G228" s="210"/>
      <c r="H228" s="210"/>
      <c r="I228" s="210"/>
      <c r="J228" s="210"/>
      <c r="K228" s="210"/>
      <c r="L228" s="210"/>
      <c r="M228" s="210"/>
      <c r="N228" s="210"/>
      <c r="O228" s="210"/>
      <c r="P228" s="210"/>
      <c r="Q228" s="210"/>
      <c r="R228" s="210"/>
      <c r="S228" s="210"/>
      <c r="T228" s="210"/>
      <c r="U228" s="210"/>
      <c r="V228" s="56"/>
      <c r="W228" s="56"/>
      <c r="X228" s="56"/>
      <c r="Y228" s="56"/>
      <c r="Z228" s="56"/>
      <c r="AA228" s="56"/>
      <c r="AB228" s="56"/>
      <c r="AC228" s="56"/>
      <c r="AD228" s="56"/>
      <c r="AE228" s="56"/>
      <c r="AF228" s="56"/>
      <c r="AG228" s="56"/>
      <c r="AH228" s="56"/>
      <c r="AI228" s="56"/>
      <c r="AJ228" s="56"/>
      <c r="AK228" s="56"/>
      <c r="AL228" s="56"/>
    </row>
    <row r="229" spans="1:78" s="22" customFormat="1" ht="16.2" customHeight="1" x14ac:dyDescent="0.25">
      <c r="A229" s="210" t="s">
        <v>516</v>
      </c>
      <c r="B229" s="210"/>
      <c r="C229" s="210"/>
      <c r="D229" s="210"/>
      <c r="E229" s="210"/>
      <c r="F229" s="210"/>
      <c r="G229" s="210"/>
      <c r="H229" s="210"/>
      <c r="I229" s="210"/>
      <c r="J229" s="210"/>
      <c r="K229" s="210"/>
      <c r="L229" s="210"/>
      <c r="M229" s="210"/>
      <c r="N229" s="210"/>
      <c r="O229" s="210"/>
      <c r="P229" s="210"/>
      <c r="Q229" s="210"/>
      <c r="R229" s="210"/>
      <c r="S229" s="210"/>
      <c r="T229" s="210"/>
      <c r="U229" s="210"/>
      <c r="V229" s="56"/>
      <c r="W229" s="56"/>
      <c r="X229" s="56"/>
      <c r="Y229" s="56"/>
      <c r="Z229" s="56"/>
      <c r="AA229" s="56"/>
      <c r="AB229" s="56"/>
      <c r="AC229" s="56"/>
      <c r="AD229" s="56"/>
      <c r="AE229" s="56"/>
      <c r="AF229" s="56"/>
      <c r="AG229" s="56"/>
      <c r="AH229" s="56"/>
      <c r="AI229" s="56"/>
      <c r="AJ229" s="56"/>
      <c r="AK229" s="56"/>
      <c r="AL229" s="56"/>
    </row>
    <row r="230" spans="1:78" s="22" customFormat="1" ht="13.8" x14ac:dyDescent="0.25"/>
    <row r="231" spans="1:78" s="24" customFormat="1" ht="13.95" customHeight="1" x14ac:dyDescent="0.25">
      <c r="A231" s="209" t="s">
        <v>517</v>
      </c>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209"/>
      <c r="BN231" s="209"/>
      <c r="BO231" s="209"/>
      <c r="BP231" s="209"/>
      <c r="BQ231" s="209"/>
      <c r="BR231" s="209"/>
      <c r="BS231" s="209"/>
      <c r="BT231" s="209"/>
      <c r="BU231" s="209"/>
      <c r="BV231" s="209"/>
      <c r="BW231" s="209"/>
      <c r="BX231" s="209"/>
      <c r="BY231" s="209"/>
      <c r="BZ231" s="209"/>
    </row>
    <row r="232" spans="1:78" s="24" customFormat="1" ht="75" customHeight="1" x14ac:dyDescent="0.25">
      <c r="A232" s="50" t="s">
        <v>653</v>
      </c>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row>
    <row r="233" spans="1:78" s="22" customFormat="1" ht="13.8" x14ac:dyDescent="0.25"/>
    <row r="234" spans="1:78" ht="14.25" customHeight="1" x14ac:dyDescent="0.25">
      <c r="A234" s="51" t="s">
        <v>519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row>
    <row r="235" spans="1:78" s="22" customFormat="1" ht="13.8" x14ac:dyDescent="0.25"/>
    <row r="236" spans="1:78" s="22" customFormat="1" ht="13.95" customHeight="1" x14ac:dyDescent="0.25">
      <c r="A236" s="50" t="s">
        <v>520</v>
      </c>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row>
    <row r="237" spans="1:78" s="22" customFormat="1" ht="13.8" x14ac:dyDescent="0.25"/>
    <row r="238" spans="1:78" ht="24.6" customHeight="1" x14ac:dyDescent="0.25">
      <c r="A238" s="51" t="s">
        <v>521</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row>
    <row r="239" spans="1:78" ht="14.25" customHeight="1"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row>
    <row r="240" spans="1:78" ht="14.25" customHeight="1" x14ac:dyDescent="0.25">
      <c r="A240" s="51" t="s">
        <v>541</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row>
    <row r="241" spans="1:79" s="26" customFormat="1" ht="46.95" customHeight="1" x14ac:dyDescent="0.25">
      <c r="A241" s="199" t="s">
        <v>542</v>
      </c>
      <c r="B241" s="199"/>
      <c r="C241" s="199"/>
      <c r="D241" s="199"/>
      <c r="E241" s="199"/>
      <c r="F241" s="199"/>
      <c r="G241" s="199"/>
      <c r="H241" s="199"/>
      <c r="I241" s="199"/>
      <c r="J241" s="199"/>
      <c r="K241" s="199"/>
      <c r="L241" s="199"/>
      <c r="M241" s="199"/>
      <c r="N241" s="199"/>
      <c r="O241" s="199"/>
      <c r="P241" s="200" t="s">
        <v>543</v>
      </c>
      <c r="Q241" s="201"/>
      <c r="R241" s="201"/>
      <c r="S241" s="201"/>
      <c r="T241" s="201"/>
      <c r="U241" s="201"/>
      <c r="V241" s="201"/>
      <c r="W241" s="201"/>
      <c r="X241" s="201"/>
      <c r="Y241" s="202"/>
      <c r="Z241" s="199" t="s">
        <v>544</v>
      </c>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1:79" s="26" customFormat="1" ht="55.2" customHeight="1" x14ac:dyDescent="0.25">
      <c r="A242" s="199"/>
      <c r="B242" s="199"/>
      <c r="C242" s="199"/>
      <c r="D242" s="199"/>
      <c r="E242" s="199"/>
      <c r="F242" s="199"/>
      <c r="G242" s="199"/>
      <c r="H242" s="199"/>
      <c r="I242" s="199"/>
      <c r="J242" s="199"/>
      <c r="K242" s="199"/>
      <c r="L242" s="199"/>
      <c r="M242" s="199"/>
      <c r="N242" s="199"/>
      <c r="O242" s="199"/>
      <c r="P242" s="203" t="s">
        <v>545</v>
      </c>
      <c r="Q242" s="204"/>
      <c r="R242" s="204"/>
      <c r="S242" s="204"/>
      <c r="T242" s="205"/>
      <c r="U242" s="203" t="s">
        <v>546</v>
      </c>
      <c r="V242" s="204"/>
      <c r="W242" s="204"/>
      <c r="X242" s="204"/>
      <c r="Y242" s="205"/>
      <c r="Z242" s="53" t="s">
        <v>547</v>
      </c>
      <c r="AA242" s="53"/>
      <c r="AB242" s="53"/>
      <c r="AC242" s="53"/>
      <c r="AD242" s="53" t="s">
        <v>557</v>
      </c>
      <c r="AE242" s="53"/>
      <c r="AF242" s="53"/>
      <c r="AG242" s="53"/>
      <c r="AH242" s="53" t="s">
        <v>548</v>
      </c>
      <c r="AI242" s="53"/>
      <c r="AJ242" s="53"/>
      <c r="AK242" s="53"/>
      <c r="AL242" s="53"/>
      <c r="AM242" s="53" t="s">
        <v>549</v>
      </c>
      <c r="AN242" s="53"/>
      <c r="AO242" s="53"/>
      <c r="AP242" s="53"/>
      <c r="AQ242" s="53" t="s">
        <v>550</v>
      </c>
      <c r="AR242" s="53"/>
      <c r="AS242" s="53"/>
      <c r="AT242" s="53"/>
      <c r="AU242" s="53"/>
      <c r="AV242" s="5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row r="243" spans="1:79" s="26" customFormat="1" ht="13.8" x14ac:dyDescent="0.25">
      <c r="A243" s="185">
        <v>1</v>
      </c>
      <c r="B243" s="185"/>
      <c r="C243" s="185"/>
      <c r="D243" s="185"/>
      <c r="E243" s="185"/>
      <c r="F243" s="185"/>
      <c r="G243" s="185"/>
      <c r="H243" s="185"/>
      <c r="I243" s="185"/>
      <c r="J243" s="185"/>
      <c r="K243" s="185"/>
      <c r="L243" s="185"/>
      <c r="M243" s="185"/>
      <c r="N243" s="185"/>
      <c r="O243" s="185"/>
      <c r="P243" s="206">
        <v>2</v>
      </c>
      <c r="Q243" s="207"/>
      <c r="R243" s="207"/>
      <c r="S243" s="207"/>
      <c r="T243" s="207"/>
      <c r="U243" s="207"/>
      <c r="V243" s="207"/>
      <c r="W243" s="207"/>
      <c r="X243" s="207"/>
      <c r="Y243" s="208"/>
      <c r="Z243" s="185">
        <v>3</v>
      </c>
      <c r="AA243" s="185"/>
      <c r="AB243" s="185"/>
      <c r="AC243" s="185"/>
      <c r="AD243" s="185">
        <v>4</v>
      </c>
      <c r="AE243" s="185"/>
      <c r="AF243" s="185"/>
      <c r="AG243" s="185"/>
      <c r="AH243" s="185">
        <v>5</v>
      </c>
      <c r="AI243" s="185"/>
      <c r="AJ243" s="185"/>
      <c r="AK243" s="185"/>
      <c r="AL243" s="185"/>
      <c r="AM243" s="185">
        <v>6</v>
      </c>
      <c r="AN243" s="185"/>
      <c r="AO243" s="185"/>
      <c r="AP243" s="185"/>
      <c r="AQ243" s="185">
        <v>7</v>
      </c>
      <c r="AR243" s="185"/>
      <c r="AS243" s="185"/>
      <c r="AT243" s="185"/>
      <c r="AU243" s="185"/>
      <c r="AV243" s="185"/>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row>
    <row r="244" spans="1:79" s="26" customFormat="1" ht="13.95" customHeight="1" x14ac:dyDescent="0.25">
      <c r="A244" s="190" t="s">
        <v>551</v>
      </c>
      <c r="B244" s="191"/>
      <c r="C244" s="191"/>
      <c r="D244" s="191"/>
      <c r="E244" s="191"/>
      <c r="F244" s="191"/>
      <c r="G244" s="191"/>
      <c r="H244" s="191"/>
      <c r="I244" s="191"/>
      <c r="J244" s="191"/>
      <c r="K244" s="191"/>
      <c r="L244" s="191"/>
      <c r="M244" s="191"/>
      <c r="N244" s="191"/>
      <c r="O244" s="192"/>
      <c r="P244" s="182">
        <f>0.00059*1000</f>
        <v>0.59000000000000008</v>
      </c>
      <c r="Q244" s="183"/>
      <c r="R244" s="183"/>
      <c r="S244" s="183"/>
      <c r="T244" s="184"/>
      <c r="U244" s="182">
        <v>1224.72</v>
      </c>
      <c r="V244" s="183"/>
      <c r="W244" s="183"/>
      <c r="X244" s="183"/>
      <c r="Y244" s="184"/>
      <c r="Z244" s="193">
        <f>AH244/AD244</f>
        <v>2.6635629070886586</v>
      </c>
      <c r="AA244" s="194"/>
      <c r="AB244" s="194"/>
      <c r="AC244" s="195"/>
      <c r="AD244" s="182">
        <v>2233.85</v>
      </c>
      <c r="AE244" s="183"/>
      <c r="AF244" s="183"/>
      <c r="AG244" s="184"/>
      <c r="AH244" s="228">
        <f>BH55</f>
        <v>5950</v>
      </c>
      <c r="AI244" s="183"/>
      <c r="AJ244" s="183"/>
      <c r="AK244" s="183"/>
      <c r="AL244" s="184"/>
      <c r="AM244" s="182"/>
      <c r="AN244" s="183"/>
      <c r="AO244" s="183"/>
      <c r="AP244" s="184"/>
      <c r="AQ244" s="227">
        <f>AH244</f>
        <v>5950</v>
      </c>
      <c r="AR244" s="185"/>
      <c r="AS244" s="185"/>
      <c r="AT244" s="185"/>
      <c r="AU244" s="185"/>
      <c r="AV244" s="185"/>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row>
    <row r="245" spans="1:79" s="26" customFormat="1" ht="14.4" customHeight="1" x14ac:dyDescent="0.25">
      <c r="A245" s="190" t="s">
        <v>552</v>
      </c>
      <c r="B245" s="191"/>
      <c r="C245" s="191"/>
      <c r="D245" s="191"/>
      <c r="E245" s="191"/>
      <c r="F245" s="191"/>
      <c r="G245" s="191"/>
      <c r="H245" s="191"/>
      <c r="I245" s="191"/>
      <c r="J245" s="191"/>
      <c r="K245" s="191"/>
      <c r="L245" s="191"/>
      <c r="M245" s="191"/>
      <c r="N245" s="191"/>
      <c r="O245" s="192"/>
      <c r="P245" s="182">
        <v>2.24E-2</v>
      </c>
      <c r="Q245" s="183"/>
      <c r="R245" s="183"/>
      <c r="S245" s="183"/>
      <c r="T245" s="184"/>
      <c r="U245" s="182">
        <v>580.08000000000004</v>
      </c>
      <c r="V245" s="183"/>
      <c r="W245" s="183"/>
      <c r="X245" s="183"/>
      <c r="Y245" s="184"/>
      <c r="Z245" s="196">
        <f>AH245/AD245/1000</f>
        <v>3.4867503486750349E-2</v>
      </c>
      <c r="AA245" s="197"/>
      <c r="AB245" s="197"/>
      <c r="AC245" s="198"/>
      <c r="AD245" s="182">
        <v>28.68</v>
      </c>
      <c r="AE245" s="183"/>
      <c r="AF245" s="183"/>
      <c r="AG245" s="184"/>
      <c r="AH245" s="228">
        <f>BH56</f>
        <v>1000</v>
      </c>
      <c r="AI245" s="183"/>
      <c r="AJ245" s="183"/>
      <c r="AK245" s="183"/>
      <c r="AL245" s="184"/>
      <c r="AM245" s="182"/>
      <c r="AN245" s="183"/>
      <c r="AO245" s="183"/>
      <c r="AP245" s="184"/>
      <c r="AQ245" s="227">
        <f t="shared" ref="AQ245:AQ248" si="13">AH245</f>
        <v>1000</v>
      </c>
      <c r="AR245" s="185"/>
      <c r="AS245" s="185"/>
      <c r="AT245" s="185"/>
      <c r="AU245" s="185"/>
      <c r="AV245" s="185"/>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row>
    <row r="246" spans="1:79" s="26" customFormat="1" ht="13.95" customHeight="1" x14ac:dyDescent="0.25">
      <c r="A246" s="190" t="s">
        <v>553</v>
      </c>
      <c r="B246" s="191"/>
      <c r="C246" s="191"/>
      <c r="D246" s="191"/>
      <c r="E246" s="191"/>
      <c r="F246" s="191"/>
      <c r="G246" s="191"/>
      <c r="H246" s="191"/>
      <c r="I246" s="191"/>
      <c r="J246" s="191"/>
      <c r="K246" s="191"/>
      <c r="L246" s="191"/>
      <c r="M246" s="191"/>
      <c r="N246" s="191"/>
      <c r="O246" s="192"/>
      <c r="P246" s="182">
        <f>0.07*1000</f>
        <v>70</v>
      </c>
      <c r="Q246" s="183"/>
      <c r="R246" s="183"/>
      <c r="S246" s="183"/>
      <c r="T246" s="184"/>
      <c r="U246" s="182">
        <v>234.72</v>
      </c>
      <c r="V246" s="183"/>
      <c r="W246" s="183"/>
      <c r="X246" s="183"/>
      <c r="Y246" s="184"/>
      <c r="Z246" s="193">
        <f t="shared" ref="Z246" si="14">AH246/AD246</f>
        <v>1022.3485390639378</v>
      </c>
      <c r="AA246" s="194"/>
      <c r="AB246" s="194"/>
      <c r="AC246" s="195"/>
      <c r="AD246" s="182">
        <v>2.9344199999999998</v>
      </c>
      <c r="AE246" s="183"/>
      <c r="AF246" s="183"/>
      <c r="AG246" s="184"/>
      <c r="AH246" s="228">
        <f>BH57</f>
        <v>3000</v>
      </c>
      <c r="AI246" s="183"/>
      <c r="AJ246" s="183"/>
      <c r="AK246" s="183"/>
      <c r="AL246" s="184"/>
      <c r="AM246" s="182"/>
      <c r="AN246" s="183"/>
      <c r="AO246" s="183"/>
      <c r="AP246" s="184"/>
      <c r="AQ246" s="227">
        <f t="shared" si="13"/>
        <v>3000</v>
      </c>
      <c r="AR246" s="185"/>
      <c r="AS246" s="185"/>
      <c r="AT246" s="185"/>
      <c r="AU246" s="185"/>
      <c r="AV246" s="185"/>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row>
    <row r="247" spans="1:79" s="26" customFormat="1" ht="16.2" customHeight="1" x14ac:dyDescent="0.25">
      <c r="A247" s="190" t="s">
        <v>554</v>
      </c>
      <c r="B247" s="191"/>
      <c r="C247" s="191"/>
      <c r="D247" s="191"/>
      <c r="E247" s="191"/>
      <c r="F247" s="191"/>
      <c r="G247" s="191"/>
      <c r="H247" s="191"/>
      <c r="I247" s="191"/>
      <c r="J247" s="191"/>
      <c r="K247" s="191"/>
      <c r="L247" s="191"/>
      <c r="M247" s="191"/>
      <c r="N247" s="191"/>
      <c r="O247" s="192"/>
      <c r="P247" s="182"/>
      <c r="Q247" s="183"/>
      <c r="R247" s="183"/>
      <c r="S247" s="183"/>
      <c r="T247" s="184"/>
      <c r="U247" s="182"/>
      <c r="V247" s="183"/>
      <c r="W247" s="183"/>
      <c r="X247" s="183"/>
      <c r="Y247" s="184"/>
      <c r="Z247" s="182"/>
      <c r="AA247" s="183"/>
      <c r="AB247" s="183"/>
      <c r="AC247" s="184"/>
      <c r="AD247" s="182"/>
      <c r="AE247" s="183"/>
      <c r="AF247" s="183"/>
      <c r="AG247" s="184"/>
      <c r="AH247" s="182"/>
      <c r="AI247" s="183"/>
      <c r="AJ247" s="183"/>
      <c r="AK247" s="183"/>
      <c r="AL247" s="184"/>
      <c r="AM247" s="182"/>
      <c r="AN247" s="183"/>
      <c r="AO247" s="183"/>
      <c r="AP247" s="184"/>
      <c r="AQ247" s="227">
        <f t="shared" si="13"/>
        <v>0</v>
      </c>
      <c r="AR247" s="185"/>
      <c r="AS247" s="185"/>
      <c r="AT247" s="185"/>
      <c r="AU247" s="185"/>
      <c r="AV247" s="185"/>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row>
    <row r="248" spans="1:79" s="26" customFormat="1" ht="13.95" customHeight="1" x14ac:dyDescent="0.25">
      <c r="A248" s="190" t="s">
        <v>555</v>
      </c>
      <c r="B248" s="191"/>
      <c r="C248" s="191"/>
      <c r="D248" s="191"/>
      <c r="E248" s="191"/>
      <c r="F248" s="191"/>
      <c r="G248" s="191"/>
      <c r="H248" s="191"/>
      <c r="I248" s="191"/>
      <c r="J248" s="191"/>
      <c r="K248" s="191"/>
      <c r="L248" s="191"/>
      <c r="M248" s="191"/>
      <c r="N248" s="191"/>
      <c r="O248" s="192"/>
      <c r="P248" s="182"/>
      <c r="Q248" s="183"/>
      <c r="R248" s="183"/>
      <c r="S248" s="183"/>
      <c r="T248" s="184"/>
      <c r="U248" s="182">
        <v>17.899999999999999</v>
      </c>
      <c r="V248" s="183"/>
      <c r="W248" s="183"/>
      <c r="X248" s="183"/>
      <c r="Y248" s="184"/>
      <c r="Z248" s="182"/>
      <c r="AA248" s="183"/>
      <c r="AB248" s="183"/>
      <c r="AC248" s="184"/>
      <c r="AD248" s="182"/>
      <c r="AE248" s="183"/>
      <c r="AF248" s="183"/>
      <c r="AG248" s="184"/>
      <c r="AH248" s="182">
        <v>50</v>
      </c>
      <c r="AI248" s="183"/>
      <c r="AJ248" s="183"/>
      <c r="AK248" s="183"/>
      <c r="AL248" s="184"/>
      <c r="AM248" s="182"/>
      <c r="AN248" s="183"/>
      <c r="AO248" s="183"/>
      <c r="AP248" s="184"/>
      <c r="AQ248" s="227">
        <f t="shared" si="13"/>
        <v>50</v>
      </c>
      <c r="AR248" s="185"/>
      <c r="AS248" s="185"/>
      <c r="AT248" s="185"/>
      <c r="AU248" s="185"/>
      <c r="AV248" s="185"/>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row>
    <row r="249" spans="1:79" s="26" customFormat="1" ht="28.2" customHeight="1" x14ac:dyDescent="0.25">
      <c r="A249" s="190" t="s">
        <v>556</v>
      </c>
      <c r="B249" s="191"/>
      <c r="C249" s="191"/>
      <c r="D249" s="191"/>
      <c r="E249" s="191"/>
      <c r="F249" s="191"/>
      <c r="G249" s="191"/>
      <c r="H249" s="191"/>
      <c r="I249" s="191"/>
      <c r="J249" s="191"/>
      <c r="K249" s="191"/>
      <c r="L249" s="191"/>
      <c r="M249" s="191"/>
      <c r="N249" s="191"/>
      <c r="O249" s="192"/>
      <c r="P249" s="182"/>
      <c r="Q249" s="183"/>
      <c r="R249" s="183"/>
      <c r="S249" s="183"/>
      <c r="T249" s="184"/>
      <c r="U249" s="182"/>
      <c r="V249" s="183"/>
      <c r="W249" s="183"/>
      <c r="X249" s="183"/>
      <c r="Y249" s="184"/>
      <c r="Z249" s="182"/>
      <c r="AA249" s="183"/>
      <c r="AB249" s="183"/>
      <c r="AC249" s="184"/>
      <c r="AD249" s="182"/>
      <c r="AE249" s="183"/>
      <c r="AF249" s="183"/>
      <c r="AG249" s="184"/>
      <c r="AH249" s="182"/>
      <c r="AI249" s="183"/>
      <c r="AJ249" s="183"/>
      <c r="AK249" s="183"/>
      <c r="AL249" s="184"/>
      <c r="AM249" s="182"/>
      <c r="AN249" s="183"/>
      <c r="AO249" s="183"/>
      <c r="AP249" s="184"/>
      <c r="AQ249" s="185"/>
      <c r="AR249" s="185"/>
      <c r="AS249" s="185"/>
      <c r="AT249" s="185"/>
      <c r="AU249" s="185"/>
      <c r="AV249" s="185"/>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row>
    <row r="250" spans="1:79" s="26" customFormat="1" ht="13.8" x14ac:dyDescent="0.25">
      <c r="A250" s="38"/>
      <c r="B250" s="38"/>
      <c r="C250" s="38"/>
      <c r="D250" s="38"/>
      <c r="E250" s="38"/>
      <c r="F250" s="38"/>
      <c r="G250" s="38"/>
      <c r="H250" s="38"/>
      <c r="I250" s="38"/>
      <c r="J250" s="38"/>
      <c r="K250" s="38"/>
      <c r="L250" s="38"/>
      <c r="M250" s="38"/>
      <c r="AO250" s="27"/>
      <c r="AP250" s="27"/>
      <c r="AQ250" s="27"/>
      <c r="AR250" s="27"/>
      <c r="AS250" s="27"/>
      <c r="AT250" s="27"/>
    </row>
    <row r="251" spans="1:79" ht="14.25" customHeight="1" x14ac:dyDescent="0.25">
      <c r="A251" s="51" t="s">
        <v>522</v>
      </c>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row>
    <row r="252" spans="1:79" s="22" customFormat="1" ht="13.8" x14ac:dyDescent="0.25"/>
    <row r="253" spans="1:79" ht="14.25" customHeight="1" x14ac:dyDescent="0.25">
      <c r="A253" s="51" t="s">
        <v>523</v>
      </c>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row>
    <row r="254" spans="1:79" s="22" customFormat="1" ht="13.8" x14ac:dyDescent="0.25"/>
    <row r="255" spans="1:79" s="22" customFormat="1" ht="54" customHeight="1" x14ac:dyDescent="0.25">
      <c r="A255" s="52"/>
      <c r="B255" s="52"/>
      <c r="C255" s="52"/>
      <c r="D255" s="54" t="s">
        <v>524</v>
      </c>
      <c r="E255" s="54"/>
      <c r="F255" s="54"/>
      <c r="G255" s="54"/>
      <c r="H255" s="54"/>
      <c r="I255" s="54"/>
      <c r="J255" s="54"/>
      <c r="K255" s="54"/>
      <c r="L255" s="54"/>
      <c r="M255" s="54"/>
      <c r="N255" s="54"/>
      <c r="O255" s="54"/>
      <c r="P255" s="54"/>
      <c r="Q255" s="54"/>
      <c r="R255" s="54"/>
      <c r="S255" s="54"/>
      <c r="T255" s="54"/>
      <c r="U255" s="54"/>
      <c r="V255" s="54" t="s">
        <v>525</v>
      </c>
      <c r="W255" s="54"/>
      <c r="X255" s="54"/>
      <c r="Y255" s="54"/>
      <c r="Z255" s="54"/>
      <c r="AA255" s="54"/>
      <c r="AB255" s="54"/>
      <c r="AC255" s="54"/>
      <c r="AD255" s="54"/>
      <c r="AE255" s="54"/>
      <c r="AF255" s="54"/>
      <c r="AG255" s="54"/>
      <c r="AH255" s="54"/>
      <c r="AI255" s="54"/>
      <c r="AJ255" s="54"/>
      <c r="AK255" s="54"/>
      <c r="AL255" s="54"/>
      <c r="AM255" s="54"/>
      <c r="AN255" s="54" t="s">
        <v>526</v>
      </c>
      <c r="AO255" s="54"/>
      <c r="AP255" s="54"/>
      <c r="AQ255" s="54"/>
      <c r="AR255" s="54"/>
      <c r="AS255" s="54"/>
      <c r="AT255" s="54"/>
      <c r="AU255" s="54"/>
      <c r="AV255" s="54"/>
      <c r="AW255" s="54"/>
      <c r="AX255" s="54"/>
      <c r="AY255" s="54"/>
      <c r="AZ255" s="54"/>
      <c r="BA255" s="54"/>
      <c r="BB255" s="54"/>
      <c r="BC255" s="54"/>
      <c r="BD255" s="54"/>
      <c r="BE255" s="54"/>
      <c r="BM255" s="28"/>
      <c r="BN255" s="28"/>
      <c r="BO255" s="55"/>
      <c r="BP255" s="55"/>
      <c r="BQ255" s="55"/>
      <c r="BR255" s="55"/>
      <c r="BS255" s="55"/>
      <c r="BT255" s="55"/>
      <c r="BU255" s="28"/>
    </row>
    <row r="256" spans="1:79" s="22" customFormat="1" ht="58.95" customHeight="1" x14ac:dyDescent="0.25">
      <c r="A256" s="52"/>
      <c r="B256" s="52"/>
      <c r="C256" s="52"/>
      <c r="D256" s="54" t="s">
        <v>527</v>
      </c>
      <c r="E256" s="54"/>
      <c r="F256" s="54"/>
      <c r="G256" s="54" t="s">
        <v>528</v>
      </c>
      <c r="H256" s="54"/>
      <c r="I256" s="54"/>
      <c r="J256" s="54" t="s">
        <v>529</v>
      </c>
      <c r="K256" s="54"/>
      <c r="L256" s="54"/>
      <c r="M256" s="54" t="s">
        <v>530</v>
      </c>
      <c r="N256" s="54"/>
      <c r="O256" s="54"/>
      <c r="P256" s="54" t="s">
        <v>529</v>
      </c>
      <c r="Q256" s="54"/>
      <c r="R256" s="54"/>
      <c r="S256" s="54" t="s">
        <v>531</v>
      </c>
      <c r="T256" s="54"/>
      <c r="U256" s="54"/>
      <c r="V256" s="54" t="s">
        <v>527</v>
      </c>
      <c r="W256" s="54"/>
      <c r="X256" s="54"/>
      <c r="Y256" s="54" t="s">
        <v>528</v>
      </c>
      <c r="Z256" s="54"/>
      <c r="AA256" s="54"/>
      <c r="AB256" s="54" t="s">
        <v>529</v>
      </c>
      <c r="AC256" s="54"/>
      <c r="AD256" s="54"/>
      <c r="AE256" s="54" t="s">
        <v>530</v>
      </c>
      <c r="AF256" s="54"/>
      <c r="AG256" s="54"/>
      <c r="AH256" s="54" t="s">
        <v>529</v>
      </c>
      <c r="AI256" s="54"/>
      <c r="AJ256" s="54"/>
      <c r="AK256" s="54" t="s">
        <v>531</v>
      </c>
      <c r="AL256" s="54"/>
      <c r="AM256" s="54"/>
      <c r="AN256" s="54" t="s">
        <v>527</v>
      </c>
      <c r="AO256" s="54"/>
      <c r="AP256" s="54"/>
      <c r="AQ256" s="54" t="s">
        <v>528</v>
      </c>
      <c r="AR256" s="54"/>
      <c r="AS256" s="54"/>
      <c r="AT256" s="54" t="s">
        <v>529</v>
      </c>
      <c r="AU256" s="54"/>
      <c r="AV256" s="54"/>
      <c r="AW256" s="54" t="s">
        <v>530</v>
      </c>
      <c r="AX256" s="54"/>
      <c r="AY256" s="54"/>
      <c r="AZ256" s="54" t="s">
        <v>529</v>
      </c>
      <c r="BA256" s="54"/>
      <c r="BB256" s="54"/>
      <c r="BC256" s="54" t="s">
        <v>531</v>
      </c>
      <c r="BD256" s="54"/>
      <c r="BE256" s="54"/>
      <c r="BM256" s="28"/>
      <c r="BN256" s="28"/>
      <c r="BO256" s="29"/>
      <c r="BP256" s="29"/>
      <c r="BQ256" s="29"/>
      <c r="BR256" s="29"/>
      <c r="BS256" s="29"/>
      <c r="BT256" s="29"/>
      <c r="BU256" s="28"/>
    </row>
    <row r="257" spans="1:73" s="22" customFormat="1" ht="13.8" x14ac:dyDescent="0.25">
      <c r="A257" s="52" t="s">
        <v>532</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M257" s="28"/>
      <c r="BN257" s="28"/>
      <c r="BO257" s="28"/>
      <c r="BP257" s="28"/>
      <c r="BQ257" s="28"/>
      <c r="BR257" s="28"/>
      <c r="BS257" s="28"/>
      <c r="BT257" s="28"/>
      <c r="BU257" s="28"/>
    </row>
    <row r="258" spans="1:73" s="22" customFormat="1" ht="13.8" x14ac:dyDescent="0.25">
      <c r="A258" s="52" t="s">
        <v>533</v>
      </c>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M258" s="28"/>
      <c r="BN258" s="28"/>
      <c r="BO258" s="28"/>
      <c r="BP258" s="28"/>
      <c r="BQ258" s="28"/>
      <c r="BR258" s="28"/>
      <c r="BS258" s="28"/>
      <c r="BT258" s="28"/>
      <c r="BU258" s="28"/>
    </row>
    <row r="259" spans="1:73" s="22" customFormat="1" ht="13.8"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M259" s="28"/>
      <c r="BN259" s="28"/>
      <c r="BO259" s="28"/>
      <c r="BP259" s="28"/>
      <c r="BQ259" s="28"/>
      <c r="BR259" s="28"/>
      <c r="BS259" s="28"/>
      <c r="BT259" s="28"/>
      <c r="BU259" s="28"/>
    </row>
    <row r="260" spans="1:73" s="22" customFormat="1" ht="13.8" x14ac:dyDescent="0.25">
      <c r="A260" s="52" t="s">
        <v>534</v>
      </c>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M260" s="28"/>
      <c r="BN260" s="28"/>
      <c r="BO260" s="28"/>
      <c r="BP260" s="28"/>
      <c r="BQ260" s="28"/>
      <c r="BR260" s="28"/>
      <c r="BS260" s="28"/>
      <c r="BT260" s="28"/>
      <c r="BU260" s="28"/>
    </row>
    <row r="261" spans="1:73" s="22" customFormat="1" ht="46.2" customHeight="1" x14ac:dyDescent="0.25">
      <c r="A261" s="52"/>
      <c r="B261" s="52"/>
      <c r="C261" s="52"/>
      <c r="D261" s="54" t="s">
        <v>535</v>
      </c>
      <c r="E261" s="54"/>
      <c r="F261" s="54"/>
      <c r="G261" s="54"/>
      <c r="H261" s="54"/>
      <c r="I261" s="54"/>
      <c r="J261" s="54"/>
      <c r="K261" s="54"/>
      <c r="L261" s="54"/>
      <c r="M261" s="54"/>
      <c r="N261" s="54"/>
      <c r="O261" s="54"/>
      <c r="P261" s="54"/>
      <c r="Q261" s="54"/>
      <c r="R261" s="54"/>
      <c r="S261" s="54"/>
      <c r="T261" s="54"/>
      <c r="U261" s="54"/>
      <c r="V261" s="54" t="s">
        <v>536</v>
      </c>
      <c r="W261" s="54"/>
      <c r="X261" s="54"/>
      <c r="Y261" s="54"/>
      <c r="Z261" s="54"/>
      <c r="AA261" s="54"/>
      <c r="AB261" s="54"/>
      <c r="AC261" s="54"/>
      <c r="AD261" s="54"/>
      <c r="AE261" s="54"/>
      <c r="AF261" s="54"/>
      <c r="AG261" s="54"/>
      <c r="AH261" s="54"/>
      <c r="AI261" s="54"/>
      <c r="AJ261" s="54"/>
      <c r="AK261" s="54"/>
      <c r="AL261" s="54"/>
      <c r="AM261" s="54"/>
      <c r="AN261" s="30"/>
      <c r="AO261" s="30"/>
      <c r="AP261" s="30"/>
      <c r="AQ261" s="30"/>
      <c r="AR261" s="30"/>
      <c r="AS261" s="30"/>
      <c r="AT261" s="30"/>
      <c r="AU261" s="30"/>
      <c r="AV261" s="30"/>
      <c r="AW261" s="30"/>
      <c r="AX261" s="30"/>
      <c r="AY261" s="30"/>
      <c r="AZ261" s="30"/>
      <c r="BA261" s="30"/>
      <c r="BB261" s="30"/>
      <c r="BC261" s="30"/>
      <c r="BD261" s="30"/>
      <c r="BE261" s="30"/>
    </row>
    <row r="262" spans="1:73" s="22" customFormat="1" ht="13.8" x14ac:dyDescent="0.25">
      <c r="A262" s="52"/>
      <c r="B262" s="52"/>
      <c r="C262" s="52"/>
      <c r="D262" s="54" t="s">
        <v>527</v>
      </c>
      <c r="E262" s="54"/>
      <c r="F262" s="54"/>
      <c r="G262" s="54" t="s">
        <v>528</v>
      </c>
      <c r="H262" s="54"/>
      <c r="I262" s="54"/>
      <c r="J262" s="54" t="s">
        <v>529</v>
      </c>
      <c r="K262" s="54"/>
      <c r="L262" s="54"/>
      <c r="M262" s="54" t="s">
        <v>530</v>
      </c>
      <c r="N262" s="54"/>
      <c r="O262" s="54"/>
      <c r="P262" s="54" t="s">
        <v>529</v>
      </c>
      <c r="Q262" s="54"/>
      <c r="R262" s="54"/>
      <c r="S262" s="54" t="s">
        <v>531</v>
      </c>
      <c r="T262" s="54"/>
      <c r="U262" s="54"/>
      <c r="V262" s="54" t="s">
        <v>527</v>
      </c>
      <c r="W262" s="54"/>
      <c r="X262" s="54"/>
      <c r="Y262" s="54" t="s">
        <v>528</v>
      </c>
      <c r="Z262" s="54"/>
      <c r="AA262" s="54"/>
      <c r="AB262" s="54" t="s">
        <v>529</v>
      </c>
      <c r="AC262" s="54"/>
      <c r="AD262" s="54"/>
      <c r="AE262" s="54" t="s">
        <v>530</v>
      </c>
      <c r="AF262" s="54"/>
      <c r="AG262" s="54"/>
      <c r="AH262" s="54" t="s">
        <v>529</v>
      </c>
      <c r="AI262" s="54"/>
      <c r="AJ262" s="54"/>
      <c r="AK262" s="54" t="s">
        <v>531</v>
      </c>
      <c r="AL262" s="54"/>
      <c r="AM262" s="54"/>
      <c r="AN262" s="30"/>
      <c r="AO262" s="30"/>
      <c r="AP262" s="30"/>
      <c r="AQ262" s="30"/>
      <c r="AR262" s="30"/>
      <c r="AS262" s="30"/>
      <c r="AT262" s="30"/>
      <c r="AU262" s="30"/>
      <c r="AV262" s="30"/>
      <c r="AW262" s="30"/>
      <c r="AX262" s="30"/>
      <c r="AY262" s="30"/>
      <c r="AZ262" s="30"/>
      <c r="BA262" s="30"/>
      <c r="BB262" s="30"/>
      <c r="BC262" s="30"/>
      <c r="BD262" s="30"/>
      <c r="BE262" s="30"/>
    </row>
    <row r="263" spans="1:73" s="22" customFormat="1" ht="13.8" x14ac:dyDescent="0.25">
      <c r="A263" s="52" t="s">
        <v>532</v>
      </c>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30"/>
      <c r="AO263" s="30"/>
      <c r="AP263" s="30"/>
      <c r="AQ263" s="30"/>
      <c r="AR263" s="30"/>
      <c r="AS263" s="30"/>
      <c r="AT263" s="30"/>
      <c r="AU263" s="30"/>
      <c r="AV263" s="30"/>
      <c r="AW263" s="30"/>
      <c r="AX263" s="30"/>
      <c r="AY263" s="30"/>
      <c r="AZ263" s="30"/>
      <c r="BA263" s="30"/>
      <c r="BB263" s="30"/>
      <c r="BC263" s="30"/>
      <c r="BD263" s="30"/>
      <c r="BE263" s="30"/>
    </row>
    <row r="264" spans="1:73" s="22" customFormat="1" ht="13.8" x14ac:dyDescent="0.25">
      <c r="A264" s="52" t="s">
        <v>533</v>
      </c>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30"/>
      <c r="AO264" s="30"/>
      <c r="AP264" s="30"/>
      <c r="AQ264" s="30"/>
      <c r="AR264" s="30"/>
      <c r="AS264" s="30"/>
      <c r="AT264" s="30"/>
      <c r="AU264" s="30"/>
      <c r="AV264" s="30"/>
      <c r="AW264" s="30"/>
      <c r="AX264" s="30"/>
      <c r="AY264" s="30"/>
      <c r="AZ264" s="30"/>
      <c r="BA264" s="30"/>
      <c r="BB264" s="30"/>
      <c r="BC264" s="30"/>
      <c r="BD264" s="30"/>
      <c r="BE264" s="30"/>
    </row>
    <row r="265" spans="1:73" s="22" customFormat="1" ht="13.8"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30"/>
      <c r="AO265" s="30"/>
      <c r="AP265" s="30"/>
      <c r="AQ265" s="30"/>
      <c r="AR265" s="30"/>
      <c r="AS265" s="30"/>
      <c r="AT265" s="30"/>
      <c r="AU265" s="30"/>
      <c r="AV265" s="30"/>
      <c r="AW265" s="30"/>
      <c r="AX265" s="30"/>
      <c r="AY265" s="30"/>
      <c r="AZ265" s="30"/>
      <c r="BA265" s="30"/>
      <c r="BB265" s="30"/>
      <c r="BC265" s="30"/>
      <c r="BD265" s="30"/>
      <c r="BE265" s="30"/>
    </row>
    <row r="266" spans="1:73" s="22" customFormat="1" ht="13.8" x14ac:dyDescent="0.25">
      <c r="A266" s="52" t="s">
        <v>534</v>
      </c>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30"/>
      <c r="AO266" s="30"/>
      <c r="AP266" s="30"/>
      <c r="AQ266" s="30"/>
      <c r="AR266" s="30"/>
      <c r="AS266" s="30"/>
      <c r="AT266" s="30"/>
      <c r="AU266" s="30"/>
      <c r="AV266" s="30"/>
      <c r="AW266" s="30"/>
      <c r="AX266" s="30"/>
      <c r="AY266" s="30"/>
      <c r="AZ266" s="30"/>
      <c r="BA266" s="30"/>
      <c r="BB266" s="30"/>
      <c r="BC266" s="30"/>
      <c r="BD266" s="30"/>
      <c r="BE266" s="30"/>
    </row>
    <row r="267" spans="1:73" s="22" customFormat="1" ht="13.8"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row>
    <row r="268" spans="1:73" ht="14.25" customHeight="1" x14ac:dyDescent="0.25">
      <c r="A268" s="51" t="s">
        <v>537</v>
      </c>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row>
    <row r="269" spans="1:73" s="22" customFormat="1" ht="13.8" x14ac:dyDescent="0.25"/>
    <row r="270" spans="1:73" s="22" customFormat="1" ht="39.6" customHeight="1" x14ac:dyDescent="0.25">
      <c r="A270" s="53" t="s">
        <v>538</v>
      </c>
      <c r="B270" s="53"/>
      <c r="C270" s="53"/>
      <c r="D270" s="53"/>
      <c r="E270" s="53"/>
      <c r="F270" s="53"/>
      <c r="G270" s="53"/>
      <c r="H270" s="53"/>
      <c r="I270" s="53"/>
      <c r="J270" s="53"/>
      <c r="K270" s="53"/>
      <c r="L270" s="53"/>
      <c r="M270" s="53"/>
      <c r="N270" s="53"/>
      <c r="O270" s="53"/>
      <c r="P270" s="53"/>
      <c r="Q270" s="53" t="s">
        <v>539</v>
      </c>
      <c r="R270" s="53"/>
      <c r="S270" s="53"/>
      <c r="T270" s="53"/>
      <c r="U270" s="53"/>
      <c r="V270" s="53" t="s">
        <v>540</v>
      </c>
      <c r="W270" s="53"/>
      <c r="X270" s="53"/>
      <c r="Y270" s="53"/>
      <c r="Z270" s="53"/>
      <c r="AA270" s="53" t="s">
        <v>529</v>
      </c>
      <c r="AB270" s="53"/>
      <c r="AC270" s="53"/>
      <c r="AD270" s="53"/>
      <c r="AE270" s="53"/>
      <c r="AF270" s="53" t="s">
        <v>481</v>
      </c>
      <c r="AG270" s="53"/>
      <c r="AH270" s="53"/>
      <c r="AI270" s="53"/>
      <c r="AJ270" s="53"/>
    </row>
    <row r="271" spans="1:73" s="22" customFormat="1" ht="13.8" x14ac:dyDescent="0.25">
      <c r="A271" s="53" t="s">
        <v>564</v>
      </c>
      <c r="B271" s="53"/>
      <c r="C271" s="53"/>
      <c r="D271" s="53"/>
      <c r="E271" s="53"/>
      <c r="F271" s="53"/>
      <c r="G271" s="53"/>
      <c r="H271" s="53"/>
      <c r="I271" s="53"/>
      <c r="J271" s="53"/>
      <c r="K271" s="53"/>
      <c r="L271" s="53"/>
      <c r="M271" s="53"/>
      <c r="N271" s="53"/>
      <c r="O271" s="53"/>
      <c r="P271" s="53"/>
      <c r="Q271" s="53" t="s">
        <v>564</v>
      </c>
      <c r="R271" s="53"/>
      <c r="S271" s="53"/>
      <c r="T271" s="53"/>
      <c r="U271" s="53"/>
      <c r="V271" s="53" t="s">
        <v>564</v>
      </c>
      <c r="W271" s="53"/>
      <c r="X271" s="53"/>
      <c r="Y271" s="53"/>
      <c r="Z271" s="53"/>
      <c r="AA271" s="53" t="s">
        <v>564</v>
      </c>
      <c r="AB271" s="53"/>
      <c r="AC271" s="53"/>
      <c r="AD271" s="53"/>
      <c r="AE271" s="53"/>
      <c r="AF271" s="53" t="s">
        <v>564</v>
      </c>
      <c r="AG271" s="53"/>
      <c r="AH271" s="53"/>
      <c r="AI271" s="53"/>
      <c r="AJ271" s="53"/>
    </row>
    <row r="272" spans="1:73" s="22" customFormat="1" ht="13.8" x14ac:dyDescent="0.2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row>
    <row r="273" spans="1:79" ht="14.25" customHeight="1" x14ac:dyDescent="0.25">
      <c r="A273" s="51" t="s">
        <v>122</v>
      </c>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row>
    <row r="276" spans="1:79" ht="15" customHeight="1" x14ac:dyDescent="0.25">
      <c r="A276" s="81" t="s">
        <v>6</v>
      </c>
      <c r="B276" s="82"/>
      <c r="C276" s="82"/>
      <c r="D276" s="81" t="s">
        <v>10</v>
      </c>
      <c r="E276" s="82"/>
      <c r="F276" s="82"/>
      <c r="G276" s="82"/>
      <c r="H276" s="82"/>
      <c r="I276" s="82"/>
      <c r="J276" s="82"/>
      <c r="K276" s="82"/>
      <c r="L276" s="82"/>
      <c r="M276" s="82"/>
      <c r="N276" s="82"/>
      <c r="O276" s="82"/>
      <c r="P276" s="82"/>
      <c r="Q276" s="82"/>
      <c r="R276" s="82"/>
      <c r="S276" s="82"/>
      <c r="T276" s="82"/>
      <c r="U276" s="82"/>
      <c r="V276" s="83"/>
      <c r="W276" s="61" t="s">
        <v>193</v>
      </c>
      <c r="X276" s="61"/>
      <c r="Y276" s="61"/>
      <c r="Z276" s="61"/>
      <c r="AA276" s="61"/>
      <c r="AB276" s="61"/>
      <c r="AC276" s="61"/>
      <c r="AD276" s="61"/>
      <c r="AE276" s="61"/>
      <c r="AF276" s="61"/>
      <c r="AG276" s="61"/>
      <c r="AH276" s="61"/>
      <c r="AI276" s="61" t="s">
        <v>196</v>
      </c>
      <c r="AJ276" s="61"/>
      <c r="AK276" s="61"/>
      <c r="AL276" s="61"/>
      <c r="AM276" s="61"/>
      <c r="AN276" s="61"/>
      <c r="AO276" s="61"/>
      <c r="AP276" s="61"/>
      <c r="AQ276" s="61"/>
      <c r="AR276" s="61"/>
      <c r="AS276" s="61"/>
      <c r="AT276" s="61"/>
      <c r="AU276" s="61" t="s">
        <v>201</v>
      </c>
      <c r="AV276" s="61"/>
      <c r="AW276" s="61"/>
      <c r="AX276" s="61"/>
      <c r="AY276" s="61"/>
      <c r="AZ276" s="61"/>
      <c r="BA276" s="61" t="s">
        <v>205</v>
      </c>
      <c r="BB276" s="61"/>
      <c r="BC276" s="61"/>
      <c r="BD276" s="61"/>
      <c r="BE276" s="61"/>
      <c r="BF276" s="61"/>
      <c r="BG276" s="61" t="s">
        <v>209</v>
      </c>
      <c r="BH276" s="61"/>
      <c r="BI276" s="61"/>
      <c r="BJ276" s="61"/>
      <c r="BK276" s="61"/>
      <c r="BL276" s="61"/>
    </row>
    <row r="277" spans="1:79" ht="15" customHeight="1" x14ac:dyDescent="0.25">
      <c r="A277" s="129"/>
      <c r="B277" s="130"/>
      <c r="C277" s="130"/>
      <c r="D277" s="129"/>
      <c r="E277" s="130"/>
      <c r="F277" s="130"/>
      <c r="G277" s="130"/>
      <c r="H277" s="130"/>
      <c r="I277" s="130"/>
      <c r="J277" s="130"/>
      <c r="K277" s="130"/>
      <c r="L277" s="130"/>
      <c r="M277" s="130"/>
      <c r="N277" s="130"/>
      <c r="O277" s="130"/>
      <c r="P277" s="130"/>
      <c r="Q277" s="130"/>
      <c r="R277" s="130"/>
      <c r="S277" s="130"/>
      <c r="T277" s="130"/>
      <c r="U277" s="130"/>
      <c r="V277" s="131"/>
      <c r="W277" s="61" t="s">
        <v>4</v>
      </c>
      <c r="X277" s="61"/>
      <c r="Y277" s="61"/>
      <c r="Z277" s="61"/>
      <c r="AA277" s="61"/>
      <c r="AB277" s="61"/>
      <c r="AC277" s="61" t="s">
        <v>3</v>
      </c>
      <c r="AD277" s="61"/>
      <c r="AE277" s="61"/>
      <c r="AF277" s="61"/>
      <c r="AG277" s="61"/>
      <c r="AH277" s="61"/>
      <c r="AI277" s="61" t="s">
        <v>4</v>
      </c>
      <c r="AJ277" s="61"/>
      <c r="AK277" s="61"/>
      <c r="AL277" s="61"/>
      <c r="AM277" s="61"/>
      <c r="AN277" s="61"/>
      <c r="AO277" s="61" t="s">
        <v>3</v>
      </c>
      <c r="AP277" s="61"/>
      <c r="AQ277" s="61"/>
      <c r="AR277" s="61"/>
      <c r="AS277" s="61"/>
      <c r="AT277" s="61"/>
      <c r="AU277" s="80" t="s">
        <v>4</v>
      </c>
      <c r="AV277" s="80"/>
      <c r="AW277" s="80"/>
      <c r="AX277" s="80" t="s">
        <v>3</v>
      </c>
      <c r="AY277" s="80"/>
      <c r="AZ277" s="80"/>
      <c r="BA277" s="80" t="s">
        <v>4</v>
      </c>
      <c r="BB277" s="80"/>
      <c r="BC277" s="80"/>
      <c r="BD277" s="80" t="s">
        <v>3</v>
      </c>
      <c r="BE277" s="80"/>
      <c r="BF277" s="80"/>
      <c r="BG277" s="80" t="s">
        <v>4</v>
      </c>
      <c r="BH277" s="80"/>
      <c r="BI277" s="80"/>
      <c r="BJ277" s="80" t="s">
        <v>3</v>
      </c>
      <c r="BK277" s="80"/>
      <c r="BL277" s="80"/>
    </row>
    <row r="278" spans="1:79" ht="57" customHeight="1" x14ac:dyDescent="0.25">
      <c r="A278" s="84"/>
      <c r="B278" s="85"/>
      <c r="C278" s="85"/>
      <c r="D278" s="84"/>
      <c r="E278" s="85"/>
      <c r="F278" s="85"/>
      <c r="G278" s="85"/>
      <c r="H278" s="85"/>
      <c r="I278" s="85"/>
      <c r="J278" s="85"/>
      <c r="K278" s="85"/>
      <c r="L278" s="85"/>
      <c r="M278" s="85"/>
      <c r="N278" s="85"/>
      <c r="O278" s="85"/>
      <c r="P278" s="85"/>
      <c r="Q278" s="85"/>
      <c r="R278" s="85"/>
      <c r="S278" s="85"/>
      <c r="T278" s="85"/>
      <c r="U278" s="85"/>
      <c r="V278" s="86"/>
      <c r="W278" s="61" t="s">
        <v>12</v>
      </c>
      <c r="X278" s="61"/>
      <c r="Y278" s="61"/>
      <c r="Z278" s="61" t="s">
        <v>11</v>
      </c>
      <c r="AA278" s="61"/>
      <c r="AB278" s="61"/>
      <c r="AC278" s="61" t="s">
        <v>12</v>
      </c>
      <c r="AD278" s="61"/>
      <c r="AE278" s="61"/>
      <c r="AF278" s="61" t="s">
        <v>11</v>
      </c>
      <c r="AG278" s="61"/>
      <c r="AH278" s="61"/>
      <c r="AI278" s="61" t="s">
        <v>12</v>
      </c>
      <c r="AJ278" s="61"/>
      <c r="AK278" s="61"/>
      <c r="AL278" s="61" t="s">
        <v>11</v>
      </c>
      <c r="AM278" s="61"/>
      <c r="AN278" s="61"/>
      <c r="AO278" s="61" t="s">
        <v>12</v>
      </c>
      <c r="AP278" s="61"/>
      <c r="AQ278" s="61"/>
      <c r="AR278" s="61" t="s">
        <v>11</v>
      </c>
      <c r="AS278" s="61"/>
      <c r="AT278" s="61"/>
      <c r="AU278" s="80"/>
      <c r="AV278" s="80"/>
      <c r="AW278" s="80"/>
      <c r="AX278" s="80"/>
      <c r="AY278" s="80"/>
      <c r="AZ278" s="80"/>
      <c r="BA278" s="80"/>
      <c r="BB278" s="80"/>
      <c r="BC278" s="80"/>
      <c r="BD278" s="80"/>
      <c r="BE278" s="80"/>
      <c r="BF278" s="80"/>
      <c r="BG278" s="80"/>
      <c r="BH278" s="80"/>
      <c r="BI278" s="80"/>
      <c r="BJ278" s="80"/>
      <c r="BK278" s="80"/>
      <c r="BL278" s="80"/>
    </row>
    <row r="279" spans="1:79" ht="15" customHeight="1" x14ac:dyDescent="0.25">
      <c r="A279" s="77">
        <v>1</v>
      </c>
      <c r="B279" s="78"/>
      <c r="C279" s="78"/>
      <c r="D279" s="77">
        <v>2</v>
      </c>
      <c r="E279" s="78"/>
      <c r="F279" s="78"/>
      <c r="G279" s="78"/>
      <c r="H279" s="78"/>
      <c r="I279" s="78"/>
      <c r="J279" s="78"/>
      <c r="K279" s="78"/>
      <c r="L279" s="78"/>
      <c r="M279" s="78"/>
      <c r="N279" s="78"/>
      <c r="O279" s="78"/>
      <c r="P279" s="78"/>
      <c r="Q279" s="78"/>
      <c r="R279" s="78"/>
      <c r="S279" s="78"/>
      <c r="T279" s="78"/>
      <c r="U279" s="78"/>
      <c r="V279" s="79"/>
      <c r="W279" s="61">
        <v>3</v>
      </c>
      <c r="X279" s="61"/>
      <c r="Y279" s="61"/>
      <c r="Z279" s="61">
        <v>4</v>
      </c>
      <c r="AA279" s="61"/>
      <c r="AB279" s="61"/>
      <c r="AC279" s="61">
        <v>5</v>
      </c>
      <c r="AD279" s="61"/>
      <c r="AE279" s="61"/>
      <c r="AF279" s="61">
        <v>6</v>
      </c>
      <c r="AG279" s="61"/>
      <c r="AH279" s="61"/>
      <c r="AI279" s="61">
        <v>7</v>
      </c>
      <c r="AJ279" s="61"/>
      <c r="AK279" s="61"/>
      <c r="AL279" s="61">
        <v>8</v>
      </c>
      <c r="AM279" s="61"/>
      <c r="AN279" s="61"/>
      <c r="AO279" s="61">
        <v>9</v>
      </c>
      <c r="AP279" s="61"/>
      <c r="AQ279" s="61"/>
      <c r="AR279" s="61">
        <v>10</v>
      </c>
      <c r="AS279" s="61"/>
      <c r="AT279" s="61"/>
      <c r="AU279" s="61">
        <v>11</v>
      </c>
      <c r="AV279" s="61"/>
      <c r="AW279" s="61"/>
      <c r="AX279" s="61">
        <v>12</v>
      </c>
      <c r="AY279" s="61"/>
      <c r="AZ279" s="61"/>
      <c r="BA279" s="61">
        <v>13</v>
      </c>
      <c r="BB279" s="61"/>
      <c r="BC279" s="61"/>
      <c r="BD279" s="61">
        <v>14</v>
      </c>
      <c r="BE279" s="61"/>
      <c r="BF279" s="61"/>
      <c r="BG279" s="61">
        <v>15</v>
      </c>
      <c r="BH279" s="61"/>
      <c r="BI279" s="61"/>
      <c r="BJ279" s="61">
        <v>16</v>
      </c>
      <c r="BK279" s="61"/>
      <c r="BL279" s="61"/>
    </row>
    <row r="280" spans="1:79" ht="12.75" hidden="1" customHeight="1" x14ac:dyDescent="0.25">
      <c r="A280" s="62" t="s">
        <v>69</v>
      </c>
      <c r="B280" s="63"/>
      <c r="C280" s="63"/>
      <c r="D280" s="62" t="s">
        <v>57</v>
      </c>
      <c r="E280" s="63"/>
      <c r="F280" s="63"/>
      <c r="G280" s="63"/>
      <c r="H280" s="63"/>
      <c r="I280" s="63"/>
      <c r="J280" s="63"/>
      <c r="K280" s="63"/>
      <c r="L280" s="63"/>
      <c r="M280" s="63"/>
      <c r="N280" s="63"/>
      <c r="O280" s="63"/>
      <c r="P280" s="63"/>
      <c r="Q280" s="63"/>
      <c r="R280" s="63"/>
      <c r="S280" s="63"/>
      <c r="T280" s="63"/>
      <c r="U280" s="63"/>
      <c r="V280" s="64"/>
      <c r="W280" s="80" t="s">
        <v>72</v>
      </c>
      <c r="X280" s="80"/>
      <c r="Y280" s="80"/>
      <c r="Z280" s="80" t="s">
        <v>73</v>
      </c>
      <c r="AA280" s="80"/>
      <c r="AB280" s="80"/>
      <c r="AC280" s="122" t="s">
        <v>74</v>
      </c>
      <c r="AD280" s="122"/>
      <c r="AE280" s="122"/>
      <c r="AF280" s="122" t="s">
        <v>75</v>
      </c>
      <c r="AG280" s="122"/>
      <c r="AH280" s="122"/>
      <c r="AI280" s="80" t="s">
        <v>76</v>
      </c>
      <c r="AJ280" s="80"/>
      <c r="AK280" s="80"/>
      <c r="AL280" s="80" t="s">
        <v>77</v>
      </c>
      <c r="AM280" s="80"/>
      <c r="AN280" s="80"/>
      <c r="AO280" s="122" t="s">
        <v>105</v>
      </c>
      <c r="AP280" s="122"/>
      <c r="AQ280" s="122"/>
      <c r="AR280" s="122" t="s">
        <v>78</v>
      </c>
      <c r="AS280" s="122"/>
      <c r="AT280" s="122"/>
      <c r="AU280" s="80" t="s">
        <v>106</v>
      </c>
      <c r="AV280" s="80"/>
      <c r="AW280" s="80"/>
      <c r="AX280" s="122" t="s">
        <v>107</v>
      </c>
      <c r="AY280" s="122"/>
      <c r="AZ280" s="122"/>
      <c r="BA280" s="80" t="s">
        <v>108</v>
      </c>
      <c r="BB280" s="80"/>
      <c r="BC280" s="80"/>
      <c r="BD280" s="122" t="s">
        <v>109</v>
      </c>
      <c r="BE280" s="122"/>
      <c r="BF280" s="122"/>
      <c r="BG280" s="80" t="s">
        <v>110</v>
      </c>
      <c r="BH280" s="80"/>
      <c r="BI280" s="80"/>
      <c r="BJ280" s="122" t="s">
        <v>111</v>
      </c>
      <c r="BK280" s="122"/>
      <c r="BL280" s="122"/>
      <c r="CA280" s="1" t="s">
        <v>104</v>
      </c>
    </row>
    <row r="281" spans="1:79" s="8" customFormat="1" ht="13.2" customHeight="1" x14ac:dyDescent="0.25">
      <c r="A281" s="62">
        <v>1</v>
      </c>
      <c r="B281" s="63"/>
      <c r="C281" s="63"/>
      <c r="D281" s="92" t="s">
        <v>265</v>
      </c>
      <c r="E281" s="93"/>
      <c r="F281" s="93"/>
      <c r="G281" s="93"/>
      <c r="H281" s="93"/>
      <c r="I281" s="93"/>
      <c r="J281" s="93"/>
      <c r="K281" s="93"/>
      <c r="L281" s="93"/>
      <c r="M281" s="93"/>
      <c r="N281" s="93"/>
      <c r="O281" s="93"/>
      <c r="P281" s="93"/>
      <c r="Q281" s="93"/>
      <c r="R281" s="93"/>
      <c r="S281" s="93"/>
      <c r="T281" s="93"/>
      <c r="U281" s="93"/>
      <c r="V281" s="94"/>
      <c r="W281" s="125">
        <v>4.5</v>
      </c>
      <c r="X281" s="125"/>
      <c r="Y281" s="125"/>
      <c r="Z281" s="125">
        <v>4</v>
      </c>
      <c r="AA281" s="125"/>
      <c r="AB281" s="125"/>
      <c r="AC281" s="125">
        <v>0</v>
      </c>
      <c r="AD281" s="125"/>
      <c r="AE281" s="125"/>
      <c r="AF281" s="125">
        <v>0</v>
      </c>
      <c r="AG281" s="125"/>
      <c r="AH281" s="125"/>
      <c r="AI281" s="125">
        <v>4.5</v>
      </c>
      <c r="AJ281" s="125"/>
      <c r="AK281" s="125"/>
      <c r="AL281" s="125">
        <v>4</v>
      </c>
      <c r="AM281" s="125"/>
      <c r="AN281" s="125"/>
      <c r="AO281" s="125">
        <v>0</v>
      </c>
      <c r="AP281" s="125"/>
      <c r="AQ281" s="125"/>
      <c r="AR281" s="125">
        <v>0</v>
      </c>
      <c r="AS281" s="125"/>
      <c r="AT281" s="125"/>
      <c r="AU281" s="125">
        <v>4.5</v>
      </c>
      <c r="AV281" s="125"/>
      <c r="AW281" s="125"/>
      <c r="AX281" s="125">
        <v>0</v>
      </c>
      <c r="AY281" s="125"/>
      <c r="AZ281" s="125"/>
      <c r="BA281" s="125">
        <v>4.5</v>
      </c>
      <c r="BB281" s="125"/>
      <c r="BC281" s="125"/>
      <c r="BD281" s="125">
        <v>0</v>
      </c>
      <c r="BE281" s="125"/>
      <c r="BF281" s="125"/>
      <c r="BG281" s="125">
        <v>4.5</v>
      </c>
      <c r="BH281" s="125"/>
      <c r="BI281" s="125"/>
      <c r="BJ281" s="125">
        <v>0</v>
      </c>
      <c r="BK281" s="125"/>
      <c r="BL281" s="125"/>
      <c r="CA281" s="8" t="s">
        <v>43</v>
      </c>
    </row>
    <row r="282" spans="1:79" s="8" customFormat="1" ht="13.2" customHeight="1" x14ac:dyDescent="0.25">
      <c r="A282" s="62">
        <v>2</v>
      </c>
      <c r="B282" s="63"/>
      <c r="C282" s="63"/>
      <c r="D282" s="92" t="s">
        <v>266</v>
      </c>
      <c r="E282" s="93"/>
      <c r="F282" s="93"/>
      <c r="G282" s="93"/>
      <c r="H282" s="93"/>
      <c r="I282" s="93"/>
      <c r="J282" s="93"/>
      <c r="K282" s="93"/>
      <c r="L282" s="93"/>
      <c r="M282" s="93"/>
      <c r="N282" s="93"/>
      <c r="O282" s="93"/>
      <c r="P282" s="93"/>
      <c r="Q282" s="93"/>
      <c r="R282" s="93"/>
      <c r="S282" s="93"/>
      <c r="T282" s="93"/>
      <c r="U282" s="93"/>
      <c r="V282" s="94"/>
      <c r="W282" s="125">
        <v>4.5</v>
      </c>
      <c r="X282" s="125"/>
      <c r="Y282" s="125"/>
      <c r="Z282" s="125">
        <v>4.5</v>
      </c>
      <c r="AA282" s="125"/>
      <c r="AB282" s="125"/>
      <c r="AC282" s="125">
        <v>0</v>
      </c>
      <c r="AD282" s="125"/>
      <c r="AE282" s="125"/>
      <c r="AF282" s="125">
        <v>0</v>
      </c>
      <c r="AG282" s="125"/>
      <c r="AH282" s="125"/>
      <c r="AI282" s="125">
        <v>4.5</v>
      </c>
      <c r="AJ282" s="125"/>
      <c r="AK282" s="125"/>
      <c r="AL282" s="125">
        <v>4</v>
      </c>
      <c r="AM282" s="125"/>
      <c r="AN282" s="125"/>
      <c r="AO282" s="125">
        <v>0</v>
      </c>
      <c r="AP282" s="125"/>
      <c r="AQ282" s="125"/>
      <c r="AR282" s="125">
        <v>0</v>
      </c>
      <c r="AS282" s="125"/>
      <c r="AT282" s="125"/>
      <c r="AU282" s="125">
        <v>4.5</v>
      </c>
      <c r="AV282" s="125"/>
      <c r="AW282" s="125"/>
      <c r="AX282" s="125">
        <v>0</v>
      </c>
      <c r="AY282" s="125"/>
      <c r="AZ282" s="125"/>
      <c r="BA282" s="125">
        <v>4.5</v>
      </c>
      <c r="BB282" s="125"/>
      <c r="BC282" s="125"/>
      <c r="BD282" s="125">
        <v>0</v>
      </c>
      <c r="BE282" s="125"/>
      <c r="BF282" s="125"/>
      <c r="BG282" s="125">
        <v>4.5</v>
      </c>
      <c r="BH282" s="125"/>
      <c r="BI282" s="125"/>
      <c r="BJ282" s="125">
        <v>0</v>
      </c>
      <c r="BK282" s="125"/>
      <c r="BL282" s="125"/>
    </row>
    <row r="283" spans="1:79" s="8" customFormat="1" ht="12.75" customHeight="1" x14ac:dyDescent="0.25">
      <c r="A283" s="62">
        <v>3</v>
      </c>
      <c r="B283" s="63"/>
      <c r="C283" s="63"/>
      <c r="D283" s="92" t="s">
        <v>267</v>
      </c>
      <c r="E283" s="93"/>
      <c r="F283" s="93"/>
      <c r="G283" s="93"/>
      <c r="H283" s="93"/>
      <c r="I283" s="93"/>
      <c r="J283" s="93"/>
      <c r="K283" s="93"/>
      <c r="L283" s="93"/>
      <c r="M283" s="93"/>
      <c r="N283" s="93"/>
      <c r="O283" s="93"/>
      <c r="P283" s="93"/>
      <c r="Q283" s="93"/>
      <c r="R283" s="93"/>
      <c r="S283" s="93"/>
      <c r="T283" s="93"/>
      <c r="U283" s="93"/>
      <c r="V283" s="94"/>
      <c r="W283" s="125">
        <v>1.25</v>
      </c>
      <c r="X283" s="125"/>
      <c r="Y283" s="125"/>
      <c r="Z283" s="125">
        <v>0</v>
      </c>
      <c r="AA283" s="125"/>
      <c r="AB283" s="125"/>
      <c r="AC283" s="125">
        <v>0</v>
      </c>
      <c r="AD283" s="125"/>
      <c r="AE283" s="125"/>
      <c r="AF283" s="125">
        <v>0</v>
      </c>
      <c r="AG283" s="125"/>
      <c r="AH283" s="125"/>
      <c r="AI283" s="125">
        <v>1.25</v>
      </c>
      <c r="AJ283" s="125"/>
      <c r="AK283" s="125"/>
      <c r="AL283" s="125">
        <v>0</v>
      </c>
      <c r="AM283" s="125"/>
      <c r="AN283" s="125"/>
      <c r="AO283" s="125">
        <v>0</v>
      </c>
      <c r="AP283" s="125"/>
      <c r="AQ283" s="125"/>
      <c r="AR283" s="125">
        <v>0</v>
      </c>
      <c r="AS283" s="125"/>
      <c r="AT283" s="125"/>
      <c r="AU283" s="125">
        <v>1.25</v>
      </c>
      <c r="AV283" s="125"/>
      <c r="AW283" s="125"/>
      <c r="AX283" s="125">
        <v>0</v>
      </c>
      <c r="AY283" s="125"/>
      <c r="AZ283" s="125"/>
      <c r="BA283" s="125">
        <v>1.25</v>
      </c>
      <c r="BB283" s="125"/>
      <c r="BC283" s="125"/>
      <c r="BD283" s="125">
        <v>0</v>
      </c>
      <c r="BE283" s="125"/>
      <c r="BF283" s="125"/>
      <c r="BG283" s="125">
        <v>1.25</v>
      </c>
      <c r="BH283" s="125"/>
      <c r="BI283" s="125"/>
      <c r="BJ283" s="125">
        <v>0</v>
      </c>
      <c r="BK283" s="125"/>
      <c r="BL283" s="125"/>
    </row>
    <row r="284" spans="1:79" s="8" customFormat="1" ht="13.2" customHeight="1" x14ac:dyDescent="0.25">
      <c r="A284" s="62">
        <v>4</v>
      </c>
      <c r="B284" s="63"/>
      <c r="C284" s="63"/>
      <c r="D284" s="92" t="s">
        <v>268</v>
      </c>
      <c r="E284" s="93"/>
      <c r="F284" s="93"/>
      <c r="G284" s="93"/>
      <c r="H284" s="93"/>
      <c r="I284" s="93"/>
      <c r="J284" s="93"/>
      <c r="K284" s="93"/>
      <c r="L284" s="93"/>
      <c r="M284" s="93"/>
      <c r="N284" s="93"/>
      <c r="O284" s="93"/>
      <c r="P284" s="93"/>
      <c r="Q284" s="93"/>
      <c r="R284" s="93"/>
      <c r="S284" s="93"/>
      <c r="T284" s="93"/>
      <c r="U284" s="93"/>
      <c r="V284" s="94"/>
      <c r="W284" s="125">
        <v>3.75</v>
      </c>
      <c r="X284" s="125"/>
      <c r="Y284" s="125"/>
      <c r="Z284" s="125">
        <v>2.75</v>
      </c>
      <c r="AA284" s="125"/>
      <c r="AB284" s="125"/>
      <c r="AC284" s="125">
        <v>0</v>
      </c>
      <c r="AD284" s="125"/>
      <c r="AE284" s="125"/>
      <c r="AF284" s="125">
        <v>0</v>
      </c>
      <c r="AG284" s="125"/>
      <c r="AH284" s="125"/>
      <c r="AI284" s="125">
        <v>3.75</v>
      </c>
      <c r="AJ284" s="125"/>
      <c r="AK284" s="125"/>
      <c r="AL284" s="125">
        <v>2.75</v>
      </c>
      <c r="AM284" s="125"/>
      <c r="AN284" s="125"/>
      <c r="AO284" s="125">
        <v>0</v>
      </c>
      <c r="AP284" s="125"/>
      <c r="AQ284" s="125"/>
      <c r="AR284" s="125">
        <v>0</v>
      </c>
      <c r="AS284" s="125"/>
      <c r="AT284" s="125"/>
      <c r="AU284" s="125">
        <v>3.75</v>
      </c>
      <c r="AV284" s="125"/>
      <c r="AW284" s="125"/>
      <c r="AX284" s="125">
        <v>0</v>
      </c>
      <c r="AY284" s="125"/>
      <c r="AZ284" s="125"/>
      <c r="BA284" s="125">
        <v>3.75</v>
      </c>
      <c r="BB284" s="125"/>
      <c r="BC284" s="125"/>
      <c r="BD284" s="125">
        <v>0</v>
      </c>
      <c r="BE284" s="125"/>
      <c r="BF284" s="125"/>
      <c r="BG284" s="125">
        <v>3.75</v>
      </c>
      <c r="BH284" s="125"/>
      <c r="BI284" s="125"/>
      <c r="BJ284" s="125">
        <v>0</v>
      </c>
      <c r="BK284" s="125"/>
      <c r="BL284" s="125"/>
    </row>
    <row r="285" spans="1:79" s="9" customFormat="1" ht="13.2" customHeight="1" x14ac:dyDescent="0.25">
      <c r="A285" s="98">
        <v>5</v>
      </c>
      <c r="B285" s="99"/>
      <c r="C285" s="99"/>
      <c r="D285" s="159" t="s">
        <v>187</v>
      </c>
      <c r="E285" s="156"/>
      <c r="F285" s="156"/>
      <c r="G285" s="156"/>
      <c r="H285" s="156"/>
      <c r="I285" s="156"/>
      <c r="J285" s="156"/>
      <c r="K285" s="156"/>
      <c r="L285" s="156"/>
      <c r="M285" s="156"/>
      <c r="N285" s="156"/>
      <c r="O285" s="156"/>
      <c r="P285" s="156"/>
      <c r="Q285" s="156"/>
      <c r="R285" s="156"/>
      <c r="S285" s="156"/>
      <c r="T285" s="156"/>
      <c r="U285" s="156"/>
      <c r="V285" s="157"/>
      <c r="W285" s="128">
        <v>14</v>
      </c>
      <c r="X285" s="128"/>
      <c r="Y285" s="128"/>
      <c r="Z285" s="128">
        <v>11.25</v>
      </c>
      <c r="AA285" s="128"/>
      <c r="AB285" s="128"/>
      <c r="AC285" s="128">
        <v>0</v>
      </c>
      <c r="AD285" s="128"/>
      <c r="AE285" s="128"/>
      <c r="AF285" s="128">
        <v>0</v>
      </c>
      <c r="AG285" s="128"/>
      <c r="AH285" s="128"/>
      <c r="AI285" s="128">
        <v>14</v>
      </c>
      <c r="AJ285" s="128"/>
      <c r="AK285" s="128"/>
      <c r="AL285" s="128">
        <v>10.75</v>
      </c>
      <c r="AM285" s="128"/>
      <c r="AN285" s="128"/>
      <c r="AO285" s="128">
        <v>0</v>
      </c>
      <c r="AP285" s="128"/>
      <c r="AQ285" s="128"/>
      <c r="AR285" s="128">
        <v>0</v>
      </c>
      <c r="AS285" s="128"/>
      <c r="AT285" s="128"/>
      <c r="AU285" s="128">
        <v>14</v>
      </c>
      <c r="AV285" s="128"/>
      <c r="AW285" s="128"/>
      <c r="AX285" s="128">
        <v>0</v>
      </c>
      <c r="AY285" s="128"/>
      <c r="AZ285" s="128"/>
      <c r="BA285" s="128">
        <v>14</v>
      </c>
      <c r="BB285" s="128"/>
      <c r="BC285" s="128"/>
      <c r="BD285" s="128">
        <v>0</v>
      </c>
      <c r="BE285" s="128"/>
      <c r="BF285" s="128"/>
      <c r="BG285" s="128">
        <v>14</v>
      </c>
      <c r="BH285" s="128"/>
      <c r="BI285" s="128"/>
      <c r="BJ285" s="128">
        <v>0</v>
      </c>
      <c r="BK285" s="128"/>
      <c r="BL285" s="128"/>
    </row>
    <row r="286" spans="1:79" s="8" customFormat="1" ht="26.4" customHeight="1" x14ac:dyDescent="0.25">
      <c r="A286" s="62">
        <v>6</v>
      </c>
      <c r="B286" s="63"/>
      <c r="C286" s="63"/>
      <c r="D286" s="92" t="s">
        <v>188</v>
      </c>
      <c r="E286" s="93"/>
      <c r="F286" s="93"/>
      <c r="G286" s="93"/>
      <c r="H286" s="93"/>
      <c r="I286" s="93"/>
      <c r="J286" s="93"/>
      <c r="K286" s="93"/>
      <c r="L286" s="93"/>
      <c r="M286" s="93"/>
      <c r="N286" s="93"/>
      <c r="O286" s="93"/>
      <c r="P286" s="93"/>
      <c r="Q286" s="93"/>
      <c r="R286" s="93"/>
      <c r="S286" s="93"/>
      <c r="T286" s="93"/>
      <c r="U286" s="93"/>
      <c r="V286" s="94"/>
      <c r="W286" s="125" t="s">
        <v>153</v>
      </c>
      <c r="X286" s="125"/>
      <c r="Y286" s="125"/>
      <c r="Z286" s="125" t="s">
        <v>153</v>
      </c>
      <c r="AA286" s="125"/>
      <c r="AB286" s="125"/>
      <c r="AC286" s="125"/>
      <c r="AD286" s="125"/>
      <c r="AE286" s="125"/>
      <c r="AF286" s="125"/>
      <c r="AG286" s="125"/>
      <c r="AH286" s="125"/>
      <c r="AI286" s="125" t="s">
        <v>153</v>
      </c>
      <c r="AJ286" s="125"/>
      <c r="AK286" s="125"/>
      <c r="AL286" s="125" t="s">
        <v>153</v>
      </c>
      <c r="AM286" s="125"/>
      <c r="AN286" s="125"/>
      <c r="AO286" s="125"/>
      <c r="AP286" s="125"/>
      <c r="AQ286" s="125"/>
      <c r="AR286" s="125"/>
      <c r="AS286" s="125"/>
      <c r="AT286" s="125"/>
      <c r="AU286" s="125" t="s">
        <v>153</v>
      </c>
      <c r="AV286" s="125"/>
      <c r="AW286" s="125"/>
      <c r="AX286" s="125"/>
      <c r="AY286" s="125"/>
      <c r="AZ286" s="125"/>
      <c r="BA286" s="125" t="s">
        <v>153</v>
      </c>
      <c r="BB286" s="125"/>
      <c r="BC286" s="125"/>
      <c r="BD286" s="125"/>
      <c r="BE286" s="125"/>
      <c r="BF286" s="125"/>
      <c r="BG286" s="125" t="s">
        <v>153</v>
      </c>
      <c r="BH286" s="125"/>
      <c r="BI286" s="125"/>
      <c r="BJ286" s="125"/>
      <c r="BK286" s="125"/>
      <c r="BL286" s="125"/>
    </row>
    <row r="289" spans="1:79" ht="14.25" customHeight="1" x14ac:dyDescent="0.25">
      <c r="A289" s="51" t="s">
        <v>148</v>
      </c>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row>
    <row r="291" spans="1:79" ht="14.25" customHeight="1" x14ac:dyDescent="0.25">
      <c r="A291" s="51" t="s">
        <v>420</v>
      </c>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row>
    <row r="293" spans="1:79" ht="15" customHeight="1" x14ac:dyDescent="0.25">
      <c r="A293" s="59" t="s">
        <v>192</v>
      </c>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row>
    <row r="295" spans="1:79" ht="15" customHeight="1" x14ac:dyDescent="0.25">
      <c r="A295" s="61" t="s">
        <v>6</v>
      </c>
      <c r="B295" s="61"/>
      <c r="C295" s="61"/>
      <c r="D295" s="61"/>
      <c r="E295" s="61"/>
      <c r="F295" s="61"/>
      <c r="G295" s="61" t="s">
        <v>123</v>
      </c>
      <c r="H295" s="61"/>
      <c r="I295" s="61"/>
      <c r="J295" s="61"/>
      <c r="K295" s="61"/>
      <c r="L295" s="61"/>
      <c r="M295" s="61"/>
      <c r="N295" s="61"/>
      <c r="O295" s="61"/>
      <c r="P295" s="61"/>
      <c r="Q295" s="61"/>
      <c r="R295" s="61"/>
      <c r="S295" s="61"/>
      <c r="T295" s="61" t="s">
        <v>13</v>
      </c>
      <c r="U295" s="61"/>
      <c r="V295" s="61"/>
      <c r="W295" s="61"/>
      <c r="X295" s="61"/>
      <c r="Y295" s="61"/>
      <c r="Z295" s="61"/>
      <c r="AA295" s="77" t="s">
        <v>193</v>
      </c>
      <c r="AB295" s="136"/>
      <c r="AC295" s="136"/>
      <c r="AD295" s="136"/>
      <c r="AE295" s="136"/>
      <c r="AF295" s="136"/>
      <c r="AG295" s="136"/>
      <c r="AH295" s="136"/>
      <c r="AI295" s="136"/>
      <c r="AJ295" s="136"/>
      <c r="AK295" s="136"/>
      <c r="AL295" s="136"/>
      <c r="AM295" s="136"/>
      <c r="AN295" s="136"/>
      <c r="AO295" s="137"/>
      <c r="AP295" s="77" t="s">
        <v>195</v>
      </c>
      <c r="AQ295" s="78"/>
      <c r="AR295" s="78"/>
      <c r="AS295" s="78"/>
      <c r="AT295" s="78"/>
      <c r="AU295" s="78"/>
      <c r="AV295" s="78"/>
      <c r="AW295" s="78"/>
      <c r="AX295" s="78"/>
      <c r="AY295" s="78"/>
      <c r="AZ295" s="78"/>
      <c r="BA295" s="78"/>
      <c r="BB295" s="78"/>
      <c r="BC295" s="78"/>
      <c r="BD295" s="79"/>
      <c r="BE295" s="77" t="s">
        <v>200</v>
      </c>
      <c r="BF295" s="78"/>
      <c r="BG295" s="78"/>
      <c r="BH295" s="78"/>
      <c r="BI295" s="78"/>
      <c r="BJ295" s="78"/>
      <c r="BK295" s="78"/>
      <c r="BL295" s="78"/>
      <c r="BM295" s="78"/>
      <c r="BN295" s="78"/>
      <c r="BO295" s="78"/>
      <c r="BP295" s="78"/>
      <c r="BQ295" s="78"/>
      <c r="BR295" s="78"/>
      <c r="BS295" s="79"/>
    </row>
    <row r="296" spans="1:79" ht="32.1" customHeight="1" x14ac:dyDescent="0.2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t="s">
        <v>4</v>
      </c>
      <c r="AB296" s="61"/>
      <c r="AC296" s="61"/>
      <c r="AD296" s="61"/>
      <c r="AE296" s="61"/>
      <c r="AF296" s="61" t="s">
        <v>3</v>
      </c>
      <c r="AG296" s="61"/>
      <c r="AH296" s="61"/>
      <c r="AI296" s="61"/>
      <c r="AJ296" s="61"/>
      <c r="AK296" s="61" t="s">
        <v>89</v>
      </c>
      <c r="AL296" s="61"/>
      <c r="AM296" s="61"/>
      <c r="AN296" s="61"/>
      <c r="AO296" s="61"/>
      <c r="AP296" s="61" t="s">
        <v>4</v>
      </c>
      <c r="AQ296" s="61"/>
      <c r="AR296" s="61"/>
      <c r="AS296" s="61"/>
      <c r="AT296" s="61"/>
      <c r="AU296" s="61" t="s">
        <v>3</v>
      </c>
      <c r="AV296" s="61"/>
      <c r="AW296" s="61"/>
      <c r="AX296" s="61"/>
      <c r="AY296" s="61"/>
      <c r="AZ296" s="61" t="s">
        <v>96</v>
      </c>
      <c r="BA296" s="61"/>
      <c r="BB296" s="61"/>
      <c r="BC296" s="61"/>
      <c r="BD296" s="61"/>
      <c r="BE296" s="61" t="s">
        <v>4</v>
      </c>
      <c r="BF296" s="61"/>
      <c r="BG296" s="61"/>
      <c r="BH296" s="61"/>
      <c r="BI296" s="61"/>
      <c r="BJ296" s="61" t="s">
        <v>3</v>
      </c>
      <c r="BK296" s="61"/>
      <c r="BL296" s="61"/>
      <c r="BM296" s="61"/>
      <c r="BN296" s="61"/>
      <c r="BO296" s="61" t="s">
        <v>124</v>
      </c>
      <c r="BP296" s="61"/>
      <c r="BQ296" s="61"/>
      <c r="BR296" s="61"/>
      <c r="BS296" s="61"/>
    </row>
    <row r="297" spans="1:79" ht="15" customHeight="1" x14ac:dyDescent="0.25">
      <c r="A297" s="61">
        <v>1</v>
      </c>
      <c r="B297" s="61"/>
      <c r="C297" s="61"/>
      <c r="D297" s="61"/>
      <c r="E297" s="61"/>
      <c r="F297" s="61"/>
      <c r="G297" s="61">
        <v>2</v>
      </c>
      <c r="H297" s="61"/>
      <c r="I297" s="61"/>
      <c r="J297" s="61"/>
      <c r="K297" s="61"/>
      <c r="L297" s="61"/>
      <c r="M297" s="61"/>
      <c r="N297" s="61"/>
      <c r="O297" s="61"/>
      <c r="P297" s="61"/>
      <c r="Q297" s="61"/>
      <c r="R297" s="61"/>
      <c r="S297" s="61"/>
      <c r="T297" s="61">
        <v>3</v>
      </c>
      <c r="U297" s="61"/>
      <c r="V297" s="61"/>
      <c r="W297" s="61"/>
      <c r="X297" s="61"/>
      <c r="Y297" s="61"/>
      <c r="Z297" s="61"/>
      <c r="AA297" s="61">
        <v>4</v>
      </c>
      <c r="AB297" s="61"/>
      <c r="AC297" s="61"/>
      <c r="AD297" s="61"/>
      <c r="AE297" s="61"/>
      <c r="AF297" s="61">
        <v>5</v>
      </c>
      <c r="AG297" s="61"/>
      <c r="AH297" s="61"/>
      <c r="AI297" s="61"/>
      <c r="AJ297" s="61"/>
      <c r="AK297" s="61">
        <v>6</v>
      </c>
      <c r="AL297" s="61"/>
      <c r="AM297" s="61"/>
      <c r="AN297" s="61"/>
      <c r="AO297" s="61"/>
      <c r="AP297" s="61">
        <v>7</v>
      </c>
      <c r="AQ297" s="61"/>
      <c r="AR297" s="61"/>
      <c r="AS297" s="61"/>
      <c r="AT297" s="61"/>
      <c r="AU297" s="61">
        <v>8</v>
      </c>
      <c r="AV297" s="61"/>
      <c r="AW297" s="61"/>
      <c r="AX297" s="61"/>
      <c r="AY297" s="61"/>
      <c r="AZ297" s="61">
        <v>9</v>
      </c>
      <c r="BA297" s="61"/>
      <c r="BB297" s="61"/>
      <c r="BC297" s="61"/>
      <c r="BD297" s="61"/>
      <c r="BE297" s="61">
        <v>10</v>
      </c>
      <c r="BF297" s="61"/>
      <c r="BG297" s="61"/>
      <c r="BH297" s="61"/>
      <c r="BI297" s="61"/>
      <c r="BJ297" s="61">
        <v>11</v>
      </c>
      <c r="BK297" s="61"/>
      <c r="BL297" s="61"/>
      <c r="BM297" s="61"/>
      <c r="BN297" s="61"/>
      <c r="BO297" s="61">
        <v>12</v>
      </c>
      <c r="BP297" s="61"/>
      <c r="BQ297" s="61"/>
      <c r="BR297" s="61"/>
      <c r="BS297" s="61"/>
    </row>
    <row r="298" spans="1:79" ht="15" hidden="1" customHeight="1" x14ac:dyDescent="0.25">
      <c r="A298" s="80" t="s">
        <v>69</v>
      </c>
      <c r="B298" s="80"/>
      <c r="C298" s="80"/>
      <c r="D298" s="80"/>
      <c r="E298" s="80"/>
      <c r="F298" s="80"/>
      <c r="G298" s="142" t="s">
        <v>57</v>
      </c>
      <c r="H298" s="142"/>
      <c r="I298" s="142"/>
      <c r="J298" s="142"/>
      <c r="K298" s="142"/>
      <c r="L298" s="142"/>
      <c r="M298" s="142"/>
      <c r="N298" s="142"/>
      <c r="O298" s="142"/>
      <c r="P298" s="142"/>
      <c r="Q298" s="142"/>
      <c r="R298" s="142"/>
      <c r="S298" s="142"/>
      <c r="T298" s="142" t="s">
        <v>79</v>
      </c>
      <c r="U298" s="142"/>
      <c r="V298" s="142"/>
      <c r="W298" s="142"/>
      <c r="X298" s="142"/>
      <c r="Y298" s="142"/>
      <c r="Z298" s="142"/>
      <c r="AA298" s="122" t="s">
        <v>65</v>
      </c>
      <c r="AB298" s="122"/>
      <c r="AC298" s="122"/>
      <c r="AD298" s="122"/>
      <c r="AE298" s="122"/>
      <c r="AF298" s="122" t="s">
        <v>66</v>
      </c>
      <c r="AG298" s="122"/>
      <c r="AH298" s="122"/>
      <c r="AI298" s="122"/>
      <c r="AJ298" s="122"/>
      <c r="AK298" s="91" t="s">
        <v>120</v>
      </c>
      <c r="AL298" s="91"/>
      <c r="AM298" s="91"/>
      <c r="AN298" s="91"/>
      <c r="AO298" s="91"/>
      <c r="AP298" s="122" t="s">
        <v>67</v>
      </c>
      <c r="AQ298" s="122"/>
      <c r="AR298" s="122"/>
      <c r="AS298" s="122"/>
      <c r="AT298" s="122"/>
      <c r="AU298" s="122" t="s">
        <v>68</v>
      </c>
      <c r="AV298" s="122"/>
      <c r="AW298" s="122"/>
      <c r="AX298" s="122"/>
      <c r="AY298" s="122"/>
      <c r="AZ298" s="91" t="s">
        <v>120</v>
      </c>
      <c r="BA298" s="91"/>
      <c r="BB298" s="91"/>
      <c r="BC298" s="91"/>
      <c r="BD298" s="91"/>
      <c r="BE298" s="122" t="s">
        <v>58</v>
      </c>
      <c r="BF298" s="122"/>
      <c r="BG298" s="122"/>
      <c r="BH298" s="122"/>
      <c r="BI298" s="122"/>
      <c r="BJ298" s="122" t="s">
        <v>59</v>
      </c>
      <c r="BK298" s="122"/>
      <c r="BL298" s="122"/>
      <c r="BM298" s="122"/>
      <c r="BN298" s="122"/>
      <c r="BO298" s="91" t="s">
        <v>120</v>
      </c>
      <c r="BP298" s="91"/>
      <c r="BQ298" s="91"/>
      <c r="BR298" s="91"/>
      <c r="BS298" s="91"/>
      <c r="CA298" s="1" t="s">
        <v>44</v>
      </c>
    </row>
    <row r="299" spans="1:79" s="9" customFormat="1" ht="12.75" customHeight="1" x14ac:dyDescent="0.25">
      <c r="A299" s="139"/>
      <c r="B299" s="139"/>
      <c r="C299" s="139"/>
      <c r="D299" s="139"/>
      <c r="E299" s="139"/>
      <c r="F299" s="139"/>
      <c r="G299" s="140" t="s">
        <v>145</v>
      </c>
      <c r="H299" s="140"/>
      <c r="I299" s="140"/>
      <c r="J299" s="140"/>
      <c r="K299" s="140"/>
      <c r="L299" s="140"/>
      <c r="M299" s="140"/>
      <c r="N299" s="140"/>
      <c r="O299" s="140"/>
      <c r="P299" s="140"/>
      <c r="Q299" s="140"/>
      <c r="R299" s="140"/>
      <c r="S299" s="140"/>
      <c r="T299" s="141"/>
      <c r="U299" s="141"/>
      <c r="V299" s="141"/>
      <c r="W299" s="141"/>
      <c r="X299" s="141"/>
      <c r="Y299" s="141"/>
      <c r="Z299" s="141"/>
      <c r="AA299" s="113"/>
      <c r="AB299" s="113"/>
      <c r="AC299" s="113"/>
      <c r="AD299" s="113"/>
      <c r="AE299" s="113"/>
      <c r="AF299" s="113"/>
      <c r="AG299" s="113"/>
      <c r="AH299" s="113"/>
      <c r="AI299" s="113"/>
      <c r="AJ299" s="113"/>
      <c r="AK299" s="113">
        <f>IF(ISNUMBER(AA299),AA299,0)+IF(ISNUMBER(AF299),AF299,0)</f>
        <v>0</v>
      </c>
      <c r="AL299" s="113"/>
      <c r="AM299" s="113"/>
      <c r="AN299" s="113"/>
      <c r="AO299" s="113"/>
      <c r="AP299" s="113"/>
      <c r="AQ299" s="113"/>
      <c r="AR299" s="113"/>
      <c r="AS299" s="113"/>
      <c r="AT299" s="113"/>
      <c r="AU299" s="113"/>
      <c r="AV299" s="113"/>
      <c r="AW299" s="113"/>
      <c r="AX299" s="113"/>
      <c r="AY299" s="113"/>
      <c r="AZ299" s="113">
        <f>IF(ISNUMBER(AP299),AP299,0)+IF(ISNUMBER(AU299),AU299,0)</f>
        <v>0</v>
      </c>
      <c r="BA299" s="113"/>
      <c r="BB299" s="113"/>
      <c r="BC299" s="113"/>
      <c r="BD299" s="113"/>
      <c r="BE299" s="113"/>
      <c r="BF299" s="113"/>
      <c r="BG299" s="113"/>
      <c r="BH299" s="113"/>
      <c r="BI299" s="113"/>
      <c r="BJ299" s="113"/>
      <c r="BK299" s="113"/>
      <c r="BL299" s="113"/>
      <c r="BM299" s="113"/>
      <c r="BN299" s="113"/>
      <c r="BO299" s="113">
        <f>IF(ISNUMBER(BE299),BE299,0)+IF(ISNUMBER(BJ299),BJ299,0)</f>
        <v>0</v>
      </c>
      <c r="BP299" s="113"/>
      <c r="BQ299" s="113"/>
      <c r="BR299" s="113"/>
      <c r="BS299" s="113"/>
      <c r="CA299" s="9" t="s">
        <v>45</v>
      </c>
    </row>
    <row r="302" spans="1:79" ht="14.25" customHeight="1" x14ac:dyDescent="0.25">
      <c r="A302" s="51" t="s">
        <v>421</v>
      </c>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row>
    <row r="303" spans="1:79" ht="7.2" customHeight="1" x14ac:dyDescent="0.25"/>
    <row r="304" spans="1:79" ht="15" customHeight="1" x14ac:dyDescent="0.25">
      <c r="A304" s="59" t="s">
        <v>192</v>
      </c>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row>
    <row r="306" spans="1:79" ht="15" customHeight="1" x14ac:dyDescent="0.25">
      <c r="A306" s="61" t="s">
        <v>6</v>
      </c>
      <c r="B306" s="61"/>
      <c r="C306" s="61"/>
      <c r="D306" s="61"/>
      <c r="E306" s="61"/>
      <c r="F306" s="61"/>
      <c r="G306" s="61" t="s">
        <v>123</v>
      </c>
      <c r="H306" s="61"/>
      <c r="I306" s="61"/>
      <c r="J306" s="61"/>
      <c r="K306" s="61"/>
      <c r="L306" s="61"/>
      <c r="M306" s="61"/>
      <c r="N306" s="61"/>
      <c r="O306" s="61"/>
      <c r="P306" s="61"/>
      <c r="Q306" s="61"/>
      <c r="R306" s="61"/>
      <c r="S306" s="61"/>
      <c r="T306" s="61" t="s">
        <v>13</v>
      </c>
      <c r="U306" s="61"/>
      <c r="V306" s="61"/>
      <c r="W306" s="61"/>
      <c r="X306" s="61"/>
      <c r="Y306" s="61"/>
      <c r="Z306" s="61"/>
      <c r="AA306" s="77" t="s">
        <v>204</v>
      </c>
      <c r="AB306" s="136"/>
      <c r="AC306" s="136"/>
      <c r="AD306" s="136"/>
      <c r="AE306" s="136"/>
      <c r="AF306" s="136"/>
      <c r="AG306" s="136"/>
      <c r="AH306" s="136"/>
      <c r="AI306" s="136"/>
      <c r="AJ306" s="136"/>
      <c r="AK306" s="136"/>
      <c r="AL306" s="136"/>
      <c r="AM306" s="136"/>
      <c r="AN306" s="136"/>
      <c r="AO306" s="137"/>
      <c r="AP306" s="77" t="s">
        <v>208</v>
      </c>
      <c r="AQ306" s="78"/>
      <c r="AR306" s="78"/>
      <c r="AS306" s="78"/>
      <c r="AT306" s="78"/>
      <c r="AU306" s="78"/>
      <c r="AV306" s="78"/>
      <c r="AW306" s="78"/>
      <c r="AX306" s="78"/>
      <c r="AY306" s="78"/>
      <c r="AZ306" s="78"/>
      <c r="BA306" s="78"/>
      <c r="BB306" s="78"/>
      <c r="BC306" s="78"/>
      <c r="BD306" s="79"/>
    </row>
    <row r="307" spans="1:79" ht="32.1" customHeight="1" x14ac:dyDescent="0.2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t="s">
        <v>4</v>
      </c>
      <c r="AB307" s="61"/>
      <c r="AC307" s="61"/>
      <c r="AD307" s="61"/>
      <c r="AE307" s="61"/>
      <c r="AF307" s="61" t="s">
        <v>3</v>
      </c>
      <c r="AG307" s="61"/>
      <c r="AH307" s="61"/>
      <c r="AI307" s="61"/>
      <c r="AJ307" s="61"/>
      <c r="AK307" s="61" t="s">
        <v>89</v>
      </c>
      <c r="AL307" s="61"/>
      <c r="AM307" s="61"/>
      <c r="AN307" s="61"/>
      <c r="AO307" s="61"/>
      <c r="AP307" s="61" t="s">
        <v>4</v>
      </c>
      <c r="AQ307" s="61"/>
      <c r="AR307" s="61"/>
      <c r="AS307" s="61"/>
      <c r="AT307" s="61"/>
      <c r="AU307" s="61" t="s">
        <v>3</v>
      </c>
      <c r="AV307" s="61"/>
      <c r="AW307" s="61"/>
      <c r="AX307" s="61"/>
      <c r="AY307" s="61"/>
      <c r="AZ307" s="61" t="s">
        <v>96</v>
      </c>
      <c r="BA307" s="61"/>
      <c r="BB307" s="61"/>
      <c r="BC307" s="61"/>
      <c r="BD307" s="61"/>
    </row>
    <row r="308" spans="1:79" ht="15" customHeight="1" x14ac:dyDescent="0.25">
      <c r="A308" s="61">
        <v>1</v>
      </c>
      <c r="B308" s="61"/>
      <c r="C308" s="61"/>
      <c r="D308" s="61"/>
      <c r="E308" s="61"/>
      <c r="F308" s="61"/>
      <c r="G308" s="61">
        <v>2</v>
      </c>
      <c r="H308" s="61"/>
      <c r="I308" s="61"/>
      <c r="J308" s="61"/>
      <c r="K308" s="61"/>
      <c r="L308" s="61"/>
      <c r="M308" s="61"/>
      <c r="N308" s="61"/>
      <c r="O308" s="61"/>
      <c r="P308" s="61"/>
      <c r="Q308" s="61"/>
      <c r="R308" s="61"/>
      <c r="S308" s="61"/>
      <c r="T308" s="61">
        <v>3</v>
      </c>
      <c r="U308" s="61"/>
      <c r="V308" s="61"/>
      <c r="W308" s="61"/>
      <c r="X308" s="61"/>
      <c r="Y308" s="61"/>
      <c r="Z308" s="61"/>
      <c r="AA308" s="61">
        <v>4</v>
      </c>
      <c r="AB308" s="61"/>
      <c r="AC308" s="61"/>
      <c r="AD308" s="61"/>
      <c r="AE308" s="61"/>
      <c r="AF308" s="61">
        <v>5</v>
      </c>
      <c r="AG308" s="61"/>
      <c r="AH308" s="61"/>
      <c r="AI308" s="61"/>
      <c r="AJ308" s="61"/>
      <c r="AK308" s="61">
        <v>6</v>
      </c>
      <c r="AL308" s="61"/>
      <c r="AM308" s="61"/>
      <c r="AN308" s="61"/>
      <c r="AO308" s="61"/>
      <c r="AP308" s="61">
        <v>7</v>
      </c>
      <c r="AQ308" s="61"/>
      <c r="AR308" s="61"/>
      <c r="AS308" s="61"/>
      <c r="AT308" s="61"/>
      <c r="AU308" s="61">
        <v>8</v>
      </c>
      <c r="AV308" s="61"/>
      <c r="AW308" s="61"/>
      <c r="AX308" s="61"/>
      <c r="AY308" s="61"/>
      <c r="AZ308" s="61">
        <v>9</v>
      </c>
      <c r="BA308" s="61"/>
      <c r="BB308" s="61"/>
      <c r="BC308" s="61"/>
      <c r="BD308" s="61"/>
    </row>
    <row r="309" spans="1:79" ht="12" hidden="1" customHeight="1" x14ac:dyDescent="0.25">
      <c r="A309" s="80" t="s">
        <v>69</v>
      </c>
      <c r="B309" s="80"/>
      <c r="C309" s="80"/>
      <c r="D309" s="80"/>
      <c r="E309" s="80"/>
      <c r="F309" s="80"/>
      <c r="G309" s="142" t="s">
        <v>57</v>
      </c>
      <c r="H309" s="142"/>
      <c r="I309" s="142"/>
      <c r="J309" s="142"/>
      <c r="K309" s="142"/>
      <c r="L309" s="142"/>
      <c r="M309" s="142"/>
      <c r="N309" s="142"/>
      <c r="O309" s="142"/>
      <c r="P309" s="142"/>
      <c r="Q309" s="142"/>
      <c r="R309" s="142"/>
      <c r="S309" s="142"/>
      <c r="T309" s="142" t="s">
        <v>79</v>
      </c>
      <c r="U309" s="142"/>
      <c r="V309" s="142"/>
      <c r="W309" s="142"/>
      <c r="X309" s="142"/>
      <c r="Y309" s="142"/>
      <c r="Z309" s="142"/>
      <c r="AA309" s="122" t="s">
        <v>60</v>
      </c>
      <c r="AB309" s="122"/>
      <c r="AC309" s="122"/>
      <c r="AD309" s="122"/>
      <c r="AE309" s="122"/>
      <c r="AF309" s="122" t="s">
        <v>61</v>
      </c>
      <c r="AG309" s="122"/>
      <c r="AH309" s="122"/>
      <c r="AI309" s="122"/>
      <c r="AJ309" s="122"/>
      <c r="AK309" s="91" t="s">
        <v>120</v>
      </c>
      <c r="AL309" s="91"/>
      <c r="AM309" s="91"/>
      <c r="AN309" s="91"/>
      <c r="AO309" s="91"/>
      <c r="AP309" s="122" t="s">
        <v>62</v>
      </c>
      <c r="AQ309" s="122"/>
      <c r="AR309" s="122"/>
      <c r="AS309" s="122"/>
      <c r="AT309" s="122"/>
      <c r="AU309" s="122" t="s">
        <v>63</v>
      </c>
      <c r="AV309" s="122"/>
      <c r="AW309" s="122"/>
      <c r="AX309" s="122"/>
      <c r="AY309" s="122"/>
      <c r="AZ309" s="91" t="s">
        <v>120</v>
      </c>
      <c r="BA309" s="91"/>
      <c r="BB309" s="91"/>
      <c r="BC309" s="91"/>
      <c r="BD309" s="91"/>
      <c r="CA309" s="1" t="s">
        <v>46</v>
      </c>
    </row>
    <row r="310" spans="1:79" s="9" customFormat="1" x14ac:dyDescent="0.25">
      <c r="A310" s="139"/>
      <c r="B310" s="139"/>
      <c r="C310" s="139"/>
      <c r="D310" s="139"/>
      <c r="E310" s="139"/>
      <c r="F310" s="139"/>
      <c r="G310" s="140" t="s">
        <v>145</v>
      </c>
      <c r="H310" s="140"/>
      <c r="I310" s="140"/>
      <c r="J310" s="140"/>
      <c r="K310" s="140"/>
      <c r="L310" s="140"/>
      <c r="M310" s="140"/>
      <c r="N310" s="140"/>
      <c r="O310" s="140"/>
      <c r="P310" s="140"/>
      <c r="Q310" s="140"/>
      <c r="R310" s="140"/>
      <c r="S310" s="140"/>
      <c r="T310" s="141"/>
      <c r="U310" s="141"/>
      <c r="V310" s="141"/>
      <c r="W310" s="141"/>
      <c r="X310" s="141"/>
      <c r="Y310" s="141"/>
      <c r="Z310" s="141"/>
      <c r="AA310" s="113"/>
      <c r="AB310" s="113"/>
      <c r="AC310" s="113"/>
      <c r="AD310" s="113"/>
      <c r="AE310" s="113"/>
      <c r="AF310" s="113"/>
      <c r="AG310" s="113"/>
      <c r="AH310" s="113"/>
      <c r="AI310" s="113"/>
      <c r="AJ310" s="113"/>
      <c r="AK310" s="113">
        <f>IF(ISNUMBER(AA310),AA310,0)+IF(ISNUMBER(AF310),AF310,0)</f>
        <v>0</v>
      </c>
      <c r="AL310" s="113"/>
      <c r="AM310" s="113"/>
      <c r="AN310" s="113"/>
      <c r="AO310" s="113"/>
      <c r="AP310" s="113"/>
      <c r="AQ310" s="113"/>
      <c r="AR310" s="113"/>
      <c r="AS310" s="113"/>
      <c r="AT310" s="113"/>
      <c r="AU310" s="113"/>
      <c r="AV310" s="113"/>
      <c r="AW310" s="113"/>
      <c r="AX310" s="113"/>
      <c r="AY310" s="113"/>
      <c r="AZ310" s="113">
        <f>IF(ISNUMBER(AP310),AP310,0)+IF(ISNUMBER(AU310),AU310,0)</f>
        <v>0</v>
      </c>
      <c r="BA310" s="113"/>
      <c r="BB310" s="113"/>
      <c r="BC310" s="113"/>
      <c r="BD310" s="113"/>
      <c r="CA310" s="9" t="s">
        <v>47</v>
      </c>
    </row>
    <row r="312" spans="1:79" ht="14.25" customHeight="1" x14ac:dyDescent="0.25">
      <c r="A312" s="51" t="s">
        <v>210</v>
      </c>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row>
    <row r="313" spans="1:79" ht="9" customHeight="1" x14ac:dyDescent="0.25"/>
    <row r="314" spans="1:79" ht="15" customHeight="1" x14ac:dyDescent="0.25">
      <c r="A314" s="59" t="s">
        <v>192</v>
      </c>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row>
    <row r="315" spans="1:79" ht="9" customHeight="1" x14ac:dyDescent="0.25"/>
    <row r="316" spans="1:79" ht="23.1" customHeight="1" x14ac:dyDescent="0.25">
      <c r="A316" s="61" t="s">
        <v>125</v>
      </c>
      <c r="B316" s="61"/>
      <c r="C316" s="61"/>
      <c r="D316" s="61"/>
      <c r="E316" s="61"/>
      <c r="F316" s="61"/>
      <c r="G316" s="61"/>
      <c r="H316" s="61"/>
      <c r="I316" s="61"/>
      <c r="J316" s="61"/>
      <c r="K316" s="61"/>
      <c r="L316" s="61"/>
      <c r="M316" s="61"/>
      <c r="N316" s="81" t="s">
        <v>126</v>
      </c>
      <c r="O316" s="82"/>
      <c r="P316" s="82"/>
      <c r="Q316" s="82"/>
      <c r="R316" s="82"/>
      <c r="S316" s="82"/>
      <c r="T316" s="82"/>
      <c r="U316" s="83"/>
      <c r="V316" s="81" t="s">
        <v>127</v>
      </c>
      <c r="W316" s="82"/>
      <c r="X316" s="82"/>
      <c r="Y316" s="83"/>
      <c r="Z316" s="77" t="s">
        <v>193</v>
      </c>
      <c r="AA316" s="78"/>
      <c r="AB316" s="78"/>
      <c r="AC316" s="78"/>
      <c r="AD316" s="78"/>
      <c r="AE316" s="78"/>
      <c r="AF316" s="78"/>
      <c r="AG316" s="79"/>
      <c r="AH316" s="77" t="s">
        <v>195</v>
      </c>
      <c r="AI316" s="78"/>
      <c r="AJ316" s="78"/>
      <c r="AK316" s="78"/>
      <c r="AL316" s="78"/>
      <c r="AM316" s="78"/>
      <c r="AN316" s="78"/>
      <c r="AO316" s="79"/>
      <c r="AP316" s="77" t="s">
        <v>200</v>
      </c>
      <c r="AQ316" s="78"/>
      <c r="AR316" s="78"/>
      <c r="AS316" s="78"/>
      <c r="AT316" s="78"/>
      <c r="AU316" s="78"/>
      <c r="AV316" s="78"/>
      <c r="AW316" s="78"/>
      <c r="AX316" s="77" t="s">
        <v>204</v>
      </c>
      <c r="AY316" s="78"/>
      <c r="AZ316" s="78"/>
      <c r="BA316" s="78"/>
      <c r="BB316" s="78"/>
      <c r="BC316" s="78"/>
      <c r="BD316" s="78"/>
      <c r="BE316" s="79"/>
      <c r="BF316" s="77" t="s">
        <v>208</v>
      </c>
      <c r="BG316" s="78"/>
      <c r="BH316" s="78"/>
      <c r="BI316" s="78"/>
      <c r="BJ316" s="78"/>
      <c r="BK316" s="78"/>
      <c r="BL316" s="78"/>
      <c r="BM316" s="79"/>
    </row>
    <row r="317" spans="1:79" ht="95.25" customHeight="1" x14ac:dyDescent="0.25">
      <c r="A317" s="61"/>
      <c r="B317" s="61"/>
      <c r="C317" s="61"/>
      <c r="D317" s="61"/>
      <c r="E317" s="61"/>
      <c r="F317" s="61"/>
      <c r="G317" s="61"/>
      <c r="H317" s="61"/>
      <c r="I317" s="61"/>
      <c r="J317" s="61"/>
      <c r="K317" s="61"/>
      <c r="L317" s="61"/>
      <c r="M317" s="61"/>
      <c r="N317" s="84"/>
      <c r="O317" s="85"/>
      <c r="P317" s="85"/>
      <c r="Q317" s="85"/>
      <c r="R317" s="85"/>
      <c r="S317" s="85"/>
      <c r="T317" s="85"/>
      <c r="U317" s="86"/>
      <c r="V317" s="84"/>
      <c r="W317" s="85"/>
      <c r="X317" s="85"/>
      <c r="Y317" s="86"/>
      <c r="Z317" s="80" t="s">
        <v>130</v>
      </c>
      <c r="AA317" s="80"/>
      <c r="AB317" s="80"/>
      <c r="AC317" s="80"/>
      <c r="AD317" s="80" t="s">
        <v>131</v>
      </c>
      <c r="AE317" s="80"/>
      <c r="AF317" s="80"/>
      <c r="AG317" s="80"/>
      <c r="AH317" s="80" t="s">
        <v>130</v>
      </c>
      <c r="AI317" s="80"/>
      <c r="AJ317" s="80"/>
      <c r="AK317" s="80"/>
      <c r="AL317" s="80" t="s">
        <v>131</v>
      </c>
      <c r="AM317" s="80"/>
      <c r="AN317" s="80"/>
      <c r="AO317" s="80"/>
      <c r="AP317" s="80" t="s">
        <v>130</v>
      </c>
      <c r="AQ317" s="80"/>
      <c r="AR317" s="80"/>
      <c r="AS317" s="80"/>
      <c r="AT317" s="80" t="s">
        <v>131</v>
      </c>
      <c r="AU317" s="80"/>
      <c r="AV317" s="80"/>
      <c r="AW317" s="80"/>
      <c r="AX317" s="80" t="s">
        <v>130</v>
      </c>
      <c r="AY317" s="80"/>
      <c r="AZ317" s="80"/>
      <c r="BA317" s="80"/>
      <c r="BB317" s="80" t="s">
        <v>131</v>
      </c>
      <c r="BC317" s="80"/>
      <c r="BD317" s="80"/>
      <c r="BE317" s="80"/>
      <c r="BF317" s="80" t="s">
        <v>130</v>
      </c>
      <c r="BG317" s="80"/>
      <c r="BH317" s="80"/>
      <c r="BI317" s="80"/>
      <c r="BJ317" s="80" t="s">
        <v>131</v>
      </c>
      <c r="BK317" s="80"/>
      <c r="BL317" s="80"/>
      <c r="BM317" s="80"/>
    </row>
    <row r="318" spans="1:79" ht="15" customHeight="1" x14ac:dyDescent="0.25">
      <c r="A318" s="61">
        <v>1</v>
      </c>
      <c r="B318" s="61"/>
      <c r="C318" s="61"/>
      <c r="D318" s="61"/>
      <c r="E318" s="61"/>
      <c r="F318" s="61"/>
      <c r="G318" s="61"/>
      <c r="H318" s="61"/>
      <c r="I318" s="61"/>
      <c r="J318" s="61"/>
      <c r="K318" s="61"/>
      <c r="L318" s="61"/>
      <c r="M318" s="61"/>
      <c r="N318" s="77">
        <v>2</v>
      </c>
      <c r="O318" s="78"/>
      <c r="P318" s="78"/>
      <c r="Q318" s="78"/>
      <c r="R318" s="78"/>
      <c r="S318" s="78"/>
      <c r="T318" s="78"/>
      <c r="U318" s="79"/>
      <c r="V318" s="77">
        <v>3</v>
      </c>
      <c r="W318" s="78"/>
      <c r="X318" s="78"/>
      <c r="Y318" s="79"/>
      <c r="Z318" s="61">
        <v>4</v>
      </c>
      <c r="AA318" s="61"/>
      <c r="AB318" s="61"/>
      <c r="AC318" s="61"/>
      <c r="AD318" s="61">
        <v>5</v>
      </c>
      <c r="AE318" s="61"/>
      <c r="AF318" s="61"/>
      <c r="AG318" s="61"/>
      <c r="AH318" s="61">
        <v>6</v>
      </c>
      <c r="AI318" s="61"/>
      <c r="AJ318" s="61"/>
      <c r="AK318" s="61"/>
      <c r="AL318" s="61">
        <v>7</v>
      </c>
      <c r="AM318" s="61"/>
      <c r="AN318" s="61"/>
      <c r="AO318" s="61"/>
      <c r="AP318" s="61">
        <v>8</v>
      </c>
      <c r="AQ318" s="61"/>
      <c r="AR318" s="61"/>
      <c r="AS318" s="61"/>
      <c r="AT318" s="61">
        <v>9</v>
      </c>
      <c r="AU318" s="61"/>
      <c r="AV318" s="61"/>
      <c r="AW318" s="61"/>
      <c r="AX318" s="61">
        <v>10</v>
      </c>
      <c r="AY318" s="61"/>
      <c r="AZ318" s="61"/>
      <c r="BA318" s="61"/>
      <c r="BB318" s="61">
        <v>11</v>
      </c>
      <c r="BC318" s="61"/>
      <c r="BD318" s="61"/>
      <c r="BE318" s="61"/>
      <c r="BF318" s="61">
        <v>12</v>
      </c>
      <c r="BG318" s="61"/>
      <c r="BH318" s="61"/>
      <c r="BI318" s="61"/>
      <c r="BJ318" s="61">
        <v>13</v>
      </c>
      <c r="BK318" s="61"/>
      <c r="BL318" s="61"/>
      <c r="BM318" s="61"/>
    </row>
    <row r="319" spans="1:79" ht="12" hidden="1" customHeight="1" x14ac:dyDescent="0.25">
      <c r="A319" s="142" t="s">
        <v>143</v>
      </c>
      <c r="B319" s="142"/>
      <c r="C319" s="142"/>
      <c r="D319" s="142"/>
      <c r="E319" s="142"/>
      <c r="F319" s="142"/>
      <c r="G319" s="142"/>
      <c r="H319" s="142"/>
      <c r="I319" s="142"/>
      <c r="J319" s="142"/>
      <c r="K319" s="142"/>
      <c r="L319" s="142"/>
      <c r="M319" s="142"/>
      <c r="N319" s="62" t="s">
        <v>128</v>
      </c>
      <c r="O319" s="63"/>
      <c r="P319" s="63"/>
      <c r="Q319" s="63"/>
      <c r="R319" s="63"/>
      <c r="S319" s="63"/>
      <c r="T319" s="63"/>
      <c r="U319" s="64"/>
      <c r="V319" s="62" t="s">
        <v>129</v>
      </c>
      <c r="W319" s="63"/>
      <c r="X319" s="63"/>
      <c r="Y319" s="64"/>
      <c r="Z319" s="122" t="s">
        <v>65</v>
      </c>
      <c r="AA319" s="122"/>
      <c r="AB319" s="122"/>
      <c r="AC319" s="122"/>
      <c r="AD319" s="122" t="s">
        <v>66</v>
      </c>
      <c r="AE319" s="122"/>
      <c r="AF319" s="122"/>
      <c r="AG319" s="122"/>
      <c r="AH319" s="122" t="s">
        <v>67</v>
      </c>
      <c r="AI319" s="122"/>
      <c r="AJ319" s="122"/>
      <c r="AK319" s="122"/>
      <c r="AL319" s="122" t="s">
        <v>68</v>
      </c>
      <c r="AM319" s="122"/>
      <c r="AN319" s="122"/>
      <c r="AO319" s="122"/>
      <c r="AP319" s="122" t="s">
        <v>58</v>
      </c>
      <c r="AQ319" s="122"/>
      <c r="AR319" s="122"/>
      <c r="AS319" s="122"/>
      <c r="AT319" s="122" t="s">
        <v>59</v>
      </c>
      <c r="AU319" s="122"/>
      <c r="AV319" s="122"/>
      <c r="AW319" s="122"/>
      <c r="AX319" s="122" t="s">
        <v>60</v>
      </c>
      <c r="AY319" s="122"/>
      <c r="AZ319" s="122"/>
      <c r="BA319" s="122"/>
      <c r="BB319" s="122" t="s">
        <v>61</v>
      </c>
      <c r="BC319" s="122"/>
      <c r="BD319" s="122"/>
      <c r="BE319" s="122"/>
      <c r="BF319" s="122" t="s">
        <v>62</v>
      </c>
      <c r="BG319" s="122"/>
      <c r="BH319" s="122"/>
      <c r="BI319" s="122"/>
      <c r="BJ319" s="122" t="s">
        <v>63</v>
      </c>
      <c r="BK319" s="122"/>
      <c r="BL319" s="122"/>
      <c r="BM319" s="122"/>
      <c r="CA319" s="1" t="s">
        <v>48</v>
      </c>
    </row>
    <row r="320" spans="1:79" s="9" customFormat="1" ht="12.75" customHeight="1" x14ac:dyDescent="0.25">
      <c r="A320" s="140" t="s">
        <v>145</v>
      </c>
      <c r="B320" s="140"/>
      <c r="C320" s="140"/>
      <c r="D320" s="140"/>
      <c r="E320" s="140"/>
      <c r="F320" s="140"/>
      <c r="G320" s="140"/>
      <c r="H320" s="140"/>
      <c r="I320" s="140"/>
      <c r="J320" s="140"/>
      <c r="K320" s="140"/>
      <c r="L320" s="140"/>
      <c r="M320" s="140"/>
      <c r="N320" s="98"/>
      <c r="O320" s="99"/>
      <c r="P320" s="99"/>
      <c r="Q320" s="99"/>
      <c r="R320" s="99"/>
      <c r="S320" s="99"/>
      <c r="T320" s="99"/>
      <c r="U320" s="100"/>
      <c r="V320" s="143"/>
      <c r="W320" s="144"/>
      <c r="X320" s="144"/>
      <c r="Y320" s="145"/>
      <c r="Z320" s="146"/>
      <c r="AA320" s="146"/>
      <c r="AB320" s="146"/>
      <c r="AC320" s="146"/>
      <c r="AD320" s="146"/>
      <c r="AE320" s="146"/>
      <c r="AF320" s="146"/>
      <c r="AG320" s="146"/>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c r="BI320" s="147"/>
      <c r="BJ320" s="147"/>
      <c r="BK320" s="147"/>
      <c r="BL320" s="147"/>
      <c r="BM320" s="147"/>
      <c r="CA320" s="9" t="s">
        <v>49</v>
      </c>
    </row>
    <row r="322" spans="1:79" ht="35.25" customHeight="1" x14ac:dyDescent="0.25">
      <c r="A322" s="51" t="s">
        <v>211</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row>
    <row r="323" spans="1:79" ht="66.599999999999994" customHeight="1" x14ac:dyDescent="0.25">
      <c r="A323" s="153" t="s">
        <v>586</v>
      </c>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c r="BO323" s="153"/>
      <c r="BP323" s="153"/>
      <c r="BQ323" s="153"/>
      <c r="BR323" s="153"/>
      <c r="BS323" s="153"/>
      <c r="BT323" s="153"/>
      <c r="BU323" s="153"/>
      <c r="BV323" s="153"/>
      <c r="BW323" s="153"/>
      <c r="BX323" s="153"/>
      <c r="BY323" s="153"/>
    </row>
    <row r="325" spans="1:79" ht="28.5" customHeight="1" x14ac:dyDescent="0.25">
      <c r="A325" s="148" t="s">
        <v>202</v>
      </c>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row>
    <row r="326" spans="1:79" ht="6" customHeight="1" x14ac:dyDescent="0.25"/>
    <row r="327" spans="1:79" ht="14.25" customHeight="1" x14ac:dyDescent="0.25">
      <c r="A327" s="51" t="s">
        <v>422</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row>
    <row r="328" spans="1:79" ht="15" customHeight="1" x14ac:dyDescent="0.25">
      <c r="A328" s="59" t="s">
        <v>192</v>
      </c>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row>
    <row r="330" spans="1:79" ht="42.9" customHeight="1" x14ac:dyDescent="0.25">
      <c r="A330" s="80" t="s">
        <v>132</v>
      </c>
      <c r="B330" s="80"/>
      <c r="C330" s="80"/>
      <c r="D330" s="80"/>
      <c r="E330" s="80"/>
      <c r="F330" s="80"/>
      <c r="G330" s="61" t="s">
        <v>19</v>
      </c>
      <c r="H330" s="61"/>
      <c r="I330" s="61"/>
      <c r="J330" s="61"/>
      <c r="K330" s="61"/>
      <c r="L330" s="61"/>
      <c r="M330" s="61"/>
      <c r="N330" s="61"/>
      <c r="O330" s="61"/>
      <c r="P330" s="61"/>
      <c r="Q330" s="61"/>
      <c r="R330" s="61"/>
      <c r="S330" s="61"/>
      <c r="T330" s="61" t="s">
        <v>15</v>
      </c>
      <c r="U330" s="61"/>
      <c r="V330" s="61"/>
      <c r="W330" s="61"/>
      <c r="X330" s="61"/>
      <c r="Y330" s="61"/>
      <c r="Z330" s="61" t="s">
        <v>14</v>
      </c>
      <c r="AA330" s="61"/>
      <c r="AB330" s="61"/>
      <c r="AC330" s="61"/>
      <c r="AD330" s="61"/>
      <c r="AE330" s="61" t="s">
        <v>133</v>
      </c>
      <c r="AF330" s="61"/>
      <c r="AG330" s="61"/>
      <c r="AH330" s="61"/>
      <c r="AI330" s="61"/>
      <c r="AJ330" s="61"/>
      <c r="AK330" s="61" t="s">
        <v>134</v>
      </c>
      <c r="AL330" s="61"/>
      <c r="AM330" s="61"/>
      <c r="AN330" s="61"/>
      <c r="AO330" s="61"/>
      <c r="AP330" s="61"/>
      <c r="AQ330" s="61" t="s">
        <v>135</v>
      </c>
      <c r="AR330" s="61"/>
      <c r="AS330" s="61"/>
      <c r="AT330" s="61"/>
      <c r="AU330" s="61"/>
      <c r="AV330" s="61"/>
      <c r="AW330" s="61" t="s">
        <v>98</v>
      </c>
      <c r="AX330" s="61"/>
      <c r="AY330" s="61"/>
      <c r="AZ330" s="61"/>
      <c r="BA330" s="61"/>
      <c r="BB330" s="61"/>
      <c r="BC330" s="61"/>
      <c r="BD330" s="61"/>
      <c r="BE330" s="61"/>
      <c r="BF330" s="61"/>
      <c r="BG330" s="61" t="s">
        <v>136</v>
      </c>
      <c r="BH330" s="61"/>
      <c r="BI330" s="61"/>
      <c r="BJ330" s="61"/>
      <c r="BK330" s="61"/>
      <c r="BL330" s="61"/>
    </row>
    <row r="331" spans="1:79" ht="39.9" customHeight="1" x14ac:dyDescent="0.25">
      <c r="A331" s="80"/>
      <c r="B331" s="80"/>
      <c r="C331" s="80"/>
      <c r="D331" s="80"/>
      <c r="E331" s="80"/>
      <c r="F331" s="80"/>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t="s">
        <v>17</v>
      </c>
      <c r="AX331" s="61"/>
      <c r="AY331" s="61"/>
      <c r="AZ331" s="61"/>
      <c r="BA331" s="61"/>
      <c r="BB331" s="61" t="s">
        <v>16</v>
      </c>
      <c r="BC331" s="61"/>
      <c r="BD331" s="61"/>
      <c r="BE331" s="61"/>
      <c r="BF331" s="61"/>
      <c r="BG331" s="61"/>
      <c r="BH331" s="61"/>
      <c r="BI331" s="61"/>
      <c r="BJ331" s="61"/>
      <c r="BK331" s="61"/>
      <c r="BL331" s="61"/>
    </row>
    <row r="332" spans="1:79" ht="15" customHeight="1" x14ac:dyDescent="0.25">
      <c r="A332" s="61">
        <v>1</v>
      </c>
      <c r="B332" s="61"/>
      <c r="C332" s="61"/>
      <c r="D332" s="61"/>
      <c r="E332" s="61"/>
      <c r="F332" s="61"/>
      <c r="G332" s="61">
        <v>2</v>
      </c>
      <c r="H332" s="61"/>
      <c r="I332" s="61"/>
      <c r="J332" s="61"/>
      <c r="K332" s="61"/>
      <c r="L332" s="61"/>
      <c r="M332" s="61"/>
      <c r="N332" s="61"/>
      <c r="O332" s="61"/>
      <c r="P332" s="61"/>
      <c r="Q332" s="61"/>
      <c r="R332" s="61"/>
      <c r="S332" s="61"/>
      <c r="T332" s="61">
        <v>3</v>
      </c>
      <c r="U332" s="61"/>
      <c r="V332" s="61"/>
      <c r="W332" s="61"/>
      <c r="X332" s="61"/>
      <c r="Y332" s="61"/>
      <c r="Z332" s="61">
        <v>4</v>
      </c>
      <c r="AA332" s="61"/>
      <c r="AB332" s="61"/>
      <c r="AC332" s="61"/>
      <c r="AD332" s="61"/>
      <c r="AE332" s="61">
        <v>5</v>
      </c>
      <c r="AF332" s="61"/>
      <c r="AG332" s="61"/>
      <c r="AH332" s="61"/>
      <c r="AI332" s="61"/>
      <c r="AJ332" s="61"/>
      <c r="AK332" s="61">
        <v>6</v>
      </c>
      <c r="AL332" s="61"/>
      <c r="AM332" s="61"/>
      <c r="AN332" s="61"/>
      <c r="AO332" s="61"/>
      <c r="AP332" s="61"/>
      <c r="AQ332" s="61">
        <v>7</v>
      </c>
      <c r="AR332" s="61"/>
      <c r="AS332" s="61"/>
      <c r="AT332" s="61"/>
      <c r="AU332" s="61"/>
      <c r="AV332" s="61"/>
      <c r="AW332" s="61">
        <v>8</v>
      </c>
      <c r="AX332" s="61"/>
      <c r="AY332" s="61"/>
      <c r="AZ332" s="61"/>
      <c r="BA332" s="61"/>
      <c r="BB332" s="61">
        <v>9</v>
      </c>
      <c r="BC332" s="61"/>
      <c r="BD332" s="61"/>
      <c r="BE332" s="61"/>
      <c r="BF332" s="61"/>
      <c r="BG332" s="61">
        <v>10</v>
      </c>
      <c r="BH332" s="61"/>
      <c r="BI332" s="61"/>
      <c r="BJ332" s="61"/>
      <c r="BK332" s="61"/>
      <c r="BL332" s="61"/>
    </row>
    <row r="333" spans="1:79" ht="12" hidden="1" customHeight="1" x14ac:dyDescent="0.25">
      <c r="A333" s="80" t="s">
        <v>64</v>
      </c>
      <c r="B333" s="80"/>
      <c r="C333" s="80"/>
      <c r="D333" s="80"/>
      <c r="E333" s="80"/>
      <c r="F333" s="80"/>
      <c r="G333" s="142" t="s">
        <v>57</v>
      </c>
      <c r="H333" s="142"/>
      <c r="I333" s="142"/>
      <c r="J333" s="142"/>
      <c r="K333" s="142"/>
      <c r="L333" s="142"/>
      <c r="M333" s="142"/>
      <c r="N333" s="142"/>
      <c r="O333" s="142"/>
      <c r="P333" s="142"/>
      <c r="Q333" s="142"/>
      <c r="R333" s="142"/>
      <c r="S333" s="142"/>
      <c r="T333" s="122" t="s">
        <v>80</v>
      </c>
      <c r="U333" s="122"/>
      <c r="V333" s="122"/>
      <c r="W333" s="122"/>
      <c r="X333" s="122"/>
      <c r="Y333" s="122"/>
      <c r="Z333" s="122" t="s">
        <v>81</v>
      </c>
      <c r="AA333" s="122"/>
      <c r="AB333" s="122"/>
      <c r="AC333" s="122"/>
      <c r="AD333" s="122"/>
      <c r="AE333" s="122" t="s">
        <v>82</v>
      </c>
      <c r="AF333" s="122"/>
      <c r="AG333" s="122"/>
      <c r="AH333" s="122"/>
      <c r="AI333" s="122"/>
      <c r="AJ333" s="122"/>
      <c r="AK333" s="122" t="s">
        <v>83</v>
      </c>
      <c r="AL333" s="122"/>
      <c r="AM333" s="122"/>
      <c r="AN333" s="122"/>
      <c r="AO333" s="122"/>
      <c r="AP333" s="122"/>
      <c r="AQ333" s="125" t="s">
        <v>100</v>
      </c>
      <c r="AR333" s="122"/>
      <c r="AS333" s="122"/>
      <c r="AT333" s="122"/>
      <c r="AU333" s="122"/>
      <c r="AV333" s="122"/>
      <c r="AW333" s="122" t="s">
        <v>84</v>
      </c>
      <c r="AX333" s="122"/>
      <c r="AY333" s="122"/>
      <c r="AZ333" s="122"/>
      <c r="BA333" s="122"/>
      <c r="BB333" s="122" t="s">
        <v>85</v>
      </c>
      <c r="BC333" s="122"/>
      <c r="BD333" s="122"/>
      <c r="BE333" s="122"/>
      <c r="BF333" s="122"/>
      <c r="BG333" s="125" t="s">
        <v>101</v>
      </c>
      <c r="BH333" s="122"/>
      <c r="BI333" s="122"/>
      <c r="BJ333" s="122"/>
      <c r="BK333" s="122"/>
      <c r="BL333" s="122"/>
      <c r="CA333" s="1" t="s">
        <v>50</v>
      </c>
    </row>
    <row r="334" spans="1:79" s="8" customFormat="1" ht="13.2" customHeight="1" x14ac:dyDescent="0.25">
      <c r="A334" s="80">
        <v>2111</v>
      </c>
      <c r="B334" s="80"/>
      <c r="C334" s="80"/>
      <c r="D334" s="80"/>
      <c r="E334" s="80"/>
      <c r="F334" s="80"/>
      <c r="G334" s="92" t="s">
        <v>154</v>
      </c>
      <c r="H334" s="93"/>
      <c r="I334" s="93"/>
      <c r="J334" s="93"/>
      <c r="K334" s="93"/>
      <c r="L334" s="93"/>
      <c r="M334" s="93"/>
      <c r="N334" s="93"/>
      <c r="O334" s="93"/>
      <c r="P334" s="93"/>
      <c r="Q334" s="93"/>
      <c r="R334" s="93"/>
      <c r="S334" s="94"/>
      <c r="T334" s="87">
        <v>685400</v>
      </c>
      <c r="U334" s="87"/>
      <c r="V334" s="87"/>
      <c r="W334" s="87"/>
      <c r="X334" s="87"/>
      <c r="Y334" s="87"/>
      <c r="Z334" s="87">
        <v>685400</v>
      </c>
      <c r="AA334" s="87"/>
      <c r="AB334" s="87"/>
      <c r="AC334" s="87"/>
      <c r="AD334" s="87"/>
      <c r="AE334" s="87">
        <v>0</v>
      </c>
      <c r="AF334" s="87"/>
      <c r="AG334" s="87"/>
      <c r="AH334" s="87"/>
      <c r="AI334" s="87"/>
      <c r="AJ334" s="87"/>
      <c r="AK334" s="87">
        <v>0</v>
      </c>
      <c r="AL334" s="87"/>
      <c r="AM334" s="87"/>
      <c r="AN334" s="87"/>
      <c r="AO334" s="87"/>
      <c r="AP334" s="87"/>
      <c r="AQ334" s="87">
        <f t="shared" ref="AQ334:AQ344" si="15">IF(ISNUMBER(AK334),AK334,0)-IF(ISNUMBER(AE334),AE334,0)</f>
        <v>0</v>
      </c>
      <c r="AR334" s="87"/>
      <c r="AS334" s="87"/>
      <c r="AT334" s="87"/>
      <c r="AU334" s="87"/>
      <c r="AV334" s="87"/>
      <c r="AW334" s="87">
        <v>0</v>
      </c>
      <c r="AX334" s="87"/>
      <c r="AY334" s="87"/>
      <c r="AZ334" s="87"/>
      <c r="BA334" s="87"/>
      <c r="BB334" s="87">
        <v>0</v>
      </c>
      <c r="BC334" s="87"/>
      <c r="BD334" s="87"/>
      <c r="BE334" s="87"/>
      <c r="BF334" s="87"/>
      <c r="BG334" s="87">
        <f t="shared" ref="BG334:BG344" si="16">IF(ISNUMBER(Z334),Z334,0)+IF(ISNUMBER(AK334),AK334,0)</f>
        <v>685400</v>
      </c>
      <c r="BH334" s="87"/>
      <c r="BI334" s="87"/>
      <c r="BJ334" s="87"/>
      <c r="BK334" s="87"/>
      <c r="BL334" s="87"/>
      <c r="CA334" s="8" t="s">
        <v>51</v>
      </c>
    </row>
    <row r="335" spans="1:79" s="8" customFormat="1" ht="13.2" customHeight="1" x14ac:dyDescent="0.25">
      <c r="A335" s="80">
        <v>2120</v>
      </c>
      <c r="B335" s="80"/>
      <c r="C335" s="80"/>
      <c r="D335" s="80"/>
      <c r="E335" s="80"/>
      <c r="F335" s="80"/>
      <c r="G335" s="92" t="s">
        <v>155</v>
      </c>
      <c r="H335" s="93"/>
      <c r="I335" s="93"/>
      <c r="J335" s="93"/>
      <c r="K335" s="93"/>
      <c r="L335" s="93"/>
      <c r="M335" s="93"/>
      <c r="N335" s="93"/>
      <c r="O335" s="93"/>
      <c r="P335" s="93"/>
      <c r="Q335" s="93"/>
      <c r="R335" s="93"/>
      <c r="S335" s="94"/>
      <c r="T335" s="87">
        <v>158900</v>
      </c>
      <c r="U335" s="87"/>
      <c r="V335" s="87"/>
      <c r="W335" s="87"/>
      <c r="X335" s="87"/>
      <c r="Y335" s="87"/>
      <c r="Z335" s="87">
        <v>158810</v>
      </c>
      <c r="AA335" s="87"/>
      <c r="AB335" s="87"/>
      <c r="AC335" s="87"/>
      <c r="AD335" s="87"/>
      <c r="AE335" s="87">
        <v>0</v>
      </c>
      <c r="AF335" s="87"/>
      <c r="AG335" s="87"/>
      <c r="AH335" s="87"/>
      <c r="AI335" s="87"/>
      <c r="AJ335" s="87"/>
      <c r="AK335" s="87">
        <v>0</v>
      </c>
      <c r="AL335" s="87"/>
      <c r="AM335" s="87"/>
      <c r="AN335" s="87"/>
      <c r="AO335" s="87"/>
      <c r="AP335" s="87"/>
      <c r="AQ335" s="87">
        <f t="shared" si="15"/>
        <v>0</v>
      </c>
      <c r="AR335" s="87"/>
      <c r="AS335" s="87"/>
      <c r="AT335" s="87"/>
      <c r="AU335" s="87"/>
      <c r="AV335" s="87"/>
      <c r="AW335" s="87">
        <v>0</v>
      </c>
      <c r="AX335" s="87"/>
      <c r="AY335" s="87"/>
      <c r="AZ335" s="87"/>
      <c r="BA335" s="87"/>
      <c r="BB335" s="87">
        <v>0</v>
      </c>
      <c r="BC335" s="87"/>
      <c r="BD335" s="87"/>
      <c r="BE335" s="87"/>
      <c r="BF335" s="87"/>
      <c r="BG335" s="87">
        <f t="shared" si="16"/>
        <v>158810</v>
      </c>
      <c r="BH335" s="87"/>
      <c r="BI335" s="87"/>
      <c r="BJ335" s="87"/>
      <c r="BK335" s="87"/>
      <c r="BL335" s="87"/>
    </row>
    <row r="336" spans="1:79" s="8" customFormat="1" ht="16.2" customHeight="1" x14ac:dyDescent="0.25">
      <c r="A336" s="80">
        <v>2210</v>
      </c>
      <c r="B336" s="80"/>
      <c r="C336" s="80"/>
      <c r="D336" s="80"/>
      <c r="E336" s="80"/>
      <c r="F336" s="80"/>
      <c r="G336" s="92" t="s">
        <v>156</v>
      </c>
      <c r="H336" s="93"/>
      <c r="I336" s="93"/>
      <c r="J336" s="93"/>
      <c r="K336" s="93"/>
      <c r="L336" s="93"/>
      <c r="M336" s="93"/>
      <c r="N336" s="93"/>
      <c r="O336" s="93"/>
      <c r="P336" s="93"/>
      <c r="Q336" s="93"/>
      <c r="R336" s="93"/>
      <c r="S336" s="94"/>
      <c r="T336" s="87">
        <v>80519</v>
      </c>
      <c r="U336" s="87"/>
      <c r="V336" s="87"/>
      <c r="W336" s="87"/>
      <c r="X336" s="87"/>
      <c r="Y336" s="87"/>
      <c r="Z336" s="87">
        <v>80519</v>
      </c>
      <c r="AA336" s="87"/>
      <c r="AB336" s="87"/>
      <c r="AC336" s="87"/>
      <c r="AD336" s="87"/>
      <c r="AE336" s="87">
        <v>0</v>
      </c>
      <c r="AF336" s="87"/>
      <c r="AG336" s="87"/>
      <c r="AH336" s="87"/>
      <c r="AI336" s="87"/>
      <c r="AJ336" s="87"/>
      <c r="AK336" s="87">
        <v>0</v>
      </c>
      <c r="AL336" s="87"/>
      <c r="AM336" s="87"/>
      <c r="AN336" s="87"/>
      <c r="AO336" s="87"/>
      <c r="AP336" s="87"/>
      <c r="AQ336" s="87">
        <f t="shared" si="15"/>
        <v>0</v>
      </c>
      <c r="AR336" s="87"/>
      <c r="AS336" s="87"/>
      <c r="AT336" s="87"/>
      <c r="AU336" s="87"/>
      <c r="AV336" s="87"/>
      <c r="AW336" s="87">
        <v>0</v>
      </c>
      <c r="AX336" s="87"/>
      <c r="AY336" s="87"/>
      <c r="AZ336" s="87"/>
      <c r="BA336" s="87"/>
      <c r="BB336" s="87">
        <v>0</v>
      </c>
      <c r="BC336" s="87"/>
      <c r="BD336" s="87"/>
      <c r="BE336" s="87"/>
      <c r="BF336" s="87"/>
      <c r="BG336" s="87">
        <f t="shared" si="16"/>
        <v>80519</v>
      </c>
      <c r="BH336" s="87"/>
      <c r="BI336" s="87"/>
      <c r="BJ336" s="87"/>
      <c r="BK336" s="87"/>
      <c r="BL336" s="87"/>
    </row>
    <row r="337" spans="1:64" s="8" customFormat="1" ht="13.2" customHeight="1" x14ac:dyDescent="0.25">
      <c r="A337" s="80">
        <v>2240</v>
      </c>
      <c r="B337" s="80"/>
      <c r="C337" s="80"/>
      <c r="D337" s="80"/>
      <c r="E337" s="80"/>
      <c r="F337" s="80"/>
      <c r="G337" s="92" t="s">
        <v>157</v>
      </c>
      <c r="H337" s="93"/>
      <c r="I337" s="93"/>
      <c r="J337" s="93"/>
      <c r="K337" s="93"/>
      <c r="L337" s="93"/>
      <c r="M337" s="93"/>
      <c r="N337" s="93"/>
      <c r="O337" s="93"/>
      <c r="P337" s="93"/>
      <c r="Q337" s="93"/>
      <c r="R337" s="93"/>
      <c r="S337" s="94"/>
      <c r="T337" s="87">
        <v>37213</v>
      </c>
      <c r="U337" s="87"/>
      <c r="V337" s="87"/>
      <c r="W337" s="87"/>
      <c r="X337" s="87"/>
      <c r="Y337" s="87"/>
      <c r="Z337" s="87">
        <v>37213</v>
      </c>
      <c r="AA337" s="87"/>
      <c r="AB337" s="87"/>
      <c r="AC337" s="87"/>
      <c r="AD337" s="87"/>
      <c r="AE337" s="87">
        <v>0</v>
      </c>
      <c r="AF337" s="87"/>
      <c r="AG337" s="87"/>
      <c r="AH337" s="87"/>
      <c r="AI337" s="87"/>
      <c r="AJ337" s="87"/>
      <c r="AK337" s="87">
        <v>0</v>
      </c>
      <c r="AL337" s="87"/>
      <c r="AM337" s="87"/>
      <c r="AN337" s="87"/>
      <c r="AO337" s="87"/>
      <c r="AP337" s="87"/>
      <c r="AQ337" s="87">
        <f t="shared" si="15"/>
        <v>0</v>
      </c>
      <c r="AR337" s="87"/>
      <c r="AS337" s="87"/>
      <c r="AT337" s="87"/>
      <c r="AU337" s="87"/>
      <c r="AV337" s="87"/>
      <c r="AW337" s="87">
        <v>0</v>
      </c>
      <c r="AX337" s="87"/>
      <c r="AY337" s="87"/>
      <c r="AZ337" s="87"/>
      <c r="BA337" s="87"/>
      <c r="BB337" s="87">
        <v>0</v>
      </c>
      <c r="BC337" s="87"/>
      <c r="BD337" s="87"/>
      <c r="BE337" s="87"/>
      <c r="BF337" s="87"/>
      <c r="BG337" s="87">
        <f t="shared" si="16"/>
        <v>37213</v>
      </c>
      <c r="BH337" s="87"/>
      <c r="BI337" s="87"/>
      <c r="BJ337" s="87"/>
      <c r="BK337" s="87"/>
      <c r="BL337" s="87"/>
    </row>
    <row r="338" spans="1:64" s="8" customFormat="1" ht="13.2" customHeight="1" x14ac:dyDescent="0.25">
      <c r="A338" s="80">
        <v>2250</v>
      </c>
      <c r="B338" s="80"/>
      <c r="C338" s="80"/>
      <c r="D338" s="80"/>
      <c r="E338" s="80"/>
      <c r="F338" s="80"/>
      <c r="G338" s="92" t="s">
        <v>224</v>
      </c>
      <c r="H338" s="93"/>
      <c r="I338" s="93"/>
      <c r="J338" s="93"/>
      <c r="K338" s="93"/>
      <c r="L338" s="93"/>
      <c r="M338" s="93"/>
      <c r="N338" s="93"/>
      <c r="O338" s="93"/>
      <c r="P338" s="93"/>
      <c r="Q338" s="93"/>
      <c r="R338" s="93"/>
      <c r="S338" s="94"/>
      <c r="T338" s="87">
        <v>0</v>
      </c>
      <c r="U338" s="87"/>
      <c r="V338" s="87"/>
      <c r="W338" s="87"/>
      <c r="X338" s="87"/>
      <c r="Y338" s="87"/>
      <c r="Z338" s="87">
        <v>0</v>
      </c>
      <c r="AA338" s="87"/>
      <c r="AB338" s="87"/>
      <c r="AC338" s="87"/>
      <c r="AD338" s="87"/>
      <c r="AE338" s="87">
        <v>0</v>
      </c>
      <c r="AF338" s="87"/>
      <c r="AG338" s="87"/>
      <c r="AH338" s="87"/>
      <c r="AI338" s="87"/>
      <c r="AJ338" s="87"/>
      <c r="AK338" s="87">
        <v>0</v>
      </c>
      <c r="AL338" s="87"/>
      <c r="AM338" s="87"/>
      <c r="AN338" s="87"/>
      <c r="AO338" s="87"/>
      <c r="AP338" s="87"/>
      <c r="AQ338" s="87">
        <f t="shared" si="15"/>
        <v>0</v>
      </c>
      <c r="AR338" s="87"/>
      <c r="AS338" s="87"/>
      <c r="AT338" s="87"/>
      <c r="AU338" s="87"/>
      <c r="AV338" s="87"/>
      <c r="AW338" s="87">
        <v>0</v>
      </c>
      <c r="AX338" s="87"/>
      <c r="AY338" s="87"/>
      <c r="AZ338" s="87"/>
      <c r="BA338" s="87"/>
      <c r="BB338" s="87">
        <v>0</v>
      </c>
      <c r="BC338" s="87"/>
      <c r="BD338" s="87"/>
      <c r="BE338" s="87"/>
      <c r="BF338" s="87"/>
      <c r="BG338" s="87">
        <f t="shared" si="16"/>
        <v>0</v>
      </c>
      <c r="BH338" s="87"/>
      <c r="BI338" s="87"/>
      <c r="BJ338" s="87"/>
      <c r="BK338" s="87"/>
      <c r="BL338" s="87"/>
    </row>
    <row r="339" spans="1:64" s="8" customFormat="1" ht="13.2" customHeight="1" x14ac:dyDescent="0.25">
      <c r="A339" s="80">
        <v>2271</v>
      </c>
      <c r="B339" s="80"/>
      <c r="C339" s="80"/>
      <c r="D339" s="80"/>
      <c r="E339" s="80"/>
      <c r="F339" s="80"/>
      <c r="G339" s="92" t="s">
        <v>158</v>
      </c>
      <c r="H339" s="93"/>
      <c r="I339" s="93"/>
      <c r="J339" s="93"/>
      <c r="K339" s="93"/>
      <c r="L339" s="93"/>
      <c r="M339" s="93"/>
      <c r="N339" s="93"/>
      <c r="O339" s="93"/>
      <c r="P339" s="93"/>
      <c r="Q339" s="93"/>
      <c r="R339" s="93"/>
      <c r="S339" s="94"/>
      <c r="T339" s="87">
        <v>8000</v>
      </c>
      <c r="U339" s="87"/>
      <c r="V339" s="87"/>
      <c r="W339" s="87"/>
      <c r="X339" s="87"/>
      <c r="Y339" s="87"/>
      <c r="Z339" s="87">
        <v>8000</v>
      </c>
      <c r="AA339" s="87"/>
      <c r="AB339" s="87"/>
      <c r="AC339" s="87"/>
      <c r="AD339" s="87"/>
      <c r="AE339" s="87">
        <v>0</v>
      </c>
      <c r="AF339" s="87"/>
      <c r="AG339" s="87"/>
      <c r="AH339" s="87"/>
      <c r="AI339" s="87"/>
      <c r="AJ339" s="87"/>
      <c r="AK339" s="87">
        <v>0</v>
      </c>
      <c r="AL339" s="87"/>
      <c r="AM339" s="87"/>
      <c r="AN339" s="87"/>
      <c r="AO339" s="87"/>
      <c r="AP339" s="87"/>
      <c r="AQ339" s="87">
        <f t="shared" si="15"/>
        <v>0</v>
      </c>
      <c r="AR339" s="87"/>
      <c r="AS339" s="87"/>
      <c r="AT339" s="87"/>
      <c r="AU339" s="87"/>
      <c r="AV339" s="87"/>
      <c r="AW339" s="87">
        <v>0</v>
      </c>
      <c r="AX339" s="87"/>
      <c r="AY339" s="87"/>
      <c r="AZ339" s="87"/>
      <c r="BA339" s="87"/>
      <c r="BB339" s="87">
        <v>0</v>
      </c>
      <c r="BC339" s="87"/>
      <c r="BD339" s="87"/>
      <c r="BE339" s="87"/>
      <c r="BF339" s="87"/>
      <c r="BG339" s="87">
        <f t="shared" si="16"/>
        <v>8000</v>
      </c>
      <c r="BH339" s="87"/>
      <c r="BI339" s="87"/>
      <c r="BJ339" s="87"/>
      <c r="BK339" s="87"/>
      <c r="BL339" s="87"/>
    </row>
    <row r="340" spans="1:64" s="8" customFormat="1" ht="15.6" customHeight="1" x14ac:dyDescent="0.25">
      <c r="A340" s="80">
        <v>2272</v>
      </c>
      <c r="B340" s="80"/>
      <c r="C340" s="80"/>
      <c r="D340" s="80"/>
      <c r="E340" s="80"/>
      <c r="F340" s="80"/>
      <c r="G340" s="92" t="s">
        <v>159</v>
      </c>
      <c r="H340" s="93"/>
      <c r="I340" s="93"/>
      <c r="J340" s="93"/>
      <c r="K340" s="93"/>
      <c r="L340" s="93"/>
      <c r="M340" s="93"/>
      <c r="N340" s="93"/>
      <c r="O340" s="93"/>
      <c r="P340" s="93"/>
      <c r="Q340" s="93"/>
      <c r="R340" s="93"/>
      <c r="S340" s="94"/>
      <c r="T340" s="87">
        <v>840</v>
      </c>
      <c r="U340" s="87"/>
      <c r="V340" s="87"/>
      <c r="W340" s="87"/>
      <c r="X340" s="87"/>
      <c r="Y340" s="87"/>
      <c r="Z340" s="87">
        <v>840</v>
      </c>
      <c r="AA340" s="87"/>
      <c r="AB340" s="87"/>
      <c r="AC340" s="87"/>
      <c r="AD340" s="87"/>
      <c r="AE340" s="87">
        <v>0</v>
      </c>
      <c r="AF340" s="87"/>
      <c r="AG340" s="87"/>
      <c r="AH340" s="87"/>
      <c r="AI340" s="87"/>
      <c r="AJ340" s="87"/>
      <c r="AK340" s="87">
        <v>0</v>
      </c>
      <c r="AL340" s="87"/>
      <c r="AM340" s="87"/>
      <c r="AN340" s="87"/>
      <c r="AO340" s="87"/>
      <c r="AP340" s="87"/>
      <c r="AQ340" s="87">
        <f t="shared" si="15"/>
        <v>0</v>
      </c>
      <c r="AR340" s="87"/>
      <c r="AS340" s="87"/>
      <c r="AT340" s="87"/>
      <c r="AU340" s="87"/>
      <c r="AV340" s="87"/>
      <c r="AW340" s="87">
        <v>0</v>
      </c>
      <c r="AX340" s="87"/>
      <c r="AY340" s="87"/>
      <c r="AZ340" s="87"/>
      <c r="BA340" s="87"/>
      <c r="BB340" s="87">
        <v>0</v>
      </c>
      <c r="BC340" s="87"/>
      <c r="BD340" s="87"/>
      <c r="BE340" s="87"/>
      <c r="BF340" s="87"/>
      <c r="BG340" s="87">
        <f t="shared" si="16"/>
        <v>840</v>
      </c>
      <c r="BH340" s="87"/>
      <c r="BI340" s="87"/>
      <c r="BJ340" s="87"/>
      <c r="BK340" s="87"/>
      <c r="BL340" s="87"/>
    </row>
    <row r="341" spans="1:64" s="8" customFormat="1" ht="13.2" customHeight="1" x14ac:dyDescent="0.25">
      <c r="A341" s="80">
        <v>2273</v>
      </c>
      <c r="B341" s="80"/>
      <c r="C341" s="80"/>
      <c r="D341" s="80"/>
      <c r="E341" s="80"/>
      <c r="F341" s="80"/>
      <c r="G341" s="92" t="s">
        <v>160</v>
      </c>
      <c r="H341" s="93"/>
      <c r="I341" s="93"/>
      <c r="J341" s="93"/>
      <c r="K341" s="93"/>
      <c r="L341" s="93"/>
      <c r="M341" s="93"/>
      <c r="N341" s="93"/>
      <c r="O341" s="93"/>
      <c r="P341" s="93"/>
      <c r="Q341" s="93"/>
      <c r="R341" s="93"/>
      <c r="S341" s="94"/>
      <c r="T341" s="87">
        <v>4000</v>
      </c>
      <c r="U341" s="87"/>
      <c r="V341" s="87"/>
      <c r="W341" s="87"/>
      <c r="X341" s="87"/>
      <c r="Y341" s="87"/>
      <c r="Z341" s="87">
        <v>4000</v>
      </c>
      <c r="AA341" s="87"/>
      <c r="AB341" s="87"/>
      <c r="AC341" s="87"/>
      <c r="AD341" s="87"/>
      <c r="AE341" s="87">
        <v>0</v>
      </c>
      <c r="AF341" s="87"/>
      <c r="AG341" s="87"/>
      <c r="AH341" s="87"/>
      <c r="AI341" s="87"/>
      <c r="AJ341" s="87"/>
      <c r="AK341" s="87">
        <v>0</v>
      </c>
      <c r="AL341" s="87"/>
      <c r="AM341" s="87"/>
      <c r="AN341" s="87"/>
      <c r="AO341" s="87"/>
      <c r="AP341" s="87"/>
      <c r="AQ341" s="87">
        <f t="shared" si="15"/>
        <v>0</v>
      </c>
      <c r="AR341" s="87"/>
      <c r="AS341" s="87"/>
      <c r="AT341" s="87"/>
      <c r="AU341" s="87"/>
      <c r="AV341" s="87"/>
      <c r="AW341" s="87">
        <v>0</v>
      </c>
      <c r="AX341" s="87"/>
      <c r="AY341" s="87"/>
      <c r="AZ341" s="87"/>
      <c r="BA341" s="87"/>
      <c r="BB341" s="87">
        <v>0</v>
      </c>
      <c r="BC341" s="87"/>
      <c r="BD341" s="87"/>
      <c r="BE341" s="87"/>
      <c r="BF341" s="87"/>
      <c r="BG341" s="87">
        <f t="shared" si="16"/>
        <v>4000</v>
      </c>
      <c r="BH341" s="87"/>
      <c r="BI341" s="87"/>
      <c r="BJ341" s="87"/>
      <c r="BK341" s="87"/>
      <c r="BL341" s="87"/>
    </row>
    <row r="342" spans="1:64" s="8" customFormat="1" ht="39.6" customHeight="1" x14ac:dyDescent="0.25">
      <c r="A342" s="80">
        <v>2282</v>
      </c>
      <c r="B342" s="80"/>
      <c r="C342" s="80"/>
      <c r="D342" s="80"/>
      <c r="E342" s="80"/>
      <c r="F342" s="80"/>
      <c r="G342" s="92" t="s">
        <v>227</v>
      </c>
      <c r="H342" s="93"/>
      <c r="I342" s="93"/>
      <c r="J342" s="93"/>
      <c r="K342" s="93"/>
      <c r="L342" s="93"/>
      <c r="M342" s="93"/>
      <c r="N342" s="93"/>
      <c r="O342" s="93"/>
      <c r="P342" s="93"/>
      <c r="Q342" s="93"/>
      <c r="R342" s="93"/>
      <c r="S342" s="94"/>
      <c r="T342" s="87">
        <v>0</v>
      </c>
      <c r="U342" s="87"/>
      <c r="V342" s="87"/>
      <c r="W342" s="87"/>
      <c r="X342" s="87"/>
      <c r="Y342" s="87"/>
      <c r="Z342" s="87">
        <v>0</v>
      </c>
      <c r="AA342" s="87"/>
      <c r="AB342" s="87"/>
      <c r="AC342" s="87"/>
      <c r="AD342" s="87"/>
      <c r="AE342" s="87">
        <v>0</v>
      </c>
      <c r="AF342" s="87"/>
      <c r="AG342" s="87"/>
      <c r="AH342" s="87"/>
      <c r="AI342" s="87"/>
      <c r="AJ342" s="87"/>
      <c r="AK342" s="87">
        <v>0</v>
      </c>
      <c r="AL342" s="87"/>
      <c r="AM342" s="87"/>
      <c r="AN342" s="87"/>
      <c r="AO342" s="87"/>
      <c r="AP342" s="87"/>
      <c r="AQ342" s="87">
        <f t="shared" si="15"/>
        <v>0</v>
      </c>
      <c r="AR342" s="87"/>
      <c r="AS342" s="87"/>
      <c r="AT342" s="87"/>
      <c r="AU342" s="87"/>
      <c r="AV342" s="87"/>
      <c r="AW342" s="87">
        <v>0</v>
      </c>
      <c r="AX342" s="87"/>
      <c r="AY342" s="87"/>
      <c r="AZ342" s="87"/>
      <c r="BA342" s="87"/>
      <c r="BB342" s="87">
        <v>0</v>
      </c>
      <c r="BC342" s="87"/>
      <c r="BD342" s="87"/>
      <c r="BE342" s="87"/>
      <c r="BF342" s="87"/>
      <c r="BG342" s="87">
        <f t="shared" si="16"/>
        <v>0</v>
      </c>
      <c r="BH342" s="87"/>
      <c r="BI342" s="87"/>
      <c r="BJ342" s="87"/>
      <c r="BK342" s="87"/>
      <c r="BL342" s="87"/>
    </row>
    <row r="343" spans="1:64" s="8" customFormat="1" ht="31.2" customHeight="1" x14ac:dyDescent="0.25">
      <c r="A343" s="80">
        <v>2610</v>
      </c>
      <c r="B343" s="80"/>
      <c r="C343" s="80"/>
      <c r="D343" s="80"/>
      <c r="E343" s="80"/>
      <c r="F343" s="80"/>
      <c r="G343" s="92" t="s">
        <v>660</v>
      </c>
      <c r="H343" s="93"/>
      <c r="I343" s="93"/>
      <c r="J343" s="93"/>
      <c r="K343" s="93"/>
      <c r="L343" s="93"/>
      <c r="M343" s="93"/>
      <c r="N343" s="93"/>
      <c r="O343" s="93"/>
      <c r="P343" s="93"/>
      <c r="Q343" s="93"/>
      <c r="R343" s="93"/>
      <c r="S343" s="94"/>
      <c r="T343" s="87">
        <v>545000</v>
      </c>
      <c r="U343" s="87"/>
      <c r="V343" s="87"/>
      <c r="W343" s="87"/>
      <c r="X343" s="87"/>
      <c r="Y343" s="87"/>
      <c r="Z343" s="87">
        <f>T343</f>
        <v>545000</v>
      </c>
      <c r="AA343" s="87"/>
      <c r="AB343" s="87"/>
      <c r="AC343" s="87"/>
      <c r="AD343" s="87"/>
      <c r="AE343" s="87">
        <v>0</v>
      </c>
      <c r="AF343" s="87"/>
      <c r="AG343" s="87"/>
      <c r="AH343" s="87"/>
      <c r="AI343" s="87"/>
      <c r="AJ343" s="87"/>
      <c r="AK343" s="87">
        <v>0</v>
      </c>
      <c r="AL343" s="87"/>
      <c r="AM343" s="87"/>
      <c r="AN343" s="87"/>
      <c r="AO343" s="87"/>
      <c r="AP343" s="87"/>
      <c r="AQ343" s="87">
        <f t="shared" ref="AQ343" si="17">IF(ISNUMBER(AK343),AK343,0)-IF(ISNUMBER(AE343),AE343,0)</f>
        <v>0</v>
      </c>
      <c r="AR343" s="87"/>
      <c r="AS343" s="87"/>
      <c r="AT343" s="87"/>
      <c r="AU343" s="87"/>
      <c r="AV343" s="87"/>
      <c r="AW343" s="87">
        <v>0</v>
      </c>
      <c r="AX343" s="87"/>
      <c r="AY343" s="87"/>
      <c r="AZ343" s="87"/>
      <c r="BA343" s="87"/>
      <c r="BB343" s="87">
        <v>0</v>
      </c>
      <c r="BC343" s="87"/>
      <c r="BD343" s="87"/>
      <c r="BE343" s="87"/>
      <c r="BF343" s="87"/>
      <c r="BG343" s="87">
        <f t="shared" ref="BG343" si="18">IF(ISNUMBER(Z343),Z343,0)+IF(ISNUMBER(AK343),AK343,0)</f>
        <v>545000</v>
      </c>
      <c r="BH343" s="87"/>
      <c r="BI343" s="87"/>
      <c r="BJ343" s="87"/>
      <c r="BK343" s="87"/>
      <c r="BL343" s="87"/>
    </row>
    <row r="344" spans="1:64" s="9" customFormat="1" ht="12.75" customHeight="1" x14ac:dyDescent="0.25">
      <c r="A344" s="139"/>
      <c r="B344" s="139"/>
      <c r="C344" s="139"/>
      <c r="D344" s="139"/>
      <c r="E344" s="139"/>
      <c r="F344" s="139"/>
      <c r="G344" s="159" t="s">
        <v>145</v>
      </c>
      <c r="H344" s="156"/>
      <c r="I344" s="156"/>
      <c r="J344" s="156"/>
      <c r="K344" s="156"/>
      <c r="L344" s="156"/>
      <c r="M344" s="156"/>
      <c r="N344" s="156"/>
      <c r="O344" s="156"/>
      <c r="P344" s="156"/>
      <c r="Q344" s="156"/>
      <c r="R344" s="156"/>
      <c r="S344" s="157"/>
      <c r="T344" s="120">
        <f>T334+T335+T336+T337+T338+T339+T340+T341+T342+T343</f>
        <v>1519872</v>
      </c>
      <c r="U344" s="120"/>
      <c r="V344" s="120"/>
      <c r="W344" s="120"/>
      <c r="X344" s="120"/>
      <c r="Y344" s="120"/>
      <c r="Z344" s="120">
        <f>Z334+Z335+Z336+Z337+Z338+Z339+Z340+Z341+Z342+Z343</f>
        <v>1519782</v>
      </c>
      <c r="AA344" s="120"/>
      <c r="AB344" s="120"/>
      <c r="AC344" s="120"/>
      <c r="AD344" s="120"/>
      <c r="AE344" s="120">
        <v>0</v>
      </c>
      <c r="AF344" s="120"/>
      <c r="AG344" s="120"/>
      <c r="AH344" s="120"/>
      <c r="AI344" s="120"/>
      <c r="AJ344" s="120"/>
      <c r="AK344" s="120">
        <v>0</v>
      </c>
      <c r="AL344" s="120"/>
      <c r="AM344" s="120"/>
      <c r="AN344" s="120"/>
      <c r="AO344" s="120"/>
      <c r="AP344" s="120"/>
      <c r="AQ344" s="120">
        <f t="shared" si="15"/>
        <v>0</v>
      </c>
      <c r="AR344" s="120"/>
      <c r="AS344" s="120"/>
      <c r="AT344" s="120"/>
      <c r="AU344" s="120"/>
      <c r="AV344" s="120"/>
      <c r="AW344" s="120">
        <v>0</v>
      </c>
      <c r="AX344" s="120"/>
      <c r="AY344" s="120"/>
      <c r="AZ344" s="120"/>
      <c r="BA344" s="120"/>
      <c r="BB344" s="120">
        <v>0</v>
      </c>
      <c r="BC344" s="120"/>
      <c r="BD344" s="120"/>
      <c r="BE344" s="120"/>
      <c r="BF344" s="120"/>
      <c r="BG344" s="120">
        <f t="shared" si="16"/>
        <v>1519782</v>
      </c>
      <c r="BH344" s="120"/>
      <c r="BI344" s="120"/>
      <c r="BJ344" s="120"/>
      <c r="BK344" s="120"/>
      <c r="BL344" s="120"/>
    </row>
    <row r="346" spans="1:64" ht="14.25" customHeight="1" x14ac:dyDescent="0.25">
      <c r="A346" s="51" t="s">
        <v>423</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row>
    <row r="347" spans="1:64" ht="15" customHeight="1" x14ac:dyDescent="0.25">
      <c r="A347" s="59" t="s">
        <v>192</v>
      </c>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row>
    <row r="348" spans="1:64" ht="8.4" customHeight="1" x14ac:dyDescent="0.25"/>
    <row r="349" spans="1:64" ht="18" customHeight="1" x14ac:dyDescent="0.25">
      <c r="A349" s="61" t="s">
        <v>132</v>
      </c>
      <c r="B349" s="61"/>
      <c r="C349" s="61"/>
      <c r="D349" s="61"/>
      <c r="E349" s="61"/>
      <c r="F349" s="61"/>
      <c r="G349" s="61" t="s">
        <v>19</v>
      </c>
      <c r="H349" s="61"/>
      <c r="I349" s="61"/>
      <c r="J349" s="61"/>
      <c r="K349" s="61"/>
      <c r="L349" s="61"/>
      <c r="M349" s="61"/>
      <c r="N349" s="61"/>
      <c r="O349" s="61"/>
      <c r="P349" s="61"/>
      <c r="Q349" s="61" t="s">
        <v>197</v>
      </c>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t="s">
        <v>201</v>
      </c>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row>
    <row r="350" spans="1:64" ht="42.9" customHeight="1" x14ac:dyDescent="0.25">
      <c r="A350" s="61"/>
      <c r="B350" s="61"/>
      <c r="C350" s="61"/>
      <c r="D350" s="61"/>
      <c r="E350" s="61"/>
      <c r="F350" s="61"/>
      <c r="G350" s="61"/>
      <c r="H350" s="61"/>
      <c r="I350" s="61"/>
      <c r="J350" s="61"/>
      <c r="K350" s="61"/>
      <c r="L350" s="61"/>
      <c r="M350" s="61"/>
      <c r="N350" s="61"/>
      <c r="O350" s="61"/>
      <c r="P350" s="61"/>
      <c r="Q350" s="61" t="s">
        <v>137</v>
      </c>
      <c r="R350" s="61"/>
      <c r="S350" s="61"/>
      <c r="T350" s="61"/>
      <c r="U350" s="61"/>
      <c r="V350" s="80" t="s">
        <v>138</v>
      </c>
      <c r="W350" s="80"/>
      <c r="X350" s="80"/>
      <c r="Y350" s="80"/>
      <c r="Z350" s="61" t="s">
        <v>139</v>
      </c>
      <c r="AA350" s="61"/>
      <c r="AB350" s="61"/>
      <c r="AC350" s="61"/>
      <c r="AD350" s="61"/>
      <c r="AE350" s="61"/>
      <c r="AF350" s="61"/>
      <c r="AG350" s="61"/>
      <c r="AH350" s="61"/>
      <c r="AI350" s="61"/>
      <c r="AJ350" s="61" t="s">
        <v>140</v>
      </c>
      <c r="AK350" s="61"/>
      <c r="AL350" s="61"/>
      <c r="AM350" s="61"/>
      <c r="AN350" s="61"/>
      <c r="AO350" s="61" t="s">
        <v>20</v>
      </c>
      <c r="AP350" s="61"/>
      <c r="AQ350" s="61"/>
      <c r="AR350" s="61"/>
      <c r="AS350" s="61"/>
      <c r="AT350" s="80" t="s">
        <v>141</v>
      </c>
      <c r="AU350" s="80"/>
      <c r="AV350" s="80"/>
      <c r="AW350" s="80"/>
      <c r="AX350" s="61" t="s">
        <v>139</v>
      </c>
      <c r="AY350" s="61"/>
      <c r="AZ350" s="61"/>
      <c r="BA350" s="61"/>
      <c r="BB350" s="61"/>
      <c r="BC350" s="61"/>
      <c r="BD350" s="61"/>
      <c r="BE350" s="61"/>
      <c r="BF350" s="61"/>
      <c r="BG350" s="61"/>
      <c r="BH350" s="61" t="s">
        <v>142</v>
      </c>
      <c r="BI350" s="61"/>
      <c r="BJ350" s="61"/>
      <c r="BK350" s="61"/>
      <c r="BL350" s="61"/>
    </row>
    <row r="351" spans="1:64" ht="63" customHeight="1"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80"/>
      <c r="W351" s="80"/>
      <c r="X351" s="80"/>
      <c r="Y351" s="80"/>
      <c r="Z351" s="61" t="s">
        <v>17</v>
      </c>
      <c r="AA351" s="61"/>
      <c r="AB351" s="61"/>
      <c r="AC351" s="61"/>
      <c r="AD351" s="61"/>
      <c r="AE351" s="61" t="s">
        <v>16</v>
      </c>
      <c r="AF351" s="61"/>
      <c r="AG351" s="61"/>
      <c r="AH351" s="61"/>
      <c r="AI351" s="61"/>
      <c r="AJ351" s="61"/>
      <c r="AK351" s="61"/>
      <c r="AL351" s="61"/>
      <c r="AM351" s="61"/>
      <c r="AN351" s="61"/>
      <c r="AO351" s="61"/>
      <c r="AP351" s="61"/>
      <c r="AQ351" s="61"/>
      <c r="AR351" s="61"/>
      <c r="AS351" s="61"/>
      <c r="AT351" s="80"/>
      <c r="AU351" s="80"/>
      <c r="AV351" s="80"/>
      <c r="AW351" s="80"/>
      <c r="AX351" s="61" t="s">
        <v>17</v>
      </c>
      <c r="AY351" s="61"/>
      <c r="AZ351" s="61"/>
      <c r="BA351" s="61"/>
      <c r="BB351" s="61"/>
      <c r="BC351" s="61" t="s">
        <v>16</v>
      </c>
      <c r="BD351" s="61"/>
      <c r="BE351" s="61"/>
      <c r="BF351" s="61"/>
      <c r="BG351" s="61"/>
      <c r="BH351" s="61"/>
      <c r="BI351" s="61"/>
      <c r="BJ351" s="61"/>
      <c r="BK351" s="61"/>
      <c r="BL351" s="61"/>
    </row>
    <row r="352" spans="1:64" ht="15" customHeight="1" x14ac:dyDescent="0.25">
      <c r="A352" s="61">
        <v>1</v>
      </c>
      <c r="B352" s="61"/>
      <c r="C352" s="61"/>
      <c r="D352" s="61"/>
      <c r="E352" s="61"/>
      <c r="F352" s="61"/>
      <c r="G352" s="61">
        <v>2</v>
      </c>
      <c r="H352" s="61"/>
      <c r="I352" s="61"/>
      <c r="J352" s="61"/>
      <c r="K352" s="61"/>
      <c r="L352" s="61"/>
      <c r="M352" s="61"/>
      <c r="N352" s="61"/>
      <c r="O352" s="61"/>
      <c r="P352" s="61"/>
      <c r="Q352" s="61">
        <v>3</v>
      </c>
      <c r="R352" s="61"/>
      <c r="S352" s="61"/>
      <c r="T352" s="61"/>
      <c r="U352" s="61"/>
      <c r="V352" s="61">
        <v>4</v>
      </c>
      <c r="W352" s="61"/>
      <c r="X352" s="61"/>
      <c r="Y352" s="61"/>
      <c r="Z352" s="61">
        <v>5</v>
      </c>
      <c r="AA352" s="61"/>
      <c r="AB352" s="61"/>
      <c r="AC352" s="61"/>
      <c r="AD352" s="61"/>
      <c r="AE352" s="61">
        <v>6</v>
      </c>
      <c r="AF352" s="61"/>
      <c r="AG352" s="61"/>
      <c r="AH352" s="61"/>
      <c r="AI352" s="61"/>
      <c r="AJ352" s="61">
        <v>7</v>
      </c>
      <c r="AK352" s="61"/>
      <c r="AL352" s="61"/>
      <c r="AM352" s="61"/>
      <c r="AN352" s="61"/>
      <c r="AO352" s="61">
        <v>8</v>
      </c>
      <c r="AP352" s="61"/>
      <c r="AQ352" s="61"/>
      <c r="AR352" s="61"/>
      <c r="AS352" s="61"/>
      <c r="AT352" s="61">
        <v>9</v>
      </c>
      <c r="AU352" s="61"/>
      <c r="AV352" s="61"/>
      <c r="AW352" s="61"/>
      <c r="AX352" s="61">
        <v>10</v>
      </c>
      <c r="AY352" s="61"/>
      <c r="AZ352" s="61"/>
      <c r="BA352" s="61"/>
      <c r="BB352" s="61"/>
      <c r="BC352" s="61">
        <v>11</v>
      </c>
      <c r="BD352" s="61"/>
      <c r="BE352" s="61"/>
      <c r="BF352" s="61"/>
      <c r="BG352" s="61"/>
      <c r="BH352" s="61">
        <v>12</v>
      </c>
      <c r="BI352" s="61"/>
      <c r="BJ352" s="61"/>
      <c r="BK352" s="61"/>
      <c r="BL352" s="61"/>
    </row>
    <row r="353" spans="1:79" ht="12" hidden="1" customHeight="1" x14ac:dyDescent="0.25">
      <c r="A353" s="80" t="s">
        <v>64</v>
      </c>
      <c r="B353" s="80"/>
      <c r="C353" s="80"/>
      <c r="D353" s="80"/>
      <c r="E353" s="80"/>
      <c r="F353" s="80"/>
      <c r="G353" s="142" t="s">
        <v>57</v>
      </c>
      <c r="H353" s="142"/>
      <c r="I353" s="142"/>
      <c r="J353" s="142"/>
      <c r="K353" s="142"/>
      <c r="L353" s="142"/>
      <c r="M353" s="142"/>
      <c r="N353" s="142"/>
      <c r="O353" s="142"/>
      <c r="P353" s="142"/>
      <c r="Q353" s="122" t="s">
        <v>80</v>
      </c>
      <c r="R353" s="122"/>
      <c r="S353" s="122"/>
      <c r="T353" s="122"/>
      <c r="U353" s="122"/>
      <c r="V353" s="122" t="s">
        <v>81</v>
      </c>
      <c r="W353" s="122"/>
      <c r="X353" s="122"/>
      <c r="Y353" s="122"/>
      <c r="Z353" s="122" t="s">
        <v>82</v>
      </c>
      <c r="AA353" s="122"/>
      <c r="AB353" s="122"/>
      <c r="AC353" s="122"/>
      <c r="AD353" s="122"/>
      <c r="AE353" s="122" t="s">
        <v>83</v>
      </c>
      <c r="AF353" s="122"/>
      <c r="AG353" s="122"/>
      <c r="AH353" s="122"/>
      <c r="AI353" s="122"/>
      <c r="AJ353" s="125" t="s">
        <v>102</v>
      </c>
      <c r="AK353" s="122"/>
      <c r="AL353" s="122"/>
      <c r="AM353" s="122"/>
      <c r="AN353" s="122"/>
      <c r="AO353" s="122" t="s">
        <v>84</v>
      </c>
      <c r="AP353" s="122"/>
      <c r="AQ353" s="122"/>
      <c r="AR353" s="122"/>
      <c r="AS353" s="122"/>
      <c r="AT353" s="125" t="s">
        <v>103</v>
      </c>
      <c r="AU353" s="122"/>
      <c r="AV353" s="122"/>
      <c r="AW353" s="122"/>
      <c r="AX353" s="122" t="s">
        <v>85</v>
      </c>
      <c r="AY353" s="122"/>
      <c r="AZ353" s="122"/>
      <c r="BA353" s="122"/>
      <c r="BB353" s="122"/>
      <c r="BC353" s="122" t="s">
        <v>86</v>
      </c>
      <c r="BD353" s="122"/>
      <c r="BE353" s="122"/>
      <c r="BF353" s="122"/>
      <c r="BG353" s="122"/>
      <c r="BH353" s="125" t="s">
        <v>102</v>
      </c>
      <c r="BI353" s="122"/>
      <c r="BJ353" s="122"/>
      <c r="BK353" s="122"/>
      <c r="BL353" s="122"/>
      <c r="CA353" s="1" t="s">
        <v>52</v>
      </c>
    </row>
    <row r="354" spans="1:79" s="8" customFormat="1" ht="13.2" customHeight="1" x14ac:dyDescent="0.25">
      <c r="A354" s="80">
        <v>2111</v>
      </c>
      <c r="B354" s="80"/>
      <c r="C354" s="80"/>
      <c r="D354" s="80"/>
      <c r="E354" s="80"/>
      <c r="F354" s="80"/>
      <c r="G354" s="92" t="s">
        <v>154</v>
      </c>
      <c r="H354" s="93"/>
      <c r="I354" s="93"/>
      <c r="J354" s="93"/>
      <c r="K354" s="93"/>
      <c r="L354" s="93"/>
      <c r="M354" s="93"/>
      <c r="N354" s="93"/>
      <c r="O354" s="93"/>
      <c r="P354" s="94"/>
      <c r="Q354" s="214">
        <v>768300</v>
      </c>
      <c r="R354" s="214"/>
      <c r="S354" s="214"/>
      <c r="T354" s="214"/>
      <c r="U354" s="214"/>
      <c r="V354" s="214">
        <v>0</v>
      </c>
      <c r="W354" s="214"/>
      <c r="X354" s="214"/>
      <c r="Y354" s="214"/>
      <c r="Z354" s="214">
        <v>0</v>
      </c>
      <c r="AA354" s="214"/>
      <c r="AB354" s="214"/>
      <c r="AC354" s="214"/>
      <c r="AD354" s="214"/>
      <c r="AE354" s="214">
        <v>0</v>
      </c>
      <c r="AF354" s="214"/>
      <c r="AG354" s="214"/>
      <c r="AH354" s="214"/>
      <c r="AI354" s="214"/>
      <c r="AJ354" s="214">
        <f t="shared" ref="AJ354:AJ362" si="19">IF(ISNUMBER(Q354),Q354,0)-IF(ISNUMBER(Z354),Z354,0)</f>
        <v>768300</v>
      </c>
      <c r="AK354" s="214"/>
      <c r="AL354" s="214"/>
      <c r="AM354" s="214"/>
      <c r="AN354" s="214"/>
      <c r="AO354" s="214">
        <v>826200</v>
      </c>
      <c r="AP354" s="214"/>
      <c r="AQ354" s="214"/>
      <c r="AR354" s="214"/>
      <c r="AS354" s="214"/>
      <c r="AT354" s="214">
        <f t="shared" ref="AT354:AT362" si="20">IF(ISNUMBER(V354),V354,0)-IF(ISNUMBER(Z354),Z354,0)-IF(ISNUMBER(AE354),AE354,0)</f>
        <v>0</v>
      </c>
      <c r="AU354" s="214"/>
      <c r="AV354" s="214"/>
      <c r="AW354" s="214"/>
      <c r="AX354" s="214">
        <v>0</v>
      </c>
      <c r="AY354" s="214"/>
      <c r="AZ354" s="214"/>
      <c r="BA354" s="214"/>
      <c r="BB354" s="214"/>
      <c r="BC354" s="214">
        <v>0</v>
      </c>
      <c r="BD354" s="214"/>
      <c r="BE354" s="214"/>
      <c r="BF354" s="214"/>
      <c r="BG354" s="214"/>
      <c r="BH354" s="214">
        <f t="shared" ref="BH354:BH362" si="21">IF(ISNUMBER(AO354),AO354,0)-IF(ISNUMBER(AX354),AX354,0)</f>
        <v>826200</v>
      </c>
      <c r="BI354" s="214"/>
      <c r="BJ354" s="214"/>
      <c r="BK354" s="214"/>
      <c r="BL354" s="214"/>
      <c r="CA354" s="8" t="s">
        <v>53</v>
      </c>
    </row>
    <row r="355" spans="1:79" s="8" customFormat="1" ht="13.2" customHeight="1" x14ac:dyDescent="0.25">
      <c r="A355" s="80">
        <v>2120</v>
      </c>
      <c r="B355" s="80"/>
      <c r="C355" s="80"/>
      <c r="D355" s="80"/>
      <c r="E355" s="80"/>
      <c r="F355" s="80"/>
      <c r="G355" s="92" t="s">
        <v>155</v>
      </c>
      <c r="H355" s="93"/>
      <c r="I355" s="93"/>
      <c r="J355" s="93"/>
      <c r="K355" s="93"/>
      <c r="L355" s="93"/>
      <c r="M355" s="93"/>
      <c r="N355" s="93"/>
      <c r="O355" s="93"/>
      <c r="P355" s="94"/>
      <c r="Q355" s="214">
        <v>169110</v>
      </c>
      <c r="R355" s="214"/>
      <c r="S355" s="214"/>
      <c r="T355" s="214"/>
      <c r="U355" s="214"/>
      <c r="V355" s="214">
        <v>0</v>
      </c>
      <c r="W355" s="214"/>
      <c r="X355" s="214"/>
      <c r="Y355" s="214"/>
      <c r="Z355" s="214">
        <v>0</v>
      </c>
      <c r="AA355" s="214"/>
      <c r="AB355" s="214"/>
      <c r="AC355" s="214"/>
      <c r="AD355" s="214"/>
      <c r="AE355" s="214">
        <v>0</v>
      </c>
      <c r="AF355" s="214"/>
      <c r="AG355" s="214"/>
      <c r="AH355" s="214"/>
      <c r="AI355" s="214"/>
      <c r="AJ355" s="214">
        <f t="shared" si="19"/>
        <v>169110</v>
      </c>
      <c r="AK355" s="214"/>
      <c r="AL355" s="214"/>
      <c r="AM355" s="214"/>
      <c r="AN355" s="214"/>
      <c r="AO355" s="214">
        <v>181800</v>
      </c>
      <c r="AP355" s="214"/>
      <c r="AQ355" s="214"/>
      <c r="AR355" s="214"/>
      <c r="AS355" s="214"/>
      <c r="AT355" s="214">
        <f t="shared" si="20"/>
        <v>0</v>
      </c>
      <c r="AU355" s="214"/>
      <c r="AV355" s="214"/>
      <c r="AW355" s="214"/>
      <c r="AX355" s="214">
        <v>0</v>
      </c>
      <c r="AY355" s="214"/>
      <c r="AZ355" s="214"/>
      <c r="BA355" s="214"/>
      <c r="BB355" s="214"/>
      <c r="BC355" s="214">
        <v>0</v>
      </c>
      <c r="BD355" s="214"/>
      <c r="BE355" s="214"/>
      <c r="BF355" s="214"/>
      <c r="BG355" s="214"/>
      <c r="BH355" s="214">
        <f t="shared" si="21"/>
        <v>181800</v>
      </c>
      <c r="BI355" s="214"/>
      <c r="BJ355" s="214"/>
      <c r="BK355" s="214"/>
      <c r="BL355" s="214"/>
    </row>
    <row r="356" spans="1:79" s="8" customFormat="1" ht="26.4" customHeight="1" x14ac:dyDescent="0.25">
      <c r="A356" s="80">
        <v>2210</v>
      </c>
      <c r="B356" s="80"/>
      <c r="C356" s="80"/>
      <c r="D356" s="80"/>
      <c r="E356" s="80"/>
      <c r="F356" s="80"/>
      <c r="G356" s="92" t="s">
        <v>156</v>
      </c>
      <c r="H356" s="93"/>
      <c r="I356" s="93"/>
      <c r="J356" s="93"/>
      <c r="K356" s="93"/>
      <c r="L356" s="93"/>
      <c r="M356" s="93"/>
      <c r="N356" s="93"/>
      <c r="O356" s="93"/>
      <c r="P356" s="94"/>
      <c r="Q356" s="214">
        <v>109970</v>
      </c>
      <c r="R356" s="214"/>
      <c r="S356" s="214"/>
      <c r="T356" s="214"/>
      <c r="U356" s="214"/>
      <c r="V356" s="214">
        <v>0</v>
      </c>
      <c r="W356" s="214"/>
      <c r="X356" s="214"/>
      <c r="Y356" s="214"/>
      <c r="Z356" s="214">
        <v>0</v>
      </c>
      <c r="AA356" s="214"/>
      <c r="AB356" s="214"/>
      <c r="AC356" s="214"/>
      <c r="AD356" s="214"/>
      <c r="AE356" s="214">
        <v>0</v>
      </c>
      <c r="AF356" s="214"/>
      <c r="AG356" s="214"/>
      <c r="AH356" s="214"/>
      <c r="AI356" s="214"/>
      <c r="AJ356" s="214">
        <f t="shared" si="19"/>
        <v>109970</v>
      </c>
      <c r="AK356" s="214"/>
      <c r="AL356" s="214"/>
      <c r="AM356" s="214"/>
      <c r="AN356" s="214"/>
      <c r="AO356" s="214">
        <v>30000</v>
      </c>
      <c r="AP356" s="214"/>
      <c r="AQ356" s="214"/>
      <c r="AR356" s="214"/>
      <c r="AS356" s="214"/>
      <c r="AT356" s="214">
        <f t="shared" si="20"/>
        <v>0</v>
      </c>
      <c r="AU356" s="214"/>
      <c r="AV356" s="214"/>
      <c r="AW356" s="214"/>
      <c r="AX356" s="214">
        <v>0</v>
      </c>
      <c r="AY356" s="214"/>
      <c r="AZ356" s="214"/>
      <c r="BA356" s="214"/>
      <c r="BB356" s="214"/>
      <c r="BC356" s="214">
        <v>0</v>
      </c>
      <c r="BD356" s="214"/>
      <c r="BE356" s="214"/>
      <c r="BF356" s="214"/>
      <c r="BG356" s="214"/>
      <c r="BH356" s="214">
        <f t="shared" si="21"/>
        <v>30000</v>
      </c>
      <c r="BI356" s="214"/>
      <c r="BJ356" s="214"/>
      <c r="BK356" s="214"/>
      <c r="BL356" s="214"/>
    </row>
    <row r="357" spans="1:79" s="8" customFormat="1" ht="15.6" customHeight="1" x14ac:dyDescent="0.25">
      <c r="A357" s="80">
        <v>2240</v>
      </c>
      <c r="B357" s="80"/>
      <c r="C357" s="80"/>
      <c r="D357" s="80"/>
      <c r="E357" s="80"/>
      <c r="F357" s="80"/>
      <c r="G357" s="92" t="s">
        <v>157</v>
      </c>
      <c r="H357" s="93"/>
      <c r="I357" s="93"/>
      <c r="J357" s="93"/>
      <c r="K357" s="93"/>
      <c r="L357" s="93"/>
      <c r="M357" s="93"/>
      <c r="N357" s="93"/>
      <c r="O357" s="93"/>
      <c r="P357" s="94"/>
      <c r="Q357" s="214">
        <v>10580</v>
      </c>
      <c r="R357" s="214"/>
      <c r="S357" s="214"/>
      <c r="T357" s="214"/>
      <c r="U357" s="214"/>
      <c r="V357" s="214">
        <v>0</v>
      </c>
      <c r="W357" s="214"/>
      <c r="X357" s="214"/>
      <c r="Y357" s="214"/>
      <c r="Z357" s="214">
        <v>0</v>
      </c>
      <c r="AA357" s="214"/>
      <c r="AB357" s="214"/>
      <c r="AC357" s="214"/>
      <c r="AD357" s="214"/>
      <c r="AE357" s="214">
        <v>0</v>
      </c>
      <c r="AF357" s="214"/>
      <c r="AG357" s="214"/>
      <c r="AH357" s="214"/>
      <c r="AI357" s="214"/>
      <c r="AJ357" s="214">
        <f t="shared" si="19"/>
        <v>10580</v>
      </c>
      <c r="AK357" s="214"/>
      <c r="AL357" s="214"/>
      <c r="AM357" s="214"/>
      <c r="AN357" s="214"/>
      <c r="AO357" s="214">
        <v>10000</v>
      </c>
      <c r="AP357" s="214"/>
      <c r="AQ357" s="214"/>
      <c r="AR357" s="214"/>
      <c r="AS357" s="214"/>
      <c r="AT357" s="214">
        <f t="shared" si="20"/>
        <v>0</v>
      </c>
      <c r="AU357" s="214"/>
      <c r="AV357" s="214"/>
      <c r="AW357" s="214"/>
      <c r="AX357" s="214">
        <v>0</v>
      </c>
      <c r="AY357" s="214"/>
      <c r="AZ357" s="214"/>
      <c r="BA357" s="214"/>
      <c r="BB357" s="214"/>
      <c r="BC357" s="214">
        <v>0</v>
      </c>
      <c r="BD357" s="214"/>
      <c r="BE357" s="214"/>
      <c r="BF357" s="214"/>
      <c r="BG357" s="214"/>
      <c r="BH357" s="214">
        <f t="shared" si="21"/>
        <v>10000</v>
      </c>
      <c r="BI357" s="214"/>
      <c r="BJ357" s="214"/>
      <c r="BK357" s="214"/>
      <c r="BL357" s="214"/>
    </row>
    <row r="358" spans="1:79" s="8" customFormat="1" ht="13.2" customHeight="1" x14ac:dyDescent="0.25">
      <c r="A358" s="80">
        <v>2271</v>
      </c>
      <c r="B358" s="80"/>
      <c r="C358" s="80"/>
      <c r="D358" s="80"/>
      <c r="E358" s="80"/>
      <c r="F358" s="80"/>
      <c r="G358" s="92" t="s">
        <v>158</v>
      </c>
      <c r="H358" s="93"/>
      <c r="I358" s="93"/>
      <c r="J358" s="93"/>
      <c r="K358" s="93"/>
      <c r="L358" s="93"/>
      <c r="M358" s="93"/>
      <c r="N358" s="93"/>
      <c r="O358" s="93"/>
      <c r="P358" s="94"/>
      <c r="Q358" s="214">
        <v>9400</v>
      </c>
      <c r="R358" s="214"/>
      <c r="S358" s="214"/>
      <c r="T358" s="214"/>
      <c r="U358" s="214"/>
      <c r="V358" s="214">
        <v>0</v>
      </c>
      <c r="W358" s="214"/>
      <c r="X358" s="214"/>
      <c r="Y358" s="214"/>
      <c r="Z358" s="214">
        <v>0</v>
      </c>
      <c r="AA358" s="214"/>
      <c r="AB358" s="214"/>
      <c r="AC358" s="214"/>
      <c r="AD358" s="214"/>
      <c r="AE358" s="214">
        <v>0</v>
      </c>
      <c r="AF358" s="214"/>
      <c r="AG358" s="214"/>
      <c r="AH358" s="214"/>
      <c r="AI358" s="214"/>
      <c r="AJ358" s="214">
        <f t="shared" si="19"/>
        <v>9400</v>
      </c>
      <c r="AK358" s="214"/>
      <c r="AL358" s="214"/>
      <c r="AM358" s="214"/>
      <c r="AN358" s="214"/>
      <c r="AO358" s="214">
        <v>5950</v>
      </c>
      <c r="AP358" s="214"/>
      <c r="AQ358" s="214"/>
      <c r="AR358" s="214"/>
      <c r="AS358" s="214"/>
      <c r="AT358" s="214">
        <f t="shared" si="20"/>
        <v>0</v>
      </c>
      <c r="AU358" s="214"/>
      <c r="AV358" s="214"/>
      <c r="AW358" s="214"/>
      <c r="AX358" s="214">
        <v>0</v>
      </c>
      <c r="AY358" s="214"/>
      <c r="AZ358" s="214"/>
      <c r="BA358" s="214"/>
      <c r="BB358" s="214"/>
      <c r="BC358" s="214">
        <v>0</v>
      </c>
      <c r="BD358" s="214"/>
      <c r="BE358" s="214"/>
      <c r="BF358" s="214"/>
      <c r="BG358" s="214"/>
      <c r="BH358" s="214">
        <f t="shared" si="21"/>
        <v>5950</v>
      </c>
      <c r="BI358" s="214"/>
      <c r="BJ358" s="214"/>
      <c r="BK358" s="214"/>
      <c r="BL358" s="214"/>
    </row>
    <row r="359" spans="1:79" s="8" customFormat="1" ht="26.4" customHeight="1" x14ac:dyDescent="0.25">
      <c r="A359" s="80">
        <v>2272</v>
      </c>
      <c r="B359" s="80"/>
      <c r="C359" s="80"/>
      <c r="D359" s="80"/>
      <c r="E359" s="80"/>
      <c r="F359" s="80"/>
      <c r="G359" s="92" t="s">
        <v>159</v>
      </c>
      <c r="H359" s="93"/>
      <c r="I359" s="93"/>
      <c r="J359" s="93"/>
      <c r="K359" s="93"/>
      <c r="L359" s="93"/>
      <c r="M359" s="93"/>
      <c r="N359" s="93"/>
      <c r="O359" s="93"/>
      <c r="P359" s="94"/>
      <c r="Q359" s="214">
        <v>1050</v>
      </c>
      <c r="R359" s="214"/>
      <c r="S359" s="214"/>
      <c r="T359" s="214"/>
      <c r="U359" s="214"/>
      <c r="V359" s="214">
        <v>0</v>
      </c>
      <c r="W359" s="214"/>
      <c r="X359" s="214"/>
      <c r="Y359" s="214"/>
      <c r="Z359" s="214">
        <v>0</v>
      </c>
      <c r="AA359" s="214"/>
      <c r="AB359" s="214"/>
      <c r="AC359" s="214"/>
      <c r="AD359" s="214"/>
      <c r="AE359" s="214">
        <v>0</v>
      </c>
      <c r="AF359" s="214"/>
      <c r="AG359" s="214"/>
      <c r="AH359" s="214"/>
      <c r="AI359" s="214"/>
      <c r="AJ359" s="214">
        <f t="shared" si="19"/>
        <v>1050</v>
      </c>
      <c r="AK359" s="214"/>
      <c r="AL359" s="214"/>
      <c r="AM359" s="214"/>
      <c r="AN359" s="214"/>
      <c r="AO359" s="214">
        <v>1000</v>
      </c>
      <c r="AP359" s="214"/>
      <c r="AQ359" s="214"/>
      <c r="AR359" s="214"/>
      <c r="AS359" s="214"/>
      <c r="AT359" s="214">
        <f t="shared" si="20"/>
        <v>0</v>
      </c>
      <c r="AU359" s="214"/>
      <c r="AV359" s="214"/>
      <c r="AW359" s="214"/>
      <c r="AX359" s="214">
        <v>0</v>
      </c>
      <c r="AY359" s="214"/>
      <c r="AZ359" s="214"/>
      <c r="BA359" s="214"/>
      <c r="BB359" s="214"/>
      <c r="BC359" s="214">
        <v>0</v>
      </c>
      <c r="BD359" s="214"/>
      <c r="BE359" s="214"/>
      <c r="BF359" s="214"/>
      <c r="BG359" s="214"/>
      <c r="BH359" s="214">
        <f t="shared" si="21"/>
        <v>1000</v>
      </c>
      <c r="BI359" s="214"/>
      <c r="BJ359" s="214"/>
      <c r="BK359" s="214"/>
      <c r="BL359" s="214"/>
    </row>
    <row r="360" spans="1:79" s="8" customFormat="1" ht="13.2" customHeight="1" x14ac:dyDescent="0.25">
      <c r="A360" s="80">
        <v>2273</v>
      </c>
      <c r="B360" s="80"/>
      <c r="C360" s="80"/>
      <c r="D360" s="80"/>
      <c r="E360" s="80"/>
      <c r="F360" s="80"/>
      <c r="G360" s="92" t="s">
        <v>160</v>
      </c>
      <c r="H360" s="93"/>
      <c r="I360" s="93"/>
      <c r="J360" s="93"/>
      <c r="K360" s="93"/>
      <c r="L360" s="93"/>
      <c r="M360" s="93"/>
      <c r="N360" s="93"/>
      <c r="O360" s="93"/>
      <c r="P360" s="94"/>
      <c r="Q360" s="214">
        <v>3950</v>
      </c>
      <c r="R360" s="214"/>
      <c r="S360" s="214"/>
      <c r="T360" s="214"/>
      <c r="U360" s="214"/>
      <c r="V360" s="214">
        <v>0</v>
      </c>
      <c r="W360" s="214"/>
      <c r="X360" s="214"/>
      <c r="Y360" s="214"/>
      <c r="Z360" s="214">
        <v>0</v>
      </c>
      <c r="AA360" s="214"/>
      <c r="AB360" s="214"/>
      <c r="AC360" s="214"/>
      <c r="AD360" s="214"/>
      <c r="AE360" s="214">
        <v>0</v>
      </c>
      <c r="AF360" s="214"/>
      <c r="AG360" s="214"/>
      <c r="AH360" s="214"/>
      <c r="AI360" s="214"/>
      <c r="AJ360" s="214">
        <f t="shared" si="19"/>
        <v>3950</v>
      </c>
      <c r="AK360" s="214"/>
      <c r="AL360" s="214"/>
      <c r="AM360" s="214"/>
      <c r="AN360" s="214"/>
      <c r="AO360" s="214">
        <v>3000</v>
      </c>
      <c r="AP360" s="214"/>
      <c r="AQ360" s="214"/>
      <c r="AR360" s="214"/>
      <c r="AS360" s="214"/>
      <c r="AT360" s="214">
        <f t="shared" si="20"/>
        <v>0</v>
      </c>
      <c r="AU360" s="214"/>
      <c r="AV360" s="214"/>
      <c r="AW360" s="214"/>
      <c r="AX360" s="214">
        <v>0</v>
      </c>
      <c r="AY360" s="214"/>
      <c r="AZ360" s="214"/>
      <c r="BA360" s="214"/>
      <c r="BB360" s="214"/>
      <c r="BC360" s="214">
        <v>0</v>
      </c>
      <c r="BD360" s="214"/>
      <c r="BE360" s="214"/>
      <c r="BF360" s="214"/>
      <c r="BG360" s="214"/>
      <c r="BH360" s="214">
        <f t="shared" si="21"/>
        <v>3000</v>
      </c>
      <c r="BI360" s="214"/>
      <c r="BJ360" s="214"/>
      <c r="BK360" s="214"/>
      <c r="BL360" s="214"/>
    </row>
    <row r="361" spans="1:79" s="8" customFormat="1" ht="27.6" customHeight="1" x14ac:dyDescent="0.25">
      <c r="A361" s="80">
        <v>2275</v>
      </c>
      <c r="B361" s="80"/>
      <c r="C361" s="80"/>
      <c r="D361" s="80"/>
      <c r="E361" s="80"/>
      <c r="F361" s="80"/>
      <c r="G361" s="92" t="s">
        <v>226</v>
      </c>
      <c r="H361" s="93"/>
      <c r="I361" s="93"/>
      <c r="J361" s="93"/>
      <c r="K361" s="93"/>
      <c r="L361" s="93"/>
      <c r="M361" s="93"/>
      <c r="N361" s="93"/>
      <c r="O361" s="93"/>
      <c r="P361" s="94"/>
      <c r="Q361" s="214">
        <v>40</v>
      </c>
      <c r="R361" s="214"/>
      <c r="S361" s="214"/>
      <c r="T361" s="214"/>
      <c r="U361" s="214"/>
      <c r="V361" s="214">
        <v>0</v>
      </c>
      <c r="W361" s="214"/>
      <c r="X361" s="214"/>
      <c r="Y361" s="214"/>
      <c r="Z361" s="214">
        <v>0</v>
      </c>
      <c r="AA361" s="214"/>
      <c r="AB361" s="214"/>
      <c r="AC361" s="214"/>
      <c r="AD361" s="214"/>
      <c r="AE361" s="214">
        <v>0</v>
      </c>
      <c r="AF361" s="214"/>
      <c r="AG361" s="214"/>
      <c r="AH361" s="214"/>
      <c r="AI361" s="214"/>
      <c r="AJ361" s="214">
        <f t="shared" ref="AJ361" si="22">IF(ISNUMBER(Q361),Q361,0)-IF(ISNUMBER(Z361),Z361,0)</f>
        <v>40</v>
      </c>
      <c r="AK361" s="214"/>
      <c r="AL361" s="214"/>
      <c r="AM361" s="214"/>
      <c r="AN361" s="214"/>
      <c r="AO361" s="214">
        <v>50</v>
      </c>
      <c r="AP361" s="214"/>
      <c r="AQ361" s="214"/>
      <c r="AR361" s="214"/>
      <c r="AS361" s="214"/>
      <c r="AT361" s="214">
        <f t="shared" ref="AT361" si="23">IF(ISNUMBER(V361),V361,0)-IF(ISNUMBER(Z361),Z361,0)-IF(ISNUMBER(AE361),AE361,0)</f>
        <v>0</v>
      </c>
      <c r="AU361" s="214"/>
      <c r="AV361" s="214"/>
      <c r="AW361" s="214"/>
      <c r="AX361" s="214">
        <v>0</v>
      </c>
      <c r="AY361" s="214"/>
      <c r="AZ361" s="214"/>
      <c r="BA361" s="214"/>
      <c r="BB361" s="214"/>
      <c r="BC361" s="214">
        <v>0</v>
      </c>
      <c r="BD361" s="214"/>
      <c r="BE361" s="214"/>
      <c r="BF361" s="214"/>
      <c r="BG361" s="214"/>
      <c r="BH361" s="214">
        <f t="shared" ref="BH361" si="24">IF(ISNUMBER(AO361),AO361,0)-IF(ISNUMBER(AX361),AX361,0)</f>
        <v>50</v>
      </c>
      <c r="BI361" s="214"/>
      <c r="BJ361" s="214"/>
      <c r="BK361" s="214"/>
      <c r="BL361" s="214"/>
    </row>
    <row r="362" spans="1:79" s="9" customFormat="1" ht="12.75" customHeight="1" x14ac:dyDescent="0.25">
      <c r="A362" s="139"/>
      <c r="B362" s="139"/>
      <c r="C362" s="139"/>
      <c r="D362" s="139"/>
      <c r="E362" s="139"/>
      <c r="F362" s="139"/>
      <c r="G362" s="101" t="s">
        <v>145</v>
      </c>
      <c r="H362" s="102"/>
      <c r="I362" s="102"/>
      <c r="J362" s="102"/>
      <c r="K362" s="102"/>
      <c r="L362" s="102"/>
      <c r="M362" s="102"/>
      <c r="N362" s="102"/>
      <c r="O362" s="102"/>
      <c r="P362" s="103"/>
      <c r="Q362" s="113">
        <f>Q354+Q355+Q356+Q357+Q358+Q359+Q360+Q361</f>
        <v>1072400</v>
      </c>
      <c r="R362" s="113"/>
      <c r="S362" s="113"/>
      <c r="T362" s="113"/>
      <c r="U362" s="113"/>
      <c r="V362" s="113">
        <v>0</v>
      </c>
      <c r="W362" s="113"/>
      <c r="X362" s="113"/>
      <c r="Y362" s="113"/>
      <c r="Z362" s="113">
        <v>0</v>
      </c>
      <c r="AA362" s="113"/>
      <c r="AB362" s="113"/>
      <c r="AC362" s="113"/>
      <c r="AD362" s="113"/>
      <c r="AE362" s="113">
        <v>0</v>
      </c>
      <c r="AF362" s="113"/>
      <c r="AG362" s="113"/>
      <c r="AH362" s="113"/>
      <c r="AI362" s="113"/>
      <c r="AJ362" s="113">
        <f t="shared" si="19"/>
        <v>1072400</v>
      </c>
      <c r="AK362" s="113"/>
      <c r="AL362" s="113"/>
      <c r="AM362" s="113"/>
      <c r="AN362" s="113"/>
      <c r="AO362" s="113">
        <f>AO354+AO355+AO356+AO357+AO358+AO359+AO360+AO361</f>
        <v>1058000</v>
      </c>
      <c r="AP362" s="113"/>
      <c r="AQ362" s="113"/>
      <c r="AR362" s="113"/>
      <c r="AS362" s="113"/>
      <c r="AT362" s="113">
        <f t="shared" si="20"/>
        <v>0</v>
      </c>
      <c r="AU362" s="113"/>
      <c r="AV362" s="113"/>
      <c r="AW362" s="113"/>
      <c r="AX362" s="113">
        <v>0</v>
      </c>
      <c r="AY362" s="113"/>
      <c r="AZ362" s="113"/>
      <c r="BA362" s="113"/>
      <c r="BB362" s="113"/>
      <c r="BC362" s="113">
        <v>0</v>
      </c>
      <c r="BD362" s="113"/>
      <c r="BE362" s="113"/>
      <c r="BF362" s="113"/>
      <c r="BG362" s="113"/>
      <c r="BH362" s="113">
        <f t="shared" si="21"/>
        <v>1058000</v>
      </c>
      <c r="BI362" s="113"/>
      <c r="BJ362" s="113"/>
      <c r="BK362" s="113"/>
      <c r="BL362" s="113"/>
    </row>
    <row r="364" spans="1:79" ht="14.25" customHeight="1" x14ac:dyDescent="0.25">
      <c r="A364" s="51" t="s">
        <v>424</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row>
    <row r="365" spans="1:79" ht="15" customHeight="1" x14ac:dyDescent="0.25">
      <c r="A365" s="59" t="s">
        <v>192</v>
      </c>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row>
    <row r="366" spans="1:79" ht="5.4" customHeight="1" x14ac:dyDescent="0.25"/>
    <row r="367" spans="1:79" ht="42.9" customHeight="1" x14ac:dyDescent="0.25">
      <c r="A367" s="80" t="s">
        <v>132</v>
      </c>
      <c r="B367" s="80"/>
      <c r="C367" s="80"/>
      <c r="D367" s="80"/>
      <c r="E367" s="80"/>
      <c r="F367" s="80"/>
      <c r="G367" s="61" t="s">
        <v>19</v>
      </c>
      <c r="H367" s="61"/>
      <c r="I367" s="61"/>
      <c r="J367" s="61"/>
      <c r="K367" s="61"/>
      <c r="L367" s="61"/>
      <c r="M367" s="61"/>
      <c r="N367" s="61"/>
      <c r="O367" s="61"/>
      <c r="P367" s="61"/>
      <c r="Q367" s="61"/>
      <c r="R367" s="61"/>
      <c r="S367" s="61"/>
      <c r="T367" s="61" t="s">
        <v>15</v>
      </c>
      <c r="U367" s="61"/>
      <c r="V367" s="61"/>
      <c r="W367" s="61"/>
      <c r="X367" s="61"/>
      <c r="Y367" s="61"/>
      <c r="Z367" s="61" t="s">
        <v>14</v>
      </c>
      <c r="AA367" s="61"/>
      <c r="AB367" s="61"/>
      <c r="AC367" s="61"/>
      <c r="AD367" s="61"/>
      <c r="AE367" s="61" t="s">
        <v>194</v>
      </c>
      <c r="AF367" s="61"/>
      <c r="AG367" s="61"/>
      <c r="AH367" s="61"/>
      <c r="AI367" s="61"/>
      <c r="AJ367" s="61"/>
      <c r="AK367" s="61" t="s">
        <v>198</v>
      </c>
      <c r="AL367" s="61"/>
      <c r="AM367" s="61"/>
      <c r="AN367" s="61"/>
      <c r="AO367" s="61"/>
      <c r="AP367" s="61"/>
      <c r="AQ367" s="61" t="s">
        <v>203</v>
      </c>
      <c r="AR367" s="61"/>
      <c r="AS367" s="61"/>
      <c r="AT367" s="61"/>
      <c r="AU367" s="61"/>
      <c r="AV367" s="61"/>
      <c r="AW367" s="61" t="s">
        <v>18</v>
      </c>
      <c r="AX367" s="61"/>
      <c r="AY367" s="61"/>
      <c r="AZ367" s="61"/>
      <c r="BA367" s="61"/>
      <c r="BB367" s="61"/>
      <c r="BC367" s="61"/>
      <c r="BD367" s="61"/>
      <c r="BE367" s="61" t="s">
        <v>151</v>
      </c>
      <c r="BF367" s="61"/>
      <c r="BG367" s="61"/>
      <c r="BH367" s="61"/>
      <c r="BI367" s="61"/>
      <c r="BJ367" s="61"/>
      <c r="BK367" s="61"/>
      <c r="BL367" s="61"/>
    </row>
    <row r="368" spans="1:79" ht="21.75" customHeight="1" x14ac:dyDescent="0.25">
      <c r="A368" s="80"/>
      <c r="B368" s="80"/>
      <c r="C368" s="80"/>
      <c r="D368" s="80"/>
      <c r="E368" s="80"/>
      <c r="F368" s="80"/>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row>
    <row r="369" spans="1:79" ht="15" customHeight="1" x14ac:dyDescent="0.25">
      <c r="A369" s="61">
        <v>1</v>
      </c>
      <c r="B369" s="61"/>
      <c r="C369" s="61"/>
      <c r="D369" s="61"/>
      <c r="E369" s="61"/>
      <c r="F369" s="61"/>
      <c r="G369" s="61">
        <v>2</v>
      </c>
      <c r="H369" s="61"/>
      <c r="I369" s="61"/>
      <c r="J369" s="61"/>
      <c r="K369" s="61"/>
      <c r="L369" s="61"/>
      <c r="M369" s="61"/>
      <c r="N369" s="61"/>
      <c r="O369" s="61"/>
      <c r="P369" s="61"/>
      <c r="Q369" s="61"/>
      <c r="R369" s="61"/>
      <c r="S369" s="61"/>
      <c r="T369" s="61">
        <v>3</v>
      </c>
      <c r="U369" s="61"/>
      <c r="V369" s="61"/>
      <c r="W369" s="61"/>
      <c r="X369" s="61"/>
      <c r="Y369" s="61"/>
      <c r="Z369" s="61">
        <v>4</v>
      </c>
      <c r="AA369" s="61"/>
      <c r="AB369" s="61"/>
      <c r="AC369" s="61"/>
      <c r="AD369" s="61"/>
      <c r="AE369" s="61">
        <v>5</v>
      </c>
      <c r="AF369" s="61"/>
      <c r="AG369" s="61"/>
      <c r="AH369" s="61"/>
      <c r="AI369" s="61"/>
      <c r="AJ369" s="61"/>
      <c r="AK369" s="61">
        <v>6</v>
      </c>
      <c r="AL369" s="61"/>
      <c r="AM369" s="61"/>
      <c r="AN369" s="61"/>
      <c r="AO369" s="61"/>
      <c r="AP369" s="61"/>
      <c r="AQ369" s="61">
        <v>7</v>
      </c>
      <c r="AR369" s="61"/>
      <c r="AS369" s="61"/>
      <c r="AT369" s="61"/>
      <c r="AU369" s="61"/>
      <c r="AV369" s="61"/>
      <c r="AW369" s="80">
        <v>8</v>
      </c>
      <c r="AX369" s="80"/>
      <c r="AY369" s="80"/>
      <c r="AZ369" s="80"/>
      <c r="BA369" s="80"/>
      <c r="BB369" s="80"/>
      <c r="BC369" s="80"/>
      <c r="BD369" s="80"/>
      <c r="BE369" s="80">
        <v>9</v>
      </c>
      <c r="BF369" s="80"/>
      <c r="BG369" s="80"/>
      <c r="BH369" s="80"/>
      <c r="BI369" s="80"/>
      <c r="BJ369" s="80"/>
      <c r="BK369" s="80"/>
      <c r="BL369" s="80"/>
    </row>
    <row r="370" spans="1:79" ht="18.75" hidden="1" customHeight="1" x14ac:dyDescent="0.25">
      <c r="A370" s="80" t="s">
        <v>64</v>
      </c>
      <c r="B370" s="80"/>
      <c r="C370" s="80"/>
      <c r="D370" s="80"/>
      <c r="E370" s="80"/>
      <c r="F370" s="80"/>
      <c r="G370" s="142" t="s">
        <v>57</v>
      </c>
      <c r="H370" s="142"/>
      <c r="I370" s="142"/>
      <c r="J370" s="142"/>
      <c r="K370" s="142"/>
      <c r="L370" s="142"/>
      <c r="M370" s="142"/>
      <c r="N370" s="142"/>
      <c r="O370" s="142"/>
      <c r="P370" s="142"/>
      <c r="Q370" s="142"/>
      <c r="R370" s="142"/>
      <c r="S370" s="142"/>
      <c r="T370" s="122" t="s">
        <v>80</v>
      </c>
      <c r="U370" s="122"/>
      <c r="V370" s="122"/>
      <c r="W370" s="122"/>
      <c r="X370" s="122"/>
      <c r="Y370" s="122"/>
      <c r="Z370" s="122" t="s">
        <v>81</v>
      </c>
      <c r="AA370" s="122"/>
      <c r="AB370" s="122"/>
      <c r="AC370" s="122"/>
      <c r="AD370" s="122"/>
      <c r="AE370" s="122" t="s">
        <v>82</v>
      </c>
      <c r="AF370" s="122"/>
      <c r="AG370" s="122"/>
      <c r="AH370" s="122"/>
      <c r="AI370" s="122"/>
      <c r="AJ370" s="122"/>
      <c r="AK370" s="122" t="s">
        <v>83</v>
      </c>
      <c r="AL370" s="122"/>
      <c r="AM370" s="122"/>
      <c r="AN370" s="122"/>
      <c r="AO370" s="122"/>
      <c r="AP370" s="122"/>
      <c r="AQ370" s="122" t="s">
        <v>84</v>
      </c>
      <c r="AR370" s="122"/>
      <c r="AS370" s="122"/>
      <c r="AT370" s="122"/>
      <c r="AU370" s="122"/>
      <c r="AV370" s="122"/>
      <c r="AW370" s="142" t="s">
        <v>87</v>
      </c>
      <c r="AX370" s="142"/>
      <c r="AY370" s="142"/>
      <c r="AZ370" s="142"/>
      <c r="BA370" s="142"/>
      <c r="BB370" s="142"/>
      <c r="BC370" s="142"/>
      <c r="BD370" s="142"/>
      <c r="BE370" s="142" t="s">
        <v>88</v>
      </c>
      <c r="BF370" s="142"/>
      <c r="BG370" s="142"/>
      <c r="BH370" s="142"/>
      <c r="BI370" s="142"/>
      <c r="BJ370" s="142"/>
      <c r="BK370" s="142"/>
      <c r="BL370" s="142"/>
      <c r="CA370" s="1" t="s">
        <v>54</v>
      </c>
    </row>
    <row r="371" spans="1:79" s="8" customFormat="1" ht="13.2" customHeight="1" x14ac:dyDescent="0.25">
      <c r="A371" s="80">
        <v>2111</v>
      </c>
      <c r="B371" s="80"/>
      <c r="C371" s="80"/>
      <c r="D371" s="80"/>
      <c r="E371" s="80"/>
      <c r="F371" s="80"/>
      <c r="G371" s="92" t="s">
        <v>154</v>
      </c>
      <c r="H371" s="93"/>
      <c r="I371" s="93"/>
      <c r="J371" s="93"/>
      <c r="K371" s="93"/>
      <c r="L371" s="93"/>
      <c r="M371" s="93"/>
      <c r="N371" s="93"/>
      <c r="O371" s="93"/>
      <c r="P371" s="93"/>
      <c r="Q371" s="93"/>
      <c r="R371" s="93"/>
      <c r="S371" s="94"/>
      <c r="T371" s="87">
        <v>685400</v>
      </c>
      <c r="U371" s="87"/>
      <c r="V371" s="87"/>
      <c r="W371" s="87"/>
      <c r="X371" s="87"/>
      <c r="Y371" s="87"/>
      <c r="Z371" s="87">
        <v>685400</v>
      </c>
      <c r="AA371" s="87"/>
      <c r="AB371" s="87"/>
      <c r="AC371" s="87"/>
      <c r="AD371" s="87"/>
      <c r="AE371" s="87">
        <v>0</v>
      </c>
      <c r="AF371" s="87"/>
      <c r="AG371" s="87"/>
      <c r="AH371" s="87"/>
      <c r="AI371" s="87"/>
      <c r="AJ371" s="87"/>
      <c r="AK371" s="87">
        <v>0</v>
      </c>
      <c r="AL371" s="87"/>
      <c r="AM371" s="87"/>
      <c r="AN371" s="87"/>
      <c r="AO371" s="87"/>
      <c r="AP371" s="87"/>
      <c r="AQ371" s="87">
        <v>0</v>
      </c>
      <c r="AR371" s="87"/>
      <c r="AS371" s="87"/>
      <c r="AT371" s="87"/>
      <c r="AU371" s="87"/>
      <c r="AV371" s="87"/>
      <c r="AW371" s="80"/>
      <c r="AX371" s="80"/>
      <c r="AY371" s="80"/>
      <c r="AZ371" s="80"/>
      <c r="BA371" s="80"/>
      <c r="BB371" s="80"/>
      <c r="BC371" s="80"/>
      <c r="BD371" s="80"/>
      <c r="BE371" s="80"/>
      <c r="BF371" s="80"/>
      <c r="BG371" s="80"/>
      <c r="BH371" s="80"/>
      <c r="BI371" s="80"/>
      <c r="BJ371" s="80"/>
      <c r="BK371" s="80"/>
      <c r="BL371" s="80"/>
      <c r="CA371" s="8" t="s">
        <v>55</v>
      </c>
    </row>
    <row r="372" spans="1:79" s="8" customFormat="1" ht="13.2" customHeight="1" x14ac:dyDescent="0.25">
      <c r="A372" s="80">
        <v>2120</v>
      </c>
      <c r="B372" s="80"/>
      <c r="C372" s="80"/>
      <c r="D372" s="80"/>
      <c r="E372" s="80"/>
      <c r="F372" s="80"/>
      <c r="G372" s="92" t="s">
        <v>155</v>
      </c>
      <c r="H372" s="93"/>
      <c r="I372" s="93"/>
      <c r="J372" s="93"/>
      <c r="K372" s="93"/>
      <c r="L372" s="93"/>
      <c r="M372" s="93"/>
      <c r="N372" s="93"/>
      <c r="O372" s="93"/>
      <c r="P372" s="93"/>
      <c r="Q372" s="93"/>
      <c r="R372" s="93"/>
      <c r="S372" s="94"/>
      <c r="T372" s="87">
        <v>158900</v>
      </c>
      <c r="U372" s="87"/>
      <c r="V372" s="87"/>
      <c r="W372" s="87"/>
      <c r="X372" s="87"/>
      <c r="Y372" s="87"/>
      <c r="Z372" s="87">
        <v>158810</v>
      </c>
      <c r="AA372" s="87"/>
      <c r="AB372" s="87"/>
      <c r="AC372" s="87"/>
      <c r="AD372" s="87"/>
      <c r="AE372" s="87">
        <v>0</v>
      </c>
      <c r="AF372" s="87"/>
      <c r="AG372" s="87"/>
      <c r="AH372" s="87"/>
      <c r="AI372" s="87"/>
      <c r="AJ372" s="87"/>
      <c r="AK372" s="87">
        <v>0</v>
      </c>
      <c r="AL372" s="87"/>
      <c r="AM372" s="87"/>
      <c r="AN372" s="87"/>
      <c r="AO372" s="87"/>
      <c r="AP372" s="87"/>
      <c r="AQ372" s="87">
        <v>0</v>
      </c>
      <c r="AR372" s="87"/>
      <c r="AS372" s="87"/>
      <c r="AT372" s="87"/>
      <c r="AU372" s="87"/>
      <c r="AV372" s="87"/>
      <c r="AW372" s="80"/>
      <c r="AX372" s="80"/>
      <c r="AY372" s="80"/>
      <c r="AZ372" s="80"/>
      <c r="BA372" s="80"/>
      <c r="BB372" s="80"/>
      <c r="BC372" s="80"/>
      <c r="BD372" s="80"/>
      <c r="BE372" s="80"/>
      <c r="BF372" s="80"/>
      <c r="BG372" s="80"/>
      <c r="BH372" s="80"/>
      <c r="BI372" s="80"/>
      <c r="BJ372" s="80"/>
      <c r="BK372" s="80"/>
      <c r="BL372" s="80"/>
    </row>
    <row r="373" spans="1:79" s="8" customFormat="1" ht="16.95" customHeight="1" x14ac:dyDescent="0.25">
      <c r="A373" s="80">
        <v>2210</v>
      </c>
      <c r="B373" s="80"/>
      <c r="C373" s="80"/>
      <c r="D373" s="80"/>
      <c r="E373" s="80"/>
      <c r="F373" s="80"/>
      <c r="G373" s="92" t="s">
        <v>156</v>
      </c>
      <c r="H373" s="93"/>
      <c r="I373" s="93"/>
      <c r="J373" s="93"/>
      <c r="K373" s="93"/>
      <c r="L373" s="93"/>
      <c r="M373" s="93"/>
      <c r="N373" s="93"/>
      <c r="O373" s="93"/>
      <c r="P373" s="93"/>
      <c r="Q373" s="93"/>
      <c r="R373" s="93"/>
      <c r="S373" s="94"/>
      <c r="T373" s="87">
        <v>80519</v>
      </c>
      <c r="U373" s="87"/>
      <c r="V373" s="87"/>
      <c r="W373" s="87"/>
      <c r="X373" s="87"/>
      <c r="Y373" s="87"/>
      <c r="Z373" s="87">
        <v>80519</v>
      </c>
      <c r="AA373" s="87"/>
      <c r="AB373" s="87"/>
      <c r="AC373" s="87"/>
      <c r="AD373" s="87"/>
      <c r="AE373" s="87">
        <v>0</v>
      </c>
      <c r="AF373" s="87"/>
      <c r="AG373" s="87"/>
      <c r="AH373" s="87"/>
      <c r="AI373" s="87"/>
      <c r="AJ373" s="87"/>
      <c r="AK373" s="87">
        <v>0</v>
      </c>
      <c r="AL373" s="87"/>
      <c r="AM373" s="87"/>
      <c r="AN373" s="87"/>
      <c r="AO373" s="87"/>
      <c r="AP373" s="87"/>
      <c r="AQ373" s="87">
        <v>0</v>
      </c>
      <c r="AR373" s="87"/>
      <c r="AS373" s="87"/>
      <c r="AT373" s="87"/>
      <c r="AU373" s="87"/>
      <c r="AV373" s="87"/>
      <c r="AW373" s="80"/>
      <c r="AX373" s="80"/>
      <c r="AY373" s="80"/>
      <c r="AZ373" s="80"/>
      <c r="BA373" s="80"/>
      <c r="BB373" s="80"/>
      <c r="BC373" s="80"/>
      <c r="BD373" s="80"/>
      <c r="BE373" s="80"/>
      <c r="BF373" s="80"/>
      <c r="BG373" s="80"/>
      <c r="BH373" s="80"/>
      <c r="BI373" s="80"/>
      <c r="BJ373" s="80"/>
      <c r="BK373" s="80"/>
      <c r="BL373" s="80"/>
    </row>
    <row r="374" spans="1:79" s="8" customFormat="1" ht="13.2" customHeight="1" x14ac:dyDescent="0.25">
      <c r="A374" s="80">
        <v>2240</v>
      </c>
      <c r="B374" s="80"/>
      <c r="C374" s="80"/>
      <c r="D374" s="80"/>
      <c r="E374" s="80"/>
      <c r="F374" s="80"/>
      <c r="G374" s="92" t="s">
        <v>157</v>
      </c>
      <c r="H374" s="93"/>
      <c r="I374" s="93"/>
      <c r="J374" s="93"/>
      <c r="K374" s="93"/>
      <c r="L374" s="93"/>
      <c r="M374" s="93"/>
      <c r="N374" s="93"/>
      <c r="O374" s="93"/>
      <c r="P374" s="93"/>
      <c r="Q374" s="93"/>
      <c r="R374" s="93"/>
      <c r="S374" s="94"/>
      <c r="T374" s="87">
        <v>37213</v>
      </c>
      <c r="U374" s="87"/>
      <c r="V374" s="87"/>
      <c r="W374" s="87"/>
      <c r="X374" s="87"/>
      <c r="Y374" s="87"/>
      <c r="Z374" s="87">
        <v>37213</v>
      </c>
      <c r="AA374" s="87"/>
      <c r="AB374" s="87"/>
      <c r="AC374" s="87"/>
      <c r="AD374" s="87"/>
      <c r="AE374" s="87">
        <v>0</v>
      </c>
      <c r="AF374" s="87"/>
      <c r="AG374" s="87"/>
      <c r="AH374" s="87"/>
      <c r="AI374" s="87"/>
      <c r="AJ374" s="87"/>
      <c r="AK374" s="87">
        <v>0</v>
      </c>
      <c r="AL374" s="87"/>
      <c r="AM374" s="87"/>
      <c r="AN374" s="87"/>
      <c r="AO374" s="87"/>
      <c r="AP374" s="87"/>
      <c r="AQ374" s="87">
        <v>0</v>
      </c>
      <c r="AR374" s="87"/>
      <c r="AS374" s="87"/>
      <c r="AT374" s="87"/>
      <c r="AU374" s="87"/>
      <c r="AV374" s="87"/>
      <c r="AW374" s="80"/>
      <c r="AX374" s="80"/>
      <c r="AY374" s="80"/>
      <c r="AZ374" s="80"/>
      <c r="BA374" s="80"/>
      <c r="BB374" s="80"/>
      <c r="BC374" s="80"/>
      <c r="BD374" s="80"/>
      <c r="BE374" s="80"/>
      <c r="BF374" s="80"/>
      <c r="BG374" s="80"/>
      <c r="BH374" s="80"/>
      <c r="BI374" s="80"/>
      <c r="BJ374" s="80"/>
      <c r="BK374" s="80"/>
      <c r="BL374" s="80"/>
    </row>
    <row r="375" spans="1:79" s="8" customFormat="1" ht="13.2" customHeight="1" x14ac:dyDescent="0.25">
      <c r="A375" s="80">
        <v>2250</v>
      </c>
      <c r="B375" s="80"/>
      <c r="C375" s="80"/>
      <c r="D375" s="80"/>
      <c r="E375" s="80"/>
      <c r="F375" s="80"/>
      <c r="G375" s="92" t="s">
        <v>224</v>
      </c>
      <c r="H375" s="93"/>
      <c r="I375" s="93"/>
      <c r="J375" s="93"/>
      <c r="K375" s="93"/>
      <c r="L375" s="93"/>
      <c r="M375" s="93"/>
      <c r="N375" s="93"/>
      <c r="O375" s="93"/>
      <c r="P375" s="93"/>
      <c r="Q375" s="93"/>
      <c r="R375" s="93"/>
      <c r="S375" s="94"/>
      <c r="T375" s="87">
        <v>0</v>
      </c>
      <c r="U375" s="87"/>
      <c r="V375" s="87"/>
      <c r="W375" s="87"/>
      <c r="X375" s="87"/>
      <c r="Y375" s="87"/>
      <c r="Z375" s="87">
        <v>0</v>
      </c>
      <c r="AA375" s="87"/>
      <c r="AB375" s="87"/>
      <c r="AC375" s="87"/>
      <c r="AD375" s="87"/>
      <c r="AE375" s="87">
        <v>0</v>
      </c>
      <c r="AF375" s="87"/>
      <c r="AG375" s="87"/>
      <c r="AH375" s="87"/>
      <c r="AI375" s="87"/>
      <c r="AJ375" s="87"/>
      <c r="AK375" s="87">
        <v>0</v>
      </c>
      <c r="AL375" s="87"/>
      <c r="AM375" s="87"/>
      <c r="AN375" s="87"/>
      <c r="AO375" s="87"/>
      <c r="AP375" s="87"/>
      <c r="AQ375" s="87">
        <v>0</v>
      </c>
      <c r="AR375" s="87"/>
      <c r="AS375" s="87"/>
      <c r="AT375" s="87"/>
      <c r="AU375" s="87"/>
      <c r="AV375" s="87"/>
      <c r="AW375" s="80"/>
      <c r="AX375" s="80"/>
      <c r="AY375" s="80"/>
      <c r="AZ375" s="80"/>
      <c r="BA375" s="80"/>
      <c r="BB375" s="80"/>
      <c r="BC375" s="80"/>
      <c r="BD375" s="80"/>
      <c r="BE375" s="80"/>
      <c r="BF375" s="80"/>
      <c r="BG375" s="80"/>
      <c r="BH375" s="80"/>
      <c r="BI375" s="80"/>
      <c r="BJ375" s="80"/>
      <c r="BK375" s="80"/>
      <c r="BL375" s="80"/>
    </row>
    <row r="376" spans="1:79" s="8" customFormat="1" ht="13.2" customHeight="1" x14ac:dyDescent="0.25">
      <c r="A376" s="80">
        <v>2271</v>
      </c>
      <c r="B376" s="80"/>
      <c r="C376" s="80"/>
      <c r="D376" s="80"/>
      <c r="E376" s="80"/>
      <c r="F376" s="80"/>
      <c r="G376" s="92" t="s">
        <v>158</v>
      </c>
      <c r="H376" s="93"/>
      <c r="I376" s="93"/>
      <c r="J376" s="93"/>
      <c r="K376" s="93"/>
      <c r="L376" s="93"/>
      <c r="M376" s="93"/>
      <c r="N376" s="93"/>
      <c r="O376" s="93"/>
      <c r="P376" s="93"/>
      <c r="Q376" s="93"/>
      <c r="R376" s="93"/>
      <c r="S376" s="94"/>
      <c r="T376" s="87">
        <v>8000</v>
      </c>
      <c r="U376" s="87"/>
      <c r="V376" s="87"/>
      <c r="W376" s="87"/>
      <c r="X376" s="87"/>
      <c r="Y376" s="87"/>
      <c r="Z376" s="87">
        <v>8000</v>
      </c>
      <c r="AA376" s="87"/>
      <c r="AB376" s="87"/>
      <c r="AC376" s="87"/>
      <c r="AD376" s="87"/>
      <c r="AE376" s="87">
        <v>0</v>
      </c>
      <c r="AF376" s="87"/>
      <c r="AG376" s="87"/>
      <c r="AH376" s="87"/>
      <c r="AI376" s="87"/>
      <c r="AJ376" s="87"/>
      <c r="AK376" s="87">
        <v>0</v>
      </c>
      <c r="AL376" s="87"/>
      <c r="AM376" s="87"/>
      <c r="AN376" s="87"/>
      <c r="AO376" s="87"/>
      <c r="AP376" s="87"/>
      <c r="AQ376" s="87">
        <v>0</v>
      </c>
      <c r="AR376" s="87"/>
      <c r="AS376" s="87"/>
      <c r="AT376" s="87"/>
      <c r="AU376" s="87"/>
      <c r="AV376" s="87"/>
      <c r="AW376" s="80"/>
      <c r="AX376" s="80"/>
      <c r="AY376" s="80"/>
      <c r="AZ376" s="80"/>
      <c r="BA376" s="80"/>
      <c r="BB376" s="80"/>
      <c r="BC376" s="80"/>
      <c r="BD376" s="80"/>
      <c r="BE376" s="80"/>
      <c r="BF376" s="80"/>
      <c r="BG376" s="80"/>
      <c r="BH376" s="80"/>
      <c r="BI376" s="80"/>
      <c r="BJ376" s="80"/>
      <c r="BK376" s="80"/>
      <c r="BL376" s="80"/>
    </row>
    <row r="377" spans="1:79" s="8" customFormat="1" ht="15.6" customHeight="1" x14ac:dyDescent="0.25">
      <c r="A377" s="80">
        <v>2272</v>
      </c>
      <c r="B377" s="80"/>
      <c r="C377" s="80"/>
      <c r="D377" s="80"/>
      <c r="E377" s="80"/>
      <c r="F377" s="80"/>
      <c r="G377" s="92" t="s">
        <v>159</v>
      </c>
      <c r="H377" s="93"/>
      <c r="I377" s="93"/>
      <c r="J377" s="93"/>
      <c r="K377" s="93"/>
      <c r="L377" s="93"/>
      <c r="M377" s="93"/>
      <c r="N377" s="93"/>
      <c r="O377" s="93"/>
      <c r="P377" s="93"/>
      <c r="Q377" s="93"/>
      <c r="R377" s="93"/>
      <c r="S377" s="94"/>
      <c r="T377" s="87">
        <v>840</v>
      </c>
      <c r="U377" s="87"/>
      <c r="V377" s="87"/>
      <c r="W377" s="87"/>
      <c r="X377" s="87"/>
      <c r="Y377" s="87"/>
      <c r="Z377" s="87">
        <v>840</v>
      </c>
      <c r="AA377" s="87"/>
      <c r="AB377" s="87"/>
      <c r="AC377" s="87"/>
      <c r="AD377" s="87"/>
      <c r="AE377" s="87">
        <v>0</v>
      </c>
      <c r="AF377" s="87"/>
      <c r="AG377" s="87"/>
      <c r="AH377" s="87"/>
      <c r="AI377" s="87"/>
      <c r="AJ377" s="87"/>
      <c r="AK377" s="87">
        <v>0</v>
      </c>
      <c r="AL377" s="87"/>
      <c r="AM377" s="87"/>
      <c r="AN377" s="87"/>
      <c r="AO377" s="87"/>
      <c r="AP377" s="87"/>
      <c r="AQ377" s="87">
        <v>0</v>
      </c>
      <c r="AR377" s="87"/>
      <c r="AS377" s="87"/>
      <c r="AT377" s="87"/>
      <c r="AU377" s="87"/>
      <c r="AV377" s="87"/>
      <c r="AW377" s="80"/>
      <c r="AX377" s="80"/>
      <c r="AY377" s="80"/>
      <c r="AZ377" s="80"/>
      <c r="BA377" s="80"/>
      <c r="BB377" s="80"/>
      <c r="BC377" s="80"/>
      <c r="BD377" s="80"/>
      <c r="BE377" s="80"/>
      <c r="BF377" s="80"/>
      <c r="BG377" s="80"/>
      <c r="BH377" s="80"/>
      <c r="BI377" s="80"/>
      <c r="BJ377" s="80"/>
      <c r="BK377" s="80"/>
      <c r="BL377" s="80"/>
    </row>
    <row r="378" spans="1:79" s="8" customFormat="1" ht="13.2" customHeight="1" x14ac:dyDescent="0.25">
      <c r="A378" s="80">
        <v>2273</v>
      </c>
      <c r="B378" s="80"/>
      <c r="C378" s="80"/>
      <c r="D378" s="80"/>
      <c r="E378" s="80"/>
      <c r="F378" s="80"/>
      <c r="G378" s="92" t="s">
        <v>160</v>
      </c>
      <c r="H378" s="93"/>
      <c r="I378" s="93"/>
      <c r="J378" s="93"/>
      <c r="K378" s="93"/>
      <c r="L378" s="93"/>
      <c r="M378" s="93"/>
      <c r="N378" s="93"/>
      <c r="O378" s="93"/>
      <c r="P378" s="93"/>
      <c r="Q378" s="93"/>
      <c r="R378" s="93"/>
      <c r="S378" s="94"/>
      <c r="T378" s="87">
        <v>4000</v>
      </c>
      <c r="U378" s="87"/>
      <c r="V378" s="87"/>
      <c r="W378" s="87"/>
      <c r="X378" s="87"/>
      <c r="Y378" s="87"/>
      <c r="Z378" s="87">
        <v>4000</v>
      </c>
      <c r="AA378" s="87"/>
      <c r="AB378" s="87"/>
      <c r="AC378" s="87"/>
      <c r="AD378" s="87"/>
      <c r="AE378" s="87">
        <v>0</v>
      </c>
      <c r="AF378" s="87"/>
      <c r="AG378" s="87"/>
      <c r="AH378" s="87"/>
      <c r="AI378" s="87"/>
      <c r="AJ378" s="87"/>
      <c r="AK378" s="87">
        <v>0</v>
      </c>
      <c r="AL378" s="87"/>
      <c r="AM378" s="87"/>
      <c r="AN378" s="87"/>
      <c r="AO378" s="87"/>
      <c r="AP378" s="87"/>
      <c r="AQ378" s="87">
        <v>0</v>
      </c>
      <c r="AR378" s="87"/>
      <c r="AS378" s="87"/>
      <c r="AT378" s="87"/>
      <c r="AU378" s="87"/>
      <c r="AV378" s="87"/>
      <c r="AW378" s="80"/>
      <c r="AX378" s="80"/>
      <c r="AY378" s="80"/>
      <c r="AZ378" s="80"/>
      <c r="BA378" s="80"/>
      <c r="BB378" s="80"/>
      <c r="BC378" s="80"/>
      <c r="BD378" s="80"/>
      <c r="BE378" s="80"/>
      <c r="BF378" s="80"/>
      <c r="BG378" s="80"/>
      <c r="BH378" s="80"/>
      <c r="BI378" s="80"/>
      <c r="BJ378" s="80"/>
      <c r="BK378" s="80"/>
      <c r="BL378" s="80"/>
    </row>
    <row r="379" spans="1:79" s="8" customFormat="1" ht="39.6" hidden="1" customHeight="1" x14ac:dyDescent="0.25">
      <c r="A379" s="80">
        <v>2282</v>
      </c>
      <c r="B379" s="80"/>
      <c r="C379" s="80"/>
      <c r="D379" s="80"/>
      <c r="E379" s="80"/>
      <c r="F379" s="80"/>
      <c r="G379" s="92" t="s">
        <v>227</v>
      </c>
      <c r="H379" s="93"/>
      <c r="I379" s="93"/>
      <c r="J379" s="93"/>
      <c r="K379" s="93"/>
      <c r="L379" s="93"/>
      <c r="M379" s="93"/>
      <c r="N379" s="93"/>
      <c r="O379" s="93"/>
      <c r="P379" s="93"/>
      <c r="Q379" s="93"/>
      <c r="R379" s="93"/>
      <c r="S379" s="94"/>
      <c r="T379" s="87">
        <v>0</v>
      </c>
      <c r="U379" s="87"/>
      <c r="V379" s="87"/>
      <c r="W379" s="87"/>
      <c r="X379" s="87"/>
      <c r="Y379" s="87"/>
      <c r="Z379" s="87">
        <v>0</v>
      </c>
      <c r="AA379" s="87"/>
      <c r="AB379" s="87"/>
      <c r="AC379" s="87"/>
      <c r="AD379" s="87"/>
      <c r="AE379" s="87">
        <v>0</v>
      </c>
      <c r="AF379" s="87"/>
      <c r="AG379" s="87"/>
      <c r="AH379" s="87"/>
      <c r="AI379" s="87"/>
      <c r="AJ379" s="87"/>
      <c r="AK379" s="87">
        <v>0</v>
      </c>
      <c r="AL379" s="87"/>
      <c r="AM379" s="87"/>
      <c r="AN379" s="87"/>
      <c r="AO379" s="87"/>
      <c r="AP379" s="87"/>
      <c r="AQ379" s="87">
        <v>0</v>
      </c>
      <c r="AR379" s="87"/>
      <c r="AS379" s="87"/>
      <c r="AT379" s="87"/>
      <c r="AU379" s="87"/>
      <c r="AV379" s="87"/>
      <c r="AW379" s="80"/>
      <c r="AX379" s="80"/>
      <c r="AY379" s="80"/>
      <c r="AZ379" s="80"/>
      <c r="BA379" s="80"/>
      <c r="BB379" s="80"/>
      <c r="BC379" s="80"/>
      <c r="BD379" s="80"/>
      <c r="BE379" s="80"/>
      <c r="BF379" s="80"/>
      <c r="BG379" s="80"/>
      <c r="BH379" s="80"/>
      <c r="BI379" s="80"/>
      <c r="BJ379" s="80"/>
      <c r="BK379" s="80"/>
      <c r="BL379" s="80"/>
    </row>
    <row r="380" spans="1:79" s="8" customFormat="1" ht="27" customHeight="1" x14ac:dyDescent="0.25">
      <c r="A380" s="80">
        <v>2610</v>
      </c>
      <c r="B380" s="80"/>
      <c r="C380" s="80"/>
      <c r="D380" s="80"/>
      <c r="E380" s="80"/>
      <c r="F380" s="80"/>
      <c r="G380" s="92" t="s">
        <v>660</v>
      </c>
      <c r="H380" s="93"/>
      <c r="I380" s="93"/>
      <c r="J380" s="93"/>
      <c r="K380" s="93"/>
      <c r="L380" s="93"/>
      <c r="M380" s="93"/>
      <c r="N380" s="93"/>
      <c r="O380" s="93"/>
      <c r="P380" s="93"/>
      <c r="Q380" s="93"/>
      <c r="R380" s="93"/>
      <c r="S380" s="94"/>
      <c r="T380" s="87">
        <v>545000</v>
      </c>
      <c r="U380" s="87"/>
      <c r="V380" s="87"/>
      <c r="W380" s="87"/>
      <c r="X380" s="87"/>
      <c r="Y380" s="87"/>
      <c r="Z380" s="87">
        <v>545000</v>
      </c>
      <c r="AA380" s="87"/>
      <c r="AB380" s="87"/>
      <c r="AC380" s="87"/>
      <c r="AD380" s="87"/>
      <c r="AE380" s="87">
        <v>0</v>
      </c>
      <c r="AF380" s="87"/>
      <c r="AG380" s="87"/>
      <c r="AH380" s="87"/>
      <c r="AI380" s="87"/>
      <c r="AJ380" s="87"/>
      <c r="AK380" s="87">
        <v>0</v>
      </c>
      <c r="AL380" s="87"/>
      <c r="AM380" s="87"/>
      <c r="AN380" s="87"/>
      <c r="AO380" s="87"/>
      <c r="AP380" s="87"/>
      <c r="AQ380" s="87">
        <v>0</v>
      </c>
      <c r="AR380" s="87"/>
      <c r="AS380" s="87"/>
      <c r="AT380" s="87"/>
      <c r="AU380" s="87"/>
      <c r="AV380" s="87"/>
      <c r="AW380" s="80"/>
      <c r="AX380" s="80"/>
      <c r="AY380" s="80"/>
      <c r="AZ380" s="80"/>
      <c r="BA380" s="80"/>
      <c r="BB380" s="80"/>
      <c r="BC380" s="80"/>
      <c r="BD380" s="80"/>
      <c r="BE380" s="80"/>
      <c r="BF380" s="80"/>
      <c r="BG380" s="80"/>
      <c r="BH380" s="80"/>
      <c r="BI380" s="80"/>
      <c r="BJ380" s="80"/>
      <c r="BK380" s="80"/>
      <c r="BL380" s="80"/>
    </row>
    <row r="381" spans="1:79" s="9" customFormat="1" ht="12.75" customHeight="1" x14ac:dyDescent="0.25">
      <c r="A381" s="139"/>
      <c r="B381" s="139"/>
      <c r="C381" s="139"/>
      <c r="D381" s="139"/>
      <c r="E381" s="139"/>
      <c r="F381" s="139"/>
      <c r="G381" s="101" t="s">
        <v>145</v>
      </c>
      <c r="H381" s="102"/>
      <c r="I381" s="102"/>
      <c r="J381" s="102"/>
      <c r="K381" s="102"/>
      <c r="L381" s="102"/>
      <c r="M381" s="102"/>
      <c r="N381" s="102"/>
      <c r="O381" s="102"/>
      <c r="P381" s="102"/>
      <c r="Q381" s="102"/>
      <c r="R381" s="102"/>
      <c r="S381" s="103"/>
      <c r="T381" s="120">
        <f>T371+T372+T373+T374+T375+T376+T377+T378+T380</f>
        <v>1519872</v>
      </c>
      <c r="U381" s="120"/>
      <c r="V381" s="120"/>
      <c r="W381" s="120"/>
      <c r="X381" s="120"/>
      <c r="Y381" s="120"/>
      <c r="Z381" s="120">
        <f>Z371+Z372+Z373+Z374+Z375+Z376+Z377+Z378+Z380</f>
        <v>1519782</v>
      </c>
      <c r="AA381" s="120"/>
      <c r="AB381" s="120"/>
      <c r="AC381" s="120"/>
      <c r="AD381" s="120"/>
      <c r="AE381" s="120">
        <v>0</v>
      </c>
      <c r="AF381" s="120"/>
      <c r="AG381" s="120"/>
      <c r="AH381" s="120"/>
      <c r="AI381" s="120"/>
      <c r="AJ381" s="120"/>
      <c r="AK381" s="120">
        <v>0</v>
      </c>
      <c r="AL381" s="120"/>
      <c r="AM381" s="120"/>
      <c r="AN381" s="120"/>
      <c r="AO381" s="120"/>
      <c r="AP381" s="120"/>
      <c r="AQ381" s="120">
        <v>0</v>
      </c>
      <c r="AR381" s="120"/>
      <c r="AS381" s="120"/>
      <c r="AT381" s="120"/>
      <c r="AU381" s="120"/>
      <c r="AV381" s="120"/>
      <c r="AW381" s="139"/>
      <c r="AX381" s="139"/>
      <c r="AY381" s="139"/>
      <c r="AZ381" s="139"/>
      <c r="BA381" s="139"/>
      <c r="BB381" s="139"/>
      <c r="BC381" s="139"/>
      <c r="BD381" s="139"/>
      <c r="BE381" s="139"/>
      <c r="BF381" s="139"/>
      <c r="BG381" s="139"/>
      <c r="BH381" s="139"/>
      <c r="BI381" s="139"/>
      <c r="BJ381" s="139"/>
      <c r="BK381" s="139"/>
      <c r="BL381" s="139"/>
    </row>
    <row r="383" spans="1:79" ht="14.25" customHeight="1" x14ac:dyDescent="0.25">
      <c r="A383" s="51" t="s">
        <v>558</v>
      </c>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row>
    <row r="385" spans="1:69" ht="54" customHeight="1" x14ac:dyDescent="0.25">
      <c r="A385" s="80" t="s">
        <v>6</v>
      </c>
      <c r="B385" s="80"/>
      <c r="C385" s="80"/>
      <c r="D385" s="80"/>
      <c r="E385" s="80"/>
      <c r="F385" s="80"/>
      <c r="G385" s="80"/>
      <c r="H385" s="80"/>
      <c r="I385" s="80" t="s">
        <v>19</v>
      </c>
      <c r="J385" s="80"/>
      <c r="K385" s="80"/>
      <c r="L385" s="80"/>
      <c r="M385" s="80"/>
      <c r="N385" s="80"/>
      <c r="O385" s="80"/>
      <c r="P385" s="80"/>
      <c r="Q385" s="80"/>
      <c r="R385" s="80"/>
      <c r="S385" s="80"/>
      <c r="T385" s="80"/>
      <c r="U385" s="80"/>
      <c r="V385" s="80" t="s">
        <v>559</v>
      </c>
      <c r="W385" s="80"/>
      <c r="X385" s="80"/>
      <c r="Y385" s="80"/>
      <c r="Z385" s="80"/>
      <c r="AA385" s="80"/>
      <c r="AB385" s="80"/>
      <c r="AC385" s="80" t="s">
        <v>621</v>
      </c>
      <c r="AD385" s="80"/>
      <c r="AE385" s="80"/>
      <c r="AF385" s="80"/>
      <c r="AG385" s="80"/>
      <c r="AH385" s="80"/>
      <c r="AI385" s="80"/>
      <c r="AJ385" s="80"/>
      <c r="AK385" s="80"/>
      <c r="AL385" s="80" t="s">
        <v>622</v>
      </c>
      <c r="AM385" s="80"/>
      <c r="AN385" s="80"/>
      <c r="AO385" s="80"/>
      <c r="AP385" s="80"/>
      <c r="AQ385" s="80"/>
      <c r="AR385" s="80"/>
      <c r="AS385" s="80"/>
      <c r="AT385" s="80"/>
      <c r="AU385" s="80" t="s">
        <v>623</v>
      </c>
      <c r="AV385" s="80"/>
      <c r="AW385" s="80"/>
      <c r="AX385" s="80"/>
      <c r="AY385" s="80"/>
      <c r="AZ385" s="80"/>
      <c r="BA385" s="80"/>
      <c r="BB385" s="80"/>
      <c r="BC385" s="80"/>
      <c r="BD385" s="80" t="s">
        <v>560</v>
      </c>
      <c r="BE385" s="80"/>
      <c r="BF385" s="80"/>
      <c r="BG385" s="80"/>
      <c r="BH385" s="80"/>
      <c r="BI385" s="80"/>
      <c r="BJ385" s="80"/>
      <c r="BK385" s="80"/>
      <c r="BL385" s="80"/>
      <c r="BM385" s="80"/>
      <c r="BN385" s="80"/>
      <c r="BO385" s="80"/>
      <c r="BP385" s="80"/>
      <c r="BQ385" s="80"/>
    </row>
    <row r="386" spans="1:69" x14ac:dyDescent="0.25">
      <c r="A386" s="170">
        <v>1</v>
      </c>
      <c r="B386" s="171"/>
      <c r="C386" s="171"/>
      <c r="D386" s="171"/>
      <c r="E386" s="171"/>
      <c r="F386" s="171"/>
      <c r="G386" s="171"/>
      <c r="H386" s="172"/>
      <c r="I386" s="173">
        <v>2</v>
      </c>
      <c r="J386" s="174"/>
      <c r="K386" s="174"/>
      <c r="L386" s="174"/>
      <c r="M386" s="174"/>
      <c r="N386" s="174"/>
      <c r="O386" s="174"/>
      <c r="P386" s="174"/>
      <c r="Q386" s="174"/>
      <c r="R386" s="174"/>
      <c r="S386" s="174"/>
      <c r="T386" s="174"/>
      <c r="U386" s="175"/>
      <c r="V386" s="173">
        <v>3</v>
      </c>
      <c r="W386" s="174"/>
      <c r="X386" s="174"/>
      <c r="Y386" s="174"/>
      <c r="Z386" s="174"/>
      <c r="AA386" s="174"/>
      <c r="AB386" s="175"/>
      <c r="AC386" s="173">
        <v>4</v>
      </c>
      <c r="AD386" s="174"/>
      <c r="AE386" s="174"/>
      <c r="AF386" s="174"/>
      <c r="AG386" s="174"/>
      <c r="AH386" s="174"/>
      <c r="AI386" s="174"/>
      <c r="AJ386" s="174"/>
      <c r="AK386" s="175"/>
      <c r="AL386" s="173">
        <v>5</v>
      </c>
      <c r="AM386" s="174"/>
      <c r="AN386" s="174"/>
      <c r="AO386" s="174"/>
      <c r="AP386" s="174"/>
      <c r="AQ386" s="174"/>
      <c r="AR386" s="174"/>
      <c r="AS386" s="174"/>
      <c r="AT386" s="175"/>
      <c r="AU386" s="173">
        <v>6</v>
      </c>
      <c r="AV386" s="174"/>
      <c r="AW386" s="174"/>
      <c r="AX386" s="174"/>
      <c r="AY386" s="174"/>
      <c r="AZ386" s="174"/>
      <c r="BA386" s="174"/>
      <c r="BB386" s="174"/>
      <c r="BC386" s="175"/>
      <c r="BD386" s="173">
        <v>7</v>
      </c>
      <c r="BE386" s="174"/>
      <c r="BF386" s="174"/>
      <c r="BG386" s="174"/>
      <c r="BH386" s="174"/>
      <c r="BI386" s="174"/>
      <c r="BJ386" s="174"/>
      <c r="BK386" s="174"/>
      <c r="BL386" s="174"/>
      <c r="BM386" s="174"/>
      <c r="BN386" s="174"/>
      <c r="BO386" s="174"/>
      <c r="BP386" s="174"/>
      <c r="BQ386" s="175"/>
    </row>
    <row r="387" spans="1:69" ht="16.2" customHeight="1" x14ac:dyDescent="0.25">
      <c r="A387" s="173">
        <v>1</v>
      </c>
      <c r="B387" s="174"/>
      <c r="C387" s="174"/>
      <c r="D387" s="174"/>
      <c r="E387" s="174"/>
      <c r="F387" s="174"/>
      <c r="G387" s="174"/>
      <c r="H387" s="175"/>
      <c r="I387" s="186" t="s">
        <v>588</v>
      </c>
      <c r="J387" s="187"/>
      <c r="K387" s="187"/>
      <c r="L387" s="187"/>
      <c r="M387" s="187"/>
      <c r="N387" s="187"/>
      <c r="O387" s="187"/>
      <c r="P387" s="187"/>
      <c r="Q387" s="187"/>
      <c r="R387" s="187"/>
      <c r="S387" s="187"/>
      <c r="T387" s="187"/>
      <c r="U387" s="188"/>
      <c r="V387" s="173" t="s">
        <v>564</v>
      </c>
      <c r="W387" s="174"/>
      <c r="X387" s="174"/>
      <c r="Y387" s="174"/>
      <c r="Z387" s="174"/>
      <c r="AA387" s="174"/>
      <c r="AB387" s="175"/>
      <c r="AC387" s="173">
        <f>AL387+AU387</f>
        <v>1440600</v>
      </c>
      <c r="AD387" s="174"/>
      <c r="AE387" s="174"/>
      <c r="AF387" s="174"/>
      <c r="AG387" s="174"/>
      <c r="AH387" s="174"/>
      <c r="AI387" s="174"/>
      <c r="AJ387" s="174"/>
      <c r="AK387" s="175"/>
      <c r="AL387" s="173">
        <v>826200</v>
      </c>
      <c r="AM387" s="174"/>
      <c r="AN387" s="174"/>
      <c r="AO387" s="174"/>
      <c r="AP387" s="174"/>
      <c r="AQ387" s="174"/>
      <c r="AR387" s="174"/>
      <c r="AS387" s="174"/>
      <c r="AT387" s="175"/>
      <c r="AU387" s="173">
        <v>614400</v>
      </c>
      <c r="AV387" s="174"/>
      <c r="AW387" s="174"/>
      <c r="AX387" s="174"/>
      <c r="AY387" s="174"/>
      <c r="AZ387" s="174"/>
      <c r="BA387" s="174"/>
      <c r="BB387" s="174"/>
      <c r="BC387" s="175"/>
      <c r="BD387" s="173" t="s">
        <v>564</v>
      </c>
      <c r="BE387" s="174"/>
      <c r="BF387" s="174"/>
      <c r="BG387" s="174"/>
      <c r="BH387" s="174"/>
      <c r="BI387" s="174"/>
      <c r="BJ387" s="174"/>
      <c r="BK387" s="174"/>
      <c r="BL387" s="174"/>
      <c r="BM387" s="174"/>
      <c r="BN387" s="174"/>
      <c r="BO387" s="174"/>
      <c r="BP387" s="174"/>
      <c r="BQ387" s="175"/>
    </row>
    <row r="388" spans="1:69" ht="40.950000000000003" customHeight="1" x14ac:dyDescent="0.25">
      <c r="A388" s="173">
        <v>2</v>
      </c>
      <c r="B388" s="174"/>
      <c r="C388" s="174"/>
      <c r="D388" s="174"/>
      <c r="E388" s="174"/>
      <c r="F388" s="174"/>
      <c r="G388" s="174"/>
      <c r="H388" s="175"/>
      <c r="I388" s="176" t="s">
        <v>591</v>
      </c>
      <c r="J388" s="177"/>
      <c r="K388" s="177"/>
      <c r="L388" s="177"/>
      <c r="M388" s="177"/>
      <c r="N388" s="177"/>
      <c r="O388" s="177"/>
      <c r="P388" s="177"/>
      <c r="Q388" s="177"/>
      <c r="R388" s="177"/>
      <c r="S388" s="177"/>
      <c r="T388" s="177"/>
      <c r="U388" s="178"/>
      <c r="V388" s="170" t="s">
        <v>592</v>
      </c>
      <c r="W388" s="171"/>
      <c r="X388" s="171"/>
      <c r="Y388" s="171"/>
      <c r="Z388" s="171"/>
      <c r="AA388" s="171"/>
      <c r="AB388" s="172"/>
      <c r="AC388" s="170">
        <f>AL388+AU388</f>
        <v>317000</v>
      </c>
      <c r="AD388" s="171"/>
      <c r="AE388" s="171"/>
      <c r="AF388" s="171"/>
      <c r="AG388" s="171"/>
      <c r="AH388" s="171"/>
      <c r="AI388" s="171"/>
      <c r="AJ388" s="171"/>
      <c r="AK388" s="172"/>
      <c r="AL388" s="170">
        <v>181800</v>
      </c>
      <c r="AM388" s="171"/>
      <c r="AN388" s="171"/>
      <c r="AO388" s="171"/>
      <c r="AP388" s="171"/>
      <c r="AQ388" s="171"/>
      <c r="AR388" s="171"/>
      <c r="AS388" s="171"/>
      <c r="AT388" s="172"/>
      <c r="AU388" s="170">
        <v>135200</v>
      </c>
      <c r="AV388" s="171"/>
      <c r="AW388" s="171"/>
      <c r="AX388" s="171"/>
      <c r="AY388" s="171"/>
      <c r="AZ388" s="171"/>
      <c r="BA388" s="171"/>
      <c r="BB388" s="171"/>
      <c r="BC388" s="172"/>
      <c r="BD388" s="173" t="s">
        <v>564</v>
      </c>
      <c r="BE388" s="174"/>
      <c r="BF388" s="174"/>
      <c r="BG388" s="174"/>
      <c r="BH388" s="174"/>
      <c r="BI388" s="174"/>
      <c r="BJ388" s="174"/>
      <c r="BK388" s="174"/>
      <c r="BL388" s="174"/>
      <c r="BM388" s="174"/>
      <c r="BN388" s="174"/>
      <c r="BO388" s="174"/>
      <c r="BP388" s="174"/>
      <c r="BQ388" s="175"/>
    </row>
    <row r="389" spans="1:69" ht="16.2" customHeight="1" x14ac:dyDescent="0.25">
      <c r="A389" s="173">
        <v>3</v>
      </c>
      <c r="B389" s="174"/>
      <c r="C389" s="174"/>
      <c r="D389" s="174"/>
      <c r="E389" s="174"/>
      <c r="F389" s="174"/>
      <c r="G389" s="174"/>
      <c r="H389" s="175"/>
      <c r="I389" s="176" t="s">
        <v>613</v>
      </c>
      <c r="J389" s="177"/>
      <c r="K389" s="177"/>
      <c r="L389" s="177"/>
      <c r="M389" s="177"/>
      <c r="N389" s="177"/>
      <c r="O389" s="177"/>
      <c r="P389" s="177"/>
      <c r="Q389" s="177"/>
      <c r="R389" s="177"/>
      <c r="S389" s="177"/>
      <c r="T389" s="177"/>
      <c r="U389" s="178"/>
      <c r="V389" s="173" t="s">
        <v>564</v>
      </c>
      <c r="W389" s="174"/>
      <c r="X389" s="174"/>
      <c r="Y389" s="174"/>
      <c r="Z389" s="174"/>
      <c r="AA389" s="174"/>
      <c r="AB389" s="175"/>
      <c r="AC389" s="179">
        <f t="shared" ref="AC389:AC394" si="25">AL389+AU389</f>
        <v>88799</v>
      </c>
      <c r="AD389" s="180"/>
      <c r="AE389" s="180"/>
      <c r="AF389" s="180"/>
      <c r="AG389" s="180"/>
      <c r="AH389" s="180"/>
      <c r="AI389" s="180"/>
      <c r="AJ389" s="180"/>
      <c r="AK389" s="181"/>
      <c r="AL389" s="179">
        <v>30000</v>
      </c>
      <c r="AM389" s="180"/>
      <c r="AN389" s="180"/>
      <c r="AO389" s="180"/>
      <c r="AP389" s="180"/>
      <c r="AQ389" s="180"/>
      <c r="AR389" s="180"/>
      <c r="AS389" s="180"/>
      <c r="AT389" s="181"/>
      <c r="AU389" s="179">
        <f>88799-AL389</f>
        <v>58799</v>
      </c>
      <c r="AV389" s="180"/>
      <c r="AW389" s="180"/>
      <c r="AX389" s="180"/>
      <c r="AY389" s="180"/>
      <c r="AZ389" s="180"/>
      <c r="BA389" s="180"/>
      <c r="BB389" s="180"/>
      <c r="BC389" s="181"/>
      <c r="BD389" s="173" t="s">
        <v>564</v>
      </c>
      <c r="BE389" s="174"/>
      <c r="BF389" s="174"/>
      <c r="BG389" s="174"/>
      <c r="BH389" s="174"/>
      <c r="BI389" s="174"/>
      <c r="BJ389" s="174"/>
      <c r="BK389" s="174"/>
      <c r="BL389" s="174"/>
      <c r="BM389" s="174"/>
      <c r="BN389" s="174"/>
      <c r="BO389" s="174"/>
      <c r="BP389" s="174"/>
      <c r="BQ389" s="175"/>
    </row>
    <row r="390" spans="1:69" ht="17.399999999999999" customHeight="1" x14ac:dyDescent="0.25">
      <c r="A390" s="173">
        <v>4</v>
      </c>
      <c r="B390" s="174"/>
      <c r="C390" s="174"/>
      <c r="D390" s="174"/>
      <c r="E390" s="174"/>
      <c r="F390" s="174"/>
      <c r="G390" s="174"/>
      <c r="H390" s="175"/>
      <c r="I390" s="176" t="s">
        <v>627</v>
      </c>
      <c r="J390" s="177"/>
      <c r="K390" s="177"/>
      <c r="L390" s="177"/>
      <c r="M390" s="177"/>
      <c r="N390" s="177"/>
      <c r="O390" s="177"/>
      <c r="P390" s="177"/>
      <c r="Q390" s="177"/>
      <c r="R390" s="177"/>
      <c r="S390" s="177"/>
      <c r="T390" s="177"/>
      <c r="U390" s="178"/>
      <c r="V390" s="173" t="s">
        <v>564</v>
      </c>
      <c r="W390" s="174"/>
      <c r="X390" s="174"/>
      <c r="Y390" s="174"/>
      <c r="Z390" s="174"/>
      <c r="AA390" s="174"/>
      <c r="AB390" s="175"/>
      <c r="AC390" s="179">
        <f t="shared" ref="AC390" si="26">AL390+AU390</f>
        <v>15312</v>
      </c>
      <c r="AD390" s="180"/>
      <c r="AE390" s="180"/>
      <c r="AF390" s="180"/>
      <c r="AG390" s="180"/>
      <c r="AH390" s="180"/>
      <c r="AI390" s="180"/>
      <c r="AJ390" s="180"/>
      <c r="AK390" s="181"/>
      <c r="AL390" s="179">
        <v>10000</v>
      </c>
      <c r="AM390" s="180"/>
      <c r="AN390" s="180"/>
      <c r="AO390" s="180"/>
      <c r="AP390" s="180"/>
      <c r="AQ390" s="180"/>
      <c r="AR390" s="180"/>
      <c r="AS390" s="180"/>
      <c r="AT390" s="181"/>
      <c r="AU390" s="179">
        <f>15312-AL390</f>
        <v>5312</v>
      </c>
      <c r="AV390" s="180"/>
      <c r="AW390" s="180"/>
      <c r="AX390" s="180"/>
      <c r="AY390" s="180"/>
      <c r="AZ390" s="180"/>
      <c r="BA390" s="180"/>
      <c r="BB390" s="180"/>
      <c r="BC390" s="181"/>
      <c r="BD390" s="173" t="s">
        <v>564</v>
      </c>
      <c r="BE390" s="174"/>
      <c r="BF390" s="174"/>
      <c r="BG390" s="174"/>
      <c r="BH390" s="174"/>
      <c r="BI390" s="174"/>
      <c r="BJ390" s="174"/>
      <c r="BK390" s="174"/>
      <c r="BL390" s="174"/>
      <c r="BM390" s="174"/>
      <c r="BN390" s="174"/>
      <c r="BO390" s="174"/>
      <c r="BP390" s="174"/>
      <c r="BQ390" s="175"/>
    </row>
    <row r="391" spans="1:69" ht="15.6" customHeight="1" x14ac:dyDescent="0.25">
      <c r="A391" s="173">
        <v>5</v>
      </c>
      <c r="B391" s="174"/>
      <c r="C391" s="174"/>
      <c r="D391" s="174"/>
      <c r="E391" s="174"/>
      <c r="F391" s="174"/>
      <c r="G391" s="174"/>
      <c r="H391" s="175"/>
      <c r="I391" s="176" t="s">
        <v>615</v>
      </c>
      <c r="J391" s="177"/>
      <c r="K391" s="177"/>
      <c r="L391" s="177"/>
      <c r="M391" s="177"/>
      <c r="N391" s="177"/>
      <c r="O391" s="177"/>
      <c r="P391" s="177"/>
      <c r="Q391" s="177"/>
      <c r="R391" s="177"/>
      <c r="S391" s="177"/>
      <c r="T391" s="177"/>
      <c r="U391" s="178"/>
      <c r="V391" s="173" t="s">
        <v>564</v>
      </c>
      <c r="W391" s="174"/>
      <c r="X391" s="174"/>
      <c r="Y391" s="174"/>
      <c r="Z391" s="174"/>
      <c r="AA391" s="174"/>
      <c r="AB391" s="175"/>
      <c r="AC391" s="179">
        <f t="shared" si="25"/>
        <v>9400</v>
      </c>
      <c r="AD391" s="180"/>
      <c r="AE391" s="180"/>
      <c r="AF391" s="180"/>
      <c r="AG391" s="180"/>
      <c r="AH391" s="180"/>
      <c r="AI391" s="180"/>
      <c r="AJ391" s="180"/>
      <c r="AK391" s="181"/>
      <c r="AL391" s="179">
        <v>5950</v>
      </c>
      <c r="AM391" s="180"/>
      <c r="AN391" s="180"/>
      <c r="AO391" s="180"/>
      <c r="AP391" s="180"/>
      <c r="AQ391" s="180"/>
      <c r="AR391" s="180"/>
      <c r="AS391" s="180"/>
      <c r="AT391" s="181"/>
      <c r="AU391" s="179">
        <v>3450</v>
      </c>
      <c r="AV391" s="180"/>
      <c r="AW391" s="180"/>
      <c r="AX391" s="180"/>
      <c r="AY391" s="180"/>
      <c r="AZ391" s="180"/>
      <c r="BA391" s="180"/>
      <c r="BB391" s="180"/>
      <c r="BC391" s="181"/>
      <c r="BD391" s="173" t="s">
        <v>564</v>
      </c>
      <c r="BE391" s="174"/>
      <c r="BF391" s="174"/>
      <c r="BG391" s="174"/>
      <c r="BH391" s="174"/>
      <c r="BI391" s="174"/>
      <c r="BJ391" s="174"/>
      <c r="BK391" s="174"/>
      <c r="BL391" s="174"/>
      <c r="BM391" s="174"/>
      <c r="BN391" s="174"/>
      <c r="BO391" s="174"/>
      <c r="BP391" s="174"/>
      <c r="BQ391" s="175"/>
    </row>
    <row r="392" spans="1:69" ht="16.2" customHeight="1" x14ac:dyDescent="0.25">
      <c r="A392" s="173">
        <v>6</v>
      </c>
      <c r="B392" s="174"/>
      <c r="C392" s="174"/>
      <c r="D392" s="174"/>
      <c r="E392" s="174"/>
      <c r="F392" s="174"/>
      <c r="G392" s="174"/>
      <c r="H392" s="175"/>
      <c r="I392" s="176" t="s">
        <v>616</v>
      </c>
      <c r="J392" s="177"/>
      <c r="K392" s="177"/>
      <c r="L392" s="177"/>
      <c r="M392" s="177"/>
      <c r="N392" s="177"/>
      <c r="O392" s="177"/>
      <c r="P392" s="177"/>
      <c r="Q392" s="177"/>
      <c r="R392" s="177"/>
      <c r="S392" s="177"/>
      <c r="T392" s="177"/>
      <c r="U392" s="178"/>
      <c r="V392" s="173" t="s">
        <v>564</v>
      </c>
      <c r="W392" s="174"/>
      <c r="X392" s="174"/>
      <c r="Y392" s="174"/>
      <c r="Z392" s="174"/>
      <c r="AA392" s="174"/>
      <c r="AB392" s="175"/>
      <c r="AC392" s="179">
        <f t="shared" si="25"/>
        <v>1000</v>
      </c>
      <c r="AD392" s="180"/>
      <c r="AE392" s="180"/>
      <c r="AF392" s="180"/>
      <c r="AG392" s="180"/>
      <c r="AH392" s="180"/>
      <c r="AI392" s="180"/>
      <c r="AJ392" s="180"/>
      <c r="AK392" s="181"/>
      <c r="AL392" s="179">
        <v>1000</v>
      </c>
      <c r="AM392" s="180"/>
      <c r="AN392" s="180"/>
      <c r="AO392" s="180"/>
      <c r="AP392" s="180"/>
      <c r="AQ392" s="180"/>
      <c r="AR392" s="180"/>
      <c r="AS392" s="180"/>
      <c r="AT392" s="181"/>
      <c r="AU392" s="179">
        <v>0</v>
      </c>
      <c r="AV392" s="180"/>
      <c r="AW392" s="180"/>
      <c r="AX392" s="180"/>
      <c r="AY392" s="180"/>
      <c r="AZ392" s="180"/>
      <c r="BA392" s="180"/>
      <c r="BB392" s="180"/>
      <c r="BC392" s="181"/>
      <c r="BD392" s="173" t="s">
        <v>564</v>
      </c>
      <c r="BE392" s="174"/>
      <c r="BF392" s="174"/>
      <c r="BG392" s="174"/>
      <c r="BH392" s="174"/>
      <c r="BI392" s="174"/>
      <c r="BJ392" s="174"/>
      <c r="BK392" s="174"/>
      <c r="BL392" s="174"/>
      <c r="BM392" s="174"/>
      <c r="BN392" s="174"/>
      <c r="BO392" s="174"/>
      <c r="BP392" s="174"/>
      <c r="BQ392" s="175"/>
    </row>
    <row r="393" spans="1:69" ht="17.399999999999999" customHeight="1" x14ac:dyDescent="0.25">
      <c r="A393" s="173">
        <v>7</v>
      </c>
      <c r="B393" s="174"/>
      <c r="C393" s="174"/>
      <c r="D393" s="174"/>
      <c r="E393" s="174"/>
      <c r="F393" s="174"/>
      <c r="G393" s="174"/>
      <c r="H393" s="175"/>
      <c r="I393" s="176" t="s">
        <v>617</v>
      </c>
      <c r="J393" s="177"/>
      <c r="K393" s="177"/>
      <c r="L393" s="177"/>
      <c r="M393" s="177"/>
      <c r="N393" s="177"/>
      <c r="O393" s="177"/>
      <c r="P393" s="177"/>
      <c r="Q393" s="177"/>
      <c r="R393" s="177"/>
      <c r="S393" s="177"/>
      <c r="T393" s="177"/>
      <c r="U393" s="178"/>
      <c r="V393" s="173" t="s">
        <v>564</v>
      </c>
      <c r="W393" s="174"/>
      <c r="X393" s="174"/>
      <c r="Y393" s="174"/>
      <c r="Z393" s="174"/>
      <c r="AA393" s="174"/>
      <c r="AB393" s="175"/>
      <c r="AC393" s="179">
        <f t="shared" si="25"/>
        <v>3000</v>
      </c>
      <c r="AD393" s="180"/>
      <c r="AE393" s="180"/>
      <c r="AF393" s="180"/>
      <c r="AG393" s="180"/>
      <c r="AH393" s="180"/>
      <c r="AI393" s="180"/>
      <c r="AJ393" s="180"/>
      <c r="AK393" s="181"/>
      <c r="AL393" s="179">
        <v>3000</v>
      </c>
      <c r="AM393" s="180"/>
      <c r="AN393" s="180"/>
      <c r="AO393" s="180"/>
      <c r="AP393" s="180"/>
      <c r="AQ393" s="180"/>
      <c r="AR393" s="180"/>
      <c r="AS393" s="180"/>
      <c r="AT393" s="181"/>
      <c r="AU393" s="179">
        <v>0</v>
      </c>
      <c r="AV393" s="180"/>
      <c r="AW393" s="180"/>
      <c r="AX393" s="180"/>
      <c r="AY393" s="180"/>
      <c r="AZ393" s="180"/>
      <c r="BA393" s="180"/>
      <c r="BB393" s="180"/>
      <c r="BC393" s="181"/>
      <c r="BD393" s="173" t="s">
        <v>564</v>
      </c>
      <c r="BE393" s="174"/>
      <c r="BF393" s="174"/>
      <c r="BG393" s="174"/>
      <c r="BH393" s="174"/>
      <c r="BI393" s="174"/>
      <c r="BJ393" s="174"/>
      <c r="BK393" s="174"/>
      <c r="BL393" s="174"/>
      <c r="BM393" s="174"/>
      <c r="BN393" s="174"/>
      <c r="BO393" s="174"/>
      <c r="BP393" s="174"/>
      <c r="BQ393" s="175"/>
    </row>
    <row r="394" spans="1:69" ht="16.95" customHeight="1" x14ac:dyDescent="0.25">
      <c r="A394" s="173">
        <v>8</v>
      </c>
      <c r="B394" s="174"/>
      <c r="C394" s="174"/>
      <c r="D394" s="174"/>
      <c r="E394" s="174"/>
      <c r="F394" s="174"/>
      <c r="G394" s="174"/>
      <c r="H394" s="175"/>
      <c r="I394" s="176" t="s">
        <v>619</v>
      </c>
      <c r="J394" s="177"/>
      <c r="K394" s="177"/>
      <c r="L394" s="177"/>
      <c r="M394" s="177"/>
      <c r="N394" s="177"/>
      <c r="O394" s="177"/>
      <c r="P394" s="177"/>
      <c r="Q394" s="177"/>
      <c r="R394" s="177"/>
      <c r="S394" s="177"/>
      <c r="T394" s="177"/>
      <c r="U394" s="178"/>
      <c r="V394" s="173" t="s">
        <v>564</v>
      </c>
      <c r="W394" s="174"/>
      <c r="X394" s="174"/>
      <c r="Y394" s="174"/>
      <c r="Z394" s="174"/>
      <c r="AA394" s="174"/>
      <c r="AB394" s="175"/>
      <c r="AC394" s="179">
        <f t="shared" si="25"/>
        <v>50</v>
      </c>
      <c r="AD394" s="180"/>
      <c r="AE394" s="180"/>
      <c r="AF394" s="180"/>
      <c r="AG394" s="180"/>
      <c r="AH394" s="180"/>
      <c r="AI394" s="180"/>
      <c r="AJ394" s="180"/>
      <c r="AK394" s="181"/>
      <c r="AL394" s="179">
        <v>50</v>
      </c>
      <c r="AM394" s="180"/>
      <c r="AN394" s="180"/>
      <c r="AO394" s="180"/>
      <c r="AP394" s="180"/>
      <c r="AQ394" s="180"/>
      <c r="AR394" s="180"/>
      <c r="AS394" s="180"/>
      <c r="AT394" s="181"/>
      <c r="AU394" s="179">
        <v>0</v>
      </c>
      <c r="AV394" s="180"/>
      <c r="AW394" s="180"/>
      <c r="AX394" s="180"/>
      <c r="AY394" s="180"/>
      <c r="AZ394" s="180"/>
      <c r="BA394" s="180"/>
      <c r="BB394" s="180"/>
      <c r="BC394" s="181"/>
      <c r="BD394" s="173" t="s">
        <v>564</v>
      </c>
      <c r="BE394" s="174"/>
      <c r="BF394" s="174"/>
      <c r="BG394" s="174"/>
      <c r="BH394" s="174"/>
      <c r="BI394" s="174"/>
      <c r="BJ394" s="174"/>
      <c r="BK394" s="174"/>
      <c r="BL394" s="174"/>
      <c r="BM394" s="174"/>
      <c r="BN394" s="174"/>
      <c r="BO394" s="174"/>
      <c r="BP394" s="174"/>
      <c r="BQ394" s="175"/>
    </row>
    <row r="395" spans="1:69" x14ac:dyDescent="0.25">
      <c r="A395" s="186" t="s">
        <v>145</v>
      </c>
      <c r="B395" s="187"/>
      <c r="C395" s="187"/>
      <c r="D395" s="187"/>
      <c r="E395" s="187"/>
      <c r="F395" s="187"/>
      <c r="G395" s="187"/>
      <c r="H395" s="188"/>
      <c r="I395" s="173"/>
      <c r="J395" s="174"/>
      <c r="K395" s="174"/>
      <c r="L395" s="174"/>
      <c r="M395" s="174"/>
      <c r="N395" s="174"/>
      <c r="O395" s="174"/>
      <c r="P395" s="174"/>
      <c r="Q395" s="174"/>
      <c r="R395" s="174"/>
      <c r="S395" s="174"/>
      <c r="T395" s="174"/>
      <c r="U395" s="175"/>
      <c r="V395" s="173"/>
      <c r="W395" s="174"/>
      <c r="X395" s="174"/>
      <c r="Y395" s="174"/>
      <c r="Z395" s="174"/>
      <c r="AA395" s="174"/>
      <c r="AB395" s="175"/>
      <c r="AC395" s="189">
        <f>AC387+AC388+AC389+AC390+AC391+AC392+AC393+AC394</f>
        <v>1875161</v>
      </c>
      <c r="AD395" s="174"/>
      <c r="AE395" s="174"/>
      <c r="AF395" s="174"/>
      <c r="AG395" s="174"/>
      <c r="AH395" s="174"/>
      <c r="AI395" s="174"/>
      <c r="AJ395" s="174"/>
      <c r="AK395" s="175"/>
      <c r="AL395" s="189">
        <f t="shared" ref="AL395" si="27">AL387+AL388+AL389+AL390+AL391+AL392+AL393+AL394</f>
        <v>1058000</v>
      </c>
      <c r="AM395" s="174"/>
      <c r="AN395" s="174"/>
      <c r="AO395" s="174"/>
      <c r="AP395" s="174"/>
      <c r="AQ395" s="174"/>
      <c r="AR395" s="174"/>
      <c r="AS395" s="174"/>
      <c r="AT395" s="175"/>
      <c r="AU395" s="189">
        <f t="shared" ref="AU395" si="28">AU387+AU388+AU389+AU390+AU391+AU392+AU393+AU394</f>
        <v>817161</v>
      </c>
      <c r="AV395" s="174"/>
      <c r="AW395" s="174"/>
      <c r="AX395" s="174"/>
      <c r="AY395" s="174"/>
      <c r="AZ395" s="174"/>
      <c r="BA395" s="174"/>
      <c r="BB395" s="174"/>
      <c r="BC395" s="175"/>
      <c r="BD395" s="173"/>
      <c r="BE395" s="174"/>
      <c r="BF395" s="174"/>
      <c r="BG395" s="174"/>
      <c r="BH395" s="174"/>
      <c r="BI395" s="174"/>
      <c r="BJ395" s="174"/>
      <c r="BK395" s="174"/>
      <c r="BL395" s="174"/>
      <c r="BM395" s="174"/>
      <c r="BN395" s="174"/>
      <c r="BO395" s="174"/>
      <c r="BP395" s="174"/>
      <c r="BQ395" s="175"/>
    </row>
    <row r="397" spans="1:69" ht="14.25" customHeight="1" x14ac:dyDescent="0.25">
      <c r="A397" s="51" t="s">
        <v>425</v>
      </c>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row>
    <row r="398" spans="1:69" ht="15" customHeight="1" x14ac:dyDescent="0.25">
      <c r="A398" s="65" t="s">
        <v>358</v>
      </c>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row>
    <row r="399" spans="1:69" ht="28.5" customHeight="1" x14ac:dyDescent="0.25"/>
    <row r="400" spans="1:69" ht="13.8" x14ac:dyDescent="0.25">
      <c r="A400" s="51" t="s">
        <v>212</v>
      </c>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row>
    <row r="401" spans="1:64" ht="13.8" x14ac:dyDescent="0.25">
      <c r="A401" s="51" t="s">
        <v>199</v>
      </c>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row>
    <row r="402" spans="1:64" ht="15" customHeight="1" x14ac:dyDescent="0.2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c r="AC402" s="153"/>
      <c r="AD402" s="153"/>
      <c r="AE402" s="153"/>
      <c r="AF402" s="153"/>
      <c r="AG402" s="153"/>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c r="BI402" s="153"/>
      <c r="BJ402" s="153"/>
      <c r="BK402" s="153"/>
      <c r="BL402" s="153"/>
    </row>
    <row r="403" spans="1:64" ht="15" customHeight="1" x14ac:dyDescent="0.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row>
    <row r="406" spans="1:64" ht="18.899999999999999" customHeight="1" x14ac:dyDescent="0.25">
      <c r="A406" s="149" t="s">
        <v>566</v>
      </c>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154" t="s">
        <v>0</v>
      </c>
      <c r="AC406" s="154"/>
      <c r="AD406" s="154"/>
      <c r="AE406" s="154"/>
      <c r="AF406" s="154"/>
      <c r="AG406" s="154"/>
      <c r="AH406" s="154"/>
      <c r="AI406" s="154"/>
      <c r="AJ406" s="154"/>
      <c r="AK406" s="154"/>
      <c r="AL406" s="154"/>
      <c r="AM406" s="154"/>
      <c r="AN406" s="154"/>
      <c r="AO406" s="154"/>
      <c r="AP406" s="154"/>
      <c r="AQ406" s="154"/>
      <c r="AR406" s="154"/>
      <c r="AS406" s="154"/>
      <c r="AT406" s="154"/>
      <c r="AU406" s="151" t="s">
        <v>567</v>
      </c>
      <c r="AV406" s="152"/>
      <c r="AW406" s="152"/>
      <c r="AX406" s="152"/>
      <c r="AY406" s="152"/>
      <c r="AZ406" s="152"/>
      <c r="BA406" s="152"/>
      <c r="BB406" s="152"/>
      <c r="BC406" s="152"/>
      <c r="BD406" s="152"/>
      <c r="BE406" s="152"/>
      <c r="BF406" s="152"/>
    </row>
    <row r="407" spans="1:64" ht="20.100000000000001" customHeight="1" x14ac:dyDescent="0.25">
      <c r="AB407" s="150" t="s">
        <v>1</v>
      </c>
      <c r="AC407" s="150"/>
      <c r="AD407" s="150"/>
      <c r="AE407" s="150"/>
      <c r="AF407" s="150"/>
      <c r="AG407" s="150"/>
      <c r="AH407" s="150"/>
      <c r="AI407" s="150"/>
      <c r="AJ407" s="150"/>
      <c r="AK407" s="150"/>
      <c r="AL407" s="150"/>
      <c r="AM407" s="150"/>
      <c r="AN407" s="150"/>
      <c r="AO407" s="150"/>
      <c r="AP407" s="150"/>
      <c r="AQ407" s="150"/>
      <c r="AR407" s="150"/>
      <c r="AS407" s="150"/>
      <c r="AT407" s="150"/>
      <c r="AU407" s="150" t="s">
        <v>144</v>
      </c>
      <c r="AV407" s="150"/>
      <c r="AW407" s="150"/>
      <c r="AX407" s="150"/>
      <c r="AY407" s="150"/>
      <c r="AZ407" s="150"/>
      <c r="BA407" s="150"/>
      <c r="BB407" s="150"/>
      <c r="BC407" s="150"/>
      <c r="BD407" s="150"/>
      <c r="BE407" s="150"/>
      <c r="BF407" s="150"/>
    </row>
    <row r="408" spans="1:64" ht="18" customHeight="1" x14ac:dyDescent="0.25">
      <c r="A408" s="149" t="s">
        <v>433</v>
      </c>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150" t="s">
        <v>0</v>
      </c>
      <c r="AC408" s="150"/>
      <c r="AD408" s="150"/>
      <c r="AE408" s="150"/>
      <c r="AF408" s="150"/>
      <c r="AG408" s="150"/>
      <c r="AH408" s="150"/>
      <c r="AI408" s="150"/>
      <c r="AJ408" s="150"/>
      <c r="AK408" s="150"/>
      <c r="AL408" s="150"/>
      <c r="AM408" s="150"/>
      <c r="AN408" s="150"/>
      <c r="AO408" s="150"/>
      <c r="AP408" s="150"/>
      <c r="AQ408" s="150"/>
      <c r="AR408" s="150"/>
      <c r="AS408" s="150"/>
      <c r="AT408" s="150"/>
      <c r="AU408" s="151" t="s">
        <v>434</v>
      </c>
      <c r="AV408" s="152"/>
      <c r="AW408" s="152"/>
      <c r="AX408" s="152"/>
      <c r="AY408" s="152"/>
      <c r="AZ408" s="152"/>
      <c r="BA408" s="152"/>
      <c r="BB408" s="152"/>
      <c r="BC408" s="152"/>
      <c r="BD408" s="152"/>
      <c r="BE408" s="152"/>
      <c r="BF408" s="152"/>
    </row>
    <row r="409" spans="1:64" ht="20.100000000000001" customHeight="1" x14ac:dyDescent="0.25">
      <c r="AB409" s="150" t="s">
        <v>1</v>
      </c>
      <c r="AC409" s="150"/>
      <c r="AD409" s="150"/>
      <c r="AE409" s="150"/>
      <c r="AF409" s="150"/>
      <c r="AG409" s="150"/>
      <c r="AH409" s="150"/>
      <c r="AI409" s="150"/>
      <c r="AJ409" s="150"/>
      <c r="AK409" s="150"/>
      <c r="AL409" s="150"/>
      <c r="AM409" s="150"/>
      <c r="AN409" s="150"/>
      <c r="AO409" s="150"/>
      <c r="AP409" s="150"/>
      <c r="AQ409" s="150"/>
      <c r="AR409" s="150"/>
      <c r="AS409" s="150"/>
      <c r="AT409" s="150"/>
      <c r="AU409" s="150" t="s">
        <v>144</v>
      </c>
      <c r="AV409" s="150"/>
      <c r="AW409" s="150"/>
      <c r="AX409" s="150"/>
      <c r="AY409" s="150"/>
      <c r="AZ409" s="150"/>
      <c r="BA409" s="150"/>
      <c r="BB409" s="150"/>
      <c r="BC409" s="150"/>
      <c r="BD409" s="150"/>
      <c r="BE409" s="150"/>
      <c r="BF409" s="150"/>
    </row>
  </sheetData>
  <mergeCells count="2348">
    <mergeCell ref="A390:H390"/>
    <mergeCell ref="I390:U390"/>
    <mergeCell ref="V390:AB390"/>
    <mergeCell ref="AC390:AK390"/>
    <mergeCell ref="AL390:AT390"/>
    <mergeCell ref="AU390:BC390"/>
    <mergeCell ref="BD390:BQ390"/>
    <mergeCell ref="A186:B186"/>
    <mergeCell ref="C186:Z186"/>
    <mergeCell ref="AA186:AE186"/>
    <mergeCell ref="AF186:AK186"/>
    <mergeCell ref="AL186:AP186"/>
    <mergeCell ref="AQ186:AV186"/>
    <mergeCell ref="A184:B184"/>
    <mergeCell ref="C184:Z184"/>
    <mergeCell ref="AA184:AE184"/>
    <mergeCell ref="AF184:AK184"/>
    <mergeCell ref="AL184:AP184"/>
    <mergeCell ref="AQ184:AV184"/>
    <mergeCell ref="A185:B185"/>
    <mergeCell ref="C185:Z185"/>
    <mergeCell ref="AA185:AE185"/>
    <mergeCell ref="AF185:AK185"/>
    <mergeCell ref="AL185:AP185"/>
    <mergeCell ref="AQ185:AV185"/>
    <mergeCell ref="AK381:AP381"/>
    <mergeCell ref="AQ381:AV381"/>
    <mergeCell ref="AW381:BD381"/>
    <mergeCell ref="BE381:BL381"/>
    <mergeCell ref="AW378:BD378"/>
    <mergeCell ref="BE378:BL378"/>
    <mergeCell ref="A379:F379"/>
    <mergeCell ref="A393:H393"/>
    <mergeCell ref="I393:U393"/>
    <mergeCell ref="V393:AB393"/>
    <mergeCell ref="AC393:AK393"/>
    <mergeCell ref="AL393:AT393"/>
    <mergeCell ref="AU393:BC393"/>
    <mergeCell ref="BD393:BQ393"/>
    <mergeCell ref="A394:H394"/>
    <mergeCell ref="I394:U394"/>
    <mergeCell ref="V394:AB394"/>
    <mergeCell ref="AC394:AK394"/>
    <mergeCell ref="AL394:AT394"/>
    <mergeCell ref="AU394:BC394"/>
    <mergeCell ref="BD394:BQ394"/>
    <mergeCell ref="A389:H389"/>
    <mergeCell ref="I389:U389"/>
    <mergeCell ref="V389:AB389"/>
    <mergeCell ref="AC389:AK389"/>
    <mergeCell ref="AL389:AT389"/>
    <mergeCell ref="AU389:BC389"/>
    <mergeCell ref="BD389:BQ389"/>
    <mergeCell ref="A391:H391"/>
    <mergeCell ref="I391:U391"/>
    <mergeCell ref="V391:AB391"/>
    <mergeCell ref="AC391:AK391"/>
    <mergeCell ref="AL391:AT391"/>
    <mergeCell ref="AU391:BC391"/>
    <mergeCell ref="BD391:BQ391"/>
    <mergeCell ref="A392:H392"/>
    <mergeCell ref="I392:U392"/>
    <mergeCell ref="V392:AB392"/>
    <mergeCell ref="AC392:AK392"/>
    <mergeCell ref="AL392:AT392"/>
    <mergeCell ref="AU392:BC392"/>
    <mergeCell ref="BD392:BQ392"/>
    <mergeCell ref="BN1:BY1"/>
    <mergeCell ref="AE7:AK7"/>
    <mergeCell ref="AO7:AU7"/>
    <mergeCell ref="AE8:AK8"/>
    <mergeCell ref="AO8:AU8"/>
    <mergeCell ref="A9:AD9"/>
    <mergeCell ref="AE9:AL9"/>
    <mergeCell ref="A10:AD10"/>
    <mergeCell ref="AE10:AK10"/>
    <mergeCell ref="AO9:AU9"/>
    <mergeCell ref="AO10:AU10"/>
    <mergeCell ref="A12:G12"/>
    <mergeCell ref="I12:O12"/>
    <mergeCell ref="Q12:W12"/>
    <mergeCell ref="Y12:AO12"/>
    <mergeCell ref="A13:G13"/>
    <mergeCell ref="I13:O13"/>
    <mergeCell ref="Q13:W13"/>
    <mergeCell ref="Y13:AO13"/>
    <mergeCell ref="AQ12:AV12"/>
    <mergeCell ref="AQ13:AV13"/>
    <mergeCell ref="A151:BL151"/>
    <mergeCell ref="A168:BL168"/>
    <mergeCell ref="BE379:BL379"/>
    <mergeCell ref="A381:F381"/>
    <mergeCell ref="G381:S381"/>
    <mergeCell ref="T381:Y381"/>
    <mergeCell ref="Z381:AD381"/>
    <mergeCell ref="AE381:AJ381"/>
    <mergeCell ref="G379:S379"/>
    <mergeCell ref="T379:Y379"/>
    <mergeCell ref="Z379:AD379"/>
    <mergeCell ref="AE379:AJ379"/>
    <mergeCell ref="AK379:AP379"/>
    <mergeCell ref="AQ379:AV379"/>
    <mergeCell ref="AW379:BD379"/>
    <mergeCell ref="AQ377:AV377"/>
    <mergeCell ref="AW377:BD377"/>
    <mergeCell ref="BE377:BL377"/>
    <mergeCell ref="A378:F378"/>
    <mergeCell ref="G378:S378"/>
    <mergeCell ref="T378:Y378"/>
    <mergeCell ref="Z378:AD378"/>
    <mergeCell ref="AE378:AJ378"/>
    <mergeCell ref="AK378:AP378"/>
    <mergeCell ref="AQ378:AV378"/>
    <mergeCell ref="A377:F377"/>
    <mergeCell ref="G377:S377"/>
    <mergeCell ref="T377:Y377"/>
    <mergeCell ref="Z377:AD377"/>
    <mergeCell ref="AE377:AJ377"/>
    <mergeCell ref="AK377:AP377"/>
    <mergeCell ref="BE375:BL375"/>
    <mergeCell ref="A376:F376"/>
    <mergeCell ref="G376:S376"/>
    <mergeCell ref="T376:Y376"/>
    <mergeCell ref="Z376:AD376"/>
    <mergeCell ref="AE376:AJ376"/>
    <mergeCell ref="AK376:AP376"/>
    <mergeCell ref="AQ376:AV376"/>
    <mergeCell ref="AW376:BD376"/>
    <mergeCell ref="BE376:BL376"/>
    <mergeCell ref="AW374:BD374"/>
    <mergeCell ref="BE374:BL374"/>
    <mergeCell ref="A375:F375"/>
    <mergeCell ref="G375:S375"/>
    <mergeCell ref="T375:Y375"/>
    <mergeCell ref="Z375:AD375"/>
    <mergeCell ref="AE375:AJ375"/>
    <mergeCell ref="AK375:AP375"/>
    <mergeCell ref="AQ375:AV375"/>
    <mergeCell ref="AW375:BD375"/>
    <mergeCell ref="AQ373:AV373"/>
    <mergeCell ref="AW373:BD373"/>
    <mergeCell ref="BE373:BL373"/>
    <mergeCell ref="A374:F374"/>
    <mergeCell ref="G374:S374"/>
    <mergeCell ref="T374:Y374"/>
    <mergeCell ref="Z374:AD374"/>
    <mergeCell ref="AE374:AJ374"/>
    <mergeCell ref="AK374:AP374"/>
    <mergeCell ref="AQ374:AV374"/>
    <mergeCell ref="A373:F373"/>
    <mergeCell ref="G373:S373"/>
    <mergeCell ref="T373:Y373"/>
    <mergeCell ref="Z373:AD373"/>
    <mergeCell ref="AE373:AJ373"/>
    <mergeCell ref="AK373:AP373"/>
    <mergeCell ref="A372:F372"/>
    <mergeCell ref="G372:S372"/>
    <mergeCell ref="T372:Y372"/>
    <mergeCell ref="Z372:AD372"/>
    <mergeCell ref="AE372:AJ372"/>
    <mergeCell ref="AX362:BB362"/>
    <mergeCell ref="BC362:BG362"/>
    <mergeCell ref="BH362:BL362"/>
    <mergeCell ref="BH360:BL360"/>
    <mergeCell ref="A362:F362"/>
    <mergeCell ref="G362:P362"/>
    <mergeCell ref="Q362:U362"/>
    <mergeCell ref="V362:Y362"/>
    <mergeCell ref="Z362:AD362"/>
    <mergeCell ref="AE362:AI362"/>
    <mergeCell ref="AJ362:AN362"/>
    <mergeCell ref="AO362:AS362"/>
    <mergeCell ref="AT362:AW362"/>
    <mergeCell ref="AE360:AI360"/>
    <mergeCell ref="AJ360:AN360"/>
    <mergeCell ref="AO360:AS360"/>
    <mergeCell ref="AT360:AW360"/>
    <mergeCell ref="AX360:BB360"/>
    <mergeCell ref="BC360:BG360"/>
    <mergeCell ref="Q357:U357"/>
    <mergeCell ref="V357:Y357"/>
    <mergeCell ref="Z357:AD357"/>
    <mergeCell ref="AO359:AS359"/>
    <mergeCell ref="AT359:AW359"/>
    <mergeCell ref="AX359:BB359"/>
    <mergeCell ref="BC359:BG359"/>
    <mergeCell ref="BH359:BL359"/>
    <mergeCell ref="A360:F360"/>
    <mergeCell ref="G360:P360"/>
    <mergeCell ref="Q360:U360"/>
    <mergeCell ref="V360:Y360"/>
    <mergeCell ref="Z360:AD360"/>
    <mergeCell ref="AX358:BB358"/>
    <mergeCell ref="BC358:BG358"/>
    <mergeCell ref="BH358:BL358"/>
    <mergeCell ref="A359:F359"/>
    <mergeCell ref="G359:P359"/>
    <mergeCell ref="Q359:U359"/>
    <mergeCell ref="V359:Y359"/>
    <mergeCell ref="Z359:AD359"/>
    <mergeCell ref="AE359:AI359"/>
    <mergeCell ref="AJ359:AN359"/>
    <mergeCell ref="A355:F355"/>
    <mergeCell ref="G355:P355"/>
    <mergeCell ref="Q355:U355"/>
    <mergeCell ref="V355:Y355"/>
    <mergeCell ref="Z355:AD355"/>
    <mergeCell ref="AE355:AI355"/>
    <mergeCell ref="AJ355:AN355"/>
    <mergeCell ref="AO355:AS355"/>
    <mergeCell ref="AT355:AW355"/>
    <mergeCell ref="BH357:BL357"/>
    <mergeCell ref="A358:F358"/>
    <mergeCell ref="G358:P358"/>
    <mergeCell ref="Q358:U358"/>
    <mergeCell ref="V358:Y358"/>
    <mergeCell ref="Z358:AD358"/>
    <mergeCell ref="AE358:AI358"/>
    <mergeCell ref="AJ358:AN358"/>
    <mergeCell ref="AO358:AS358"/>
    <mergeCell ref="AT358:AW358"/>
    <mergeCell ref="AE357:AI357"/>
    <mergeCell ref="AJ357:AN357"/>
    <mergeCell ref="AO357:AS357"/>
    <mergeCell ref="AT357:AW357"/>
    <mergeCell ref="AX357:BB357"/>
    <mergeCell ref="BC357:BG357"/>
    <mergeCell ref="AO356:AS356"/>
    <mergeCell ref="AT356:AW356"/>
    <mergeCell ref="AX356:BB356"/>
    <mergeCell ref="BC356:BG356"/>
    <mergeCell ref="BH356:BL356"/>
    <mergeCell ref="A357:F357"/>
    <mergeCell ref="G357:P357"/>
    <mergeCell ref="BG344:BL344"/>
    <mergeCell ref="BG342:BL342"/>
    <mergeCell ref="A344:F344"/>
    <mergeCell ref="G344:S344"/>
    <mergeCell ref="T344:Y344"/>
    <mergeCell ref="Z344:AD344"/>
    <mergeCell ref="AE344:AJ344"/>
    <mergeCell ref="AK344:AP344"/>
    <mergeCell ref="AQ344:AV344"/>
    <mergeCell ref="AW344:BA344"/>
    <mergeCell ref="BB344:BF344"/>
    <mergeCell ref="BG341:BL341"/>
    <mergeCell ref="A342:F342"/>
    <mergeCell ref="G342:S342"/>
    <mergeCell ref="T342:Y342"/>
    <mergeCell ref="Z342:AD342"/>
    <mergeCell ref="AE342:AJ342"/>
    <mergeCell ref="AK342:AP342"/>
    <mergeCell ref="AQ342:AV342"/>
    <mergeCell ref="AW342:BA342"/>
    <mergeCell ref="BB342:BF342"/>
    <mergeCell ref="BB338:BF338"/>
    <mergeCell ref="BG340:BL340"/>
    <mergeCell ref="A341:F341"/>
    <mergeCell ref="G341:S341"/>
    <mergeCell ref="T341:Y341"/>
    <mergeCell ref="Z341:AD341"/>
    <mergeCell ref="AE341:AJ341"/>
    <mergeCell ref="AK341:AP341"/>
    <mergeCell ref="AQ341:AV341"/>
    <mergeCell ref="AW341:BA341"/>
    <mergeCell ref="BB341:BF341"/>
    <mergeCell ref="BG339:BL339"/>
    <mergeCell ref="A340:F340"/>
    <mergeCell ref="G340:S340"/>
    <mergeCell ref="T340:Y340"/>
    <mergeCell ref="Z340:AD340"/>
    <mergeCell ref="AE340:AJ340"/>
    <mergeCell ref="AK340:AP340"/>
    <mergeCell ref="AQ340:AV340"/>
    <mergeCell ref="AW340:BA340"/>
    <mergeCell ref="BB340:BF340"/>
    <mergeCell ref="AK336:AP336"/>
    <mergeCell ref="AQ336:AV336"/>
    <mergeCell ref="AW336:BA336"/>
    <mergeCell ref="BB336:BF336"/>
    <mergeCell ref="A335:F335"/>
    <mergeCell ref="G335:S335"/>
    <mergeCell ref="T335:Y335"/>
    <mergeCell ref="Z335:AD335"/>
    <mergeCell ref="AE335:AJ335"/>
    <mergeCell ref="AK335:AP335"/>
    <mergeCell ref="AQ335:AV335"/>
    <mergeCell ref="AW335:BA335"/>
    <mergeCell ref="BB335:BF335"/>
    <mergeCell ref="BG338:BL338"/>
    <mergeCell ref="A339:F339"/>
    <mergeCell ref="G339:S339"/>
    <mergeCell ref="T339:Y339"/>
    <mergeCell ref="Z339:AD339"/>
    <mergeCell ref="AE339:AJ339"/>
    <mergeCell ref="AK339:AP339"/>
    <mergeCell ref="AQ339:AV339"/>
    <mergeCell ref="AW339:BA339"/>
    <mergeCell ref="BB339:BF339"/>
    <mergeCell ref="BG337:BL337"/>
    <mergeCell ref="A338:F338"/>
    <mergeCell ref="G338:S338"/>
    <mergeCell ref="T338:Y338"/>
    <mergeCell ref="Z338:AD338"/>
    <mergeCell ref="AE338:AJ338"/>
    <mergeCell ref="AK338:AP338"/>
    <mergeCell ref="AQ338:AV338"/>
    <mergeCell ref="AW338:BA338"/>
    <mergeCell ref="BJ286:BL286"/>
    <mergeCell ref="AR286:AT286"/>
    <mergeCell ref="AU286:AW286"/>
    <mergeCell ref="AX286:AZ286"/>
    <mergeCell ref="BA286:BC286"/>
    <mergeCell ref="BD286:BF286"/>
    <mergeCell ref="BG286:BI286"/>
    <mergeCell ref="BJ285:BL285"/>
    <mergeCell ref="A286:C286"/>
    <mergeCell ref="D286:V286"/>
    <mergeCell ref="W286:Y286"/>
    <mergeCell ref="Z286:AB286"/>
    <mergeCell ref="AC286:AE286"/>
    <mergeCell ref="AF286:AH286"/>
    <mergeCell ref="AI286:AK286"/>
    <mergeCell ref="AL286:AN286"/>
    <mergeCell ref="AO286:AQ286"/>
    <mergeCell ref="AR285:AT285"/>
    <mergeCell ref="AU285:AW285"/>
    <mergeCell ref="AX285:AZ285"/>
    <mergeCell ref="BA285:BC285"/>
    <mergeCell ref="BD285:BF285"/>
    <mergeCell ref="BG285:BI285"/>
    <mergeCell ref="BJ284:BL284"/>
    <mergeCell ref="A285:C285"/>
    <mergeCell ref="D285:V285"/>
    <mergeCell ref="W285:Y285"/>
    <mergeCell ref="Z285:AB285"/>
    <mergeCell ref="AC285:AE285"/>
    <mergeCell ref="AF285:AH285"/>
    <mergeCell ref="AI285:AK285"/>
    <mergeCell ref="AL285:AN285"/>
    <mergeCell ref="AO285:AQ285"/>
    <mergeCell ref="AR284:AT284"/>
    <mergeCell ref="AU284:AW284"/>
    <mergeCell ref="AX284:AZ284"/>
    <mergeCell ref="BA284:BC284"/>
    <mergeCell ref="BD284:BF284"/>
    <mergeCell ref="BG284:BI284"/>
    <mergeCell ref="BJ283:BL283"/>
    <mergeCell ref="A284:C284"/>
    <mergeCell ref="D284:V284"/>
    <mergeCell ref="W284:Y284"/>
    <mergeCell ref="Z284:AB284"/>
    <mergeCell ref="AC284:AE284"/>
    <mergeCell ref="AF284:AH284"/>
    <mergeCell ref="AI284:AK284"/>
    <mergeCell ref="AL284:AN284"/>
    <mergeCell ref="AO284:AQ284"/>
    <mergeCell ref="AR283:AT283"/>
    <mergeCell ref="AU283:AW283"/>
    <mergeCell ref="AX283:AZ283"/>
    <mergeCell ref="BA283:BC283"/>
    <mergeCell ref="BD283:BF283"/>
    <mergeCell ref="BG283:BI283"/>
    <mergeCell ref="BJ282:BL282"/>
    <mergeCell ref="A283:C283"/>
    <mergeCell ref="D283:V283"/>
    <mergeCell ref="W283:Y283"/>
    <mergeCell ref="Z283:AB283"/>
    <mergeCell ref="AC283:AE283"/>
    <mergeCell ref="AF283:AH283"/>
    <mergeCell ref="AI283:AK283"/>
    <mergeCell ref="AL283:AN283"/>
    <mergeCell ref="AO283:AQ283"/>
    <mergeCell ref="AR282:AT282"/>
    <mergeCell ref="AU282:AW282"/>
    <mergeCell ref="AX282:AZ282"/>
    <mergeCell ref="BA282:BC282"/>
    <mergeCell ref="BD282:BF282"/>
    <mergeCell ref="BG282:BI282"/>
    <mergeCell ref="A282:C282"/>
    <mergeCell ref="D282:V282"/>
    <mergeCell ref="W282:Y282"/>
    <mergeCell ref="Z282:AB282"/>
    <mergeCell ref="AC282:AE282"/>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165:T165"/>
    <mergeCell ref="U165:Y165"/>
    <mergeCell ref="Z165:AD165"/>
    <mergeCell ref="AE165:AI165"/>
    <mergeCell ref="AJ165:AN165"/>
    <mergeCell ref="AO165:AS165"/>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Y162:BC162"/>
    <mergeCell ref="BD162:BH162"/>
    <mergeCell ref="BI162:BM162"/>
    <mergeCell ref="BN162:BR162"/>
    <mergeCell ref="A163:T163"/>
    <mergeCell ref="U163:Y163"/>
    <mergeCell ref="Z163:AD163"/>
    <mergeCell ref="AE163:AI163"/>
    <mergeCell ref="AJ163:AN163"/>
    <mergeCell ref="AO163:AS163"/>
    <mergeCell ref="Z161:AD161"/>
    <mergeCell ref="AE161:AI161"/>
    <mergeCell ref="AJ161:AN161"/>
    <mergeCell ref="AO161:AS161"/>
    <mergeCell ref="AT161:AX161"/>
    <mergeCell ref="AY161:BC161"/>
    <mergeCell ref="A160:T160"/>
    <mergeCell ref="U160:Y160"/>
    <mergeCell ref="Z160:AD160"/>
    <mergeCell ref="AE160:AI160"/>
    <mergeCell ref="AJ160:AN160"/>
    <mergeCell ref="AO160:AS160"/>
    <mergeCell ref="AT160:AX160"/>
    <mergeCell ref="AY160:BC160"/>
    <mergeCell ref="BD160:BH160"/>
    <mergeCell ref="AO164:AS164"/>
    <mergeCell ref="AT164:AX164"/>
    <mergeCell ref="AY164:BC164"/>
    <mergeCell ref="BD164:BH164"/>
    <mergeCell ref="AZ146:BD146"/>
    <mergeCell ref="BE149:BI149"/>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AK144:AO144"/>
    <mergeCell ref="AP144:AT144"/>
    <mergeCell ref="AU144:AY144"/>
    <mergeCell ref="AZ144:BD144"/>
    <mergeCell ref="A143:C143"/>
    <mergeCell ref="D143:P143"/>
    <mergeCell ref="Q143:U143"/>
    <mergeCell ref="V143:AE143"/>
    <mergeCell ref="AF143:AJ143"/>
    <mergeCell ref="AK143:AO143"/>
    <mergeCell ref="AP143:AT143"/>
    <mergeCell ref="AU143:AY143"/>
    <mergeCell ref="AZ143:BD143"/>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7:C117"/>
    <mergeCell ref="D117:S117"/>
    <mergeCell ref="T117:X117"/>
    <mergeCell ref="Y117:AC117"/>
    <mergeCell ref="AD117:AF117"/>
    <mergeCell ref="AG117:AK117"/>
    <mergeCell ref="AL117:AP117"/>
    <mergeCell ref="BT127:BX127"/>
    <mergeCell ref="BT126:BX126"/>
    <mergeCell ref="BT125:BX125"/>
    <mergeCell ref="AZ126:BD126"/>
    <mergeCell ref="AP125:AT125"/>
    <mergeCell ref="AU125:AY125"/>
    <mergeCell ref="AZ125:BD125"/>
    <mergeCell ref="BE125:BI125"/>
    <mergeCell ref="BJ125:BN125"/>
    <mergeCell ref="BO125:BS125"/>
    <mergeCell ref="A125:C125"/>
    <mergeCell ref="D125:P125"/>
    <mergeCell ref="BN107:BP107"/>
    <mergeCell ref="BQ107:BU107"/>
    <mergeCell ref="A107:C107"/>
    <mergeCell ref="D107:S107"/>
    <mergeCell ref="T107:X107"/>
    <mergeCell ref="Y107:AC107"/>
    <mergeCell ref="AD107:AF107"/>
    <mergeCell ref="AG107:AK107"/>
    <mergeCell ref="AL107:AP107"/>
    <mergeCell ref="AQ107:AU107"/>
    <mergeCell ref="AV107:AX107"/>
    <mergeCell ref="BC86:BG86"/>
    <mergeCell ref="BC85:BG85"/>
    <mergeCell ref="A86:D86"/>
    <mergeCell ref="E86:W86"/>
    <mergeCell ref="X86:AB86"/>
    <mergeCell ref="AC86:AG86"/>
    <mergeCell ref="AH86:AJ86"/>
    <mergeCell ref="AK86:AO86"/>
    <mergeCell ref="AP86:AT86"/>
    <mergeCell ref="AU86:AY86"/>
    <mergeCell ref="AZ86:BB86"/>
    <mergeCell ref="BN106:BP106"/>
    <mergeCell ref="BQ106:BU106"/>
    <mergeCell ref="AV105:AX105"/>
    <mergeCell ref="AY105:BC105"/>
    <mergeCell ref="BD105:BH105"/>
    <mergeCell ref="BI105:BM105"/>
    <mergeCell ref="BN105:BP105"/>
    <mergeCell ref="BQ105:BU105"/>
    <mergeCell ref="BN104:BP104"/>
    <mergeCell ref="BQ104:BU104"/>
    <mergeCell ref="AZ82:BB82"/>
    <mergeCell ref="BC84:BG84"/>
    <mergeCell ref="A85:D85"/>
    <mergeCell ref="E85:W85"/>
    <mergeCell ref="X85:AB85"/>
    <mergeCell ref="AC85:AG85"/>
    <mergeCell ref="AH85:AJ85"/>
    <mergeCell ref="AK85:AO85"/>
    <mergeCell ref="AP85:AT85"/>
    <mergeCell ref="AU85:AY85"/>
    <mergeCell ref="AZ85:BB85"/>
    <mergeCell ref="BC83:BG83"/>
    <mergeCell ref="A84:D84"/>
    <mergeCell ref="E84:W84"/>
    <mergeCell ref="X84:AB84"/>
    <mergeCell ref="AC84:AG84"/>
    <mergeCell ref="AH84:AJ84"/>
    <mergeCell ref="AK84:AO84"/>
    <mergeCell ref="AP84:AT84"/>
    <mergeCell ref="AU84:AY84"/>
    <mergeCell ref="AZ84:BB84"/>
    <mergeCell ref="E80:W80"/>
    <mergeCell ref="X80:AB80"/>
    <mergeCell ref="AC80:AG80"/>
    <mergeCell ref="AH80:AJ80"/>
    <mergeCell ref="AK80:AO80"/>
    <mergeCell ref="AP80:AT80"/>
    <mergeCell ref="AU80:AY80"/>
    <mergeCell ref="AZ80:BB80"/>
    <mergeCell ref="A79:D79"/>
    <mergeCell ref="E79:W79"/>
    <mergeCell ref="X79:AB79"/>
    <mergeCell ref="AC79:AG79"/>
    <mergeCell ref="AH79:AJ79"/>
    <mergeCell ref="BC82:BG82"/>
    <mergeCell ref="A83:D83"/>
    <mergeCell ref="E83:W83"/>
    <mergeCell ref="X83:AB83"/>
    <mergeCell ref="AC83:AG83"/>
    <mergeCell ref="AH83:AJ83"/>
    <mergeCell ref="AK83:AO83"/>
    <mergeCell ref="AP83:AT83"/>
    <mergeCell ref="AU83:AY83"/>
    <mergeCell ref="AZ83:BB83"/>
    <mergeCell ref="BC81:BG81"/>
    <mergeCell ref="A82:D82"/>
    <mergeCell ref="E82:W82"/>
    <mergeCell ref="X82:AB82"/>
    <mergeCell ref="AC82:AG82"/>
    <mergeCell ref="AH82:AJ82"/>
    <mergeCell ref="AK82:AO82"/>
    <mergeCell ref="AP82:AT82"/>
    <mergeCell ref="AU82:AY82"/>
    <mergeCell ref="BM60:BQ60"/>
    <mergeCell ref="BR60:BT60"/>
    <mergeCell ref="BU60:BY60"/>
    <mergeCell ref="AK60:AO60"/>
    <mergeCell ref="AP60:AT60"/>
    <mergeCell ref="AU60:AY60"/>
    <mergeCell ref="AZ60:BB60"/>
    <mergeCell ref="BC60:BG60"/>
    <mergeCell ref="BH60:BL60"/>
    <mergeCell ref="BC58:BG58"/>
    <mergeCell ref="BH58:BL58"/>
    <mergeCell ref="BM58:BQ58"/>
    <mergeCell ref="BR58:BT58"/>
    <mergeCell ref="BU58:BY58"/>
    <mergeCell ref="A60:D60"/>
    <mergeCell ref="E60:W60"/>
    <mergeCell ref="X60:AB60"/>
    <mergeCell ref="AC60:AG60"/>
    <mergeCell ref="AH60:AJ60"/>
    <mergeCell ref="A59:D59"/>
    <mergeCell ref="E59:W59"/>
    <mergeCell ref="X59:AB59"/>
    <mergeCell ref="AC59:AG59"/>
    <mergeCell ref="AH59:AJ59"/>
    <mergeCell ref="AK59:AO59"/>
    <mergeCell ref="AP59:AT59"/>
    <mergeCell ref="AU59:AY59"/>
    <mergeCell ref="AZ59:BB59"/>
    <mergeCell ref="BC59:BG59"/>
    <mergeCell ref="BH59:BL59"/>
    <mergeCell ref="BM59:BQ59"/>
    <mergeCell ref="BR59:BT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BC55:BG55"/>
    <mergeCell ref="BH55:BL55"/>
    <mergeCell ref="BM55:BQ55"/>
    <mergeCell ref="BR55:BT55"/>
    <mergeCell ref="BU55:BY55"/>
    <mergeCell ref="A56:D56"/>
    <mergeCell ref="E56:W56"/>
    <mergeCell ref="X56:AB56"/>
    <mergeCell ref="AC56:AG56"/>
    <mergeCell ref="AH56:AJ56"/>
    <mergeCell ref="BU54:BY54"/>
    <mergeCell ref="A55:D55"/>
    <mergeCell ref="E55:W55"/>
    <mergeCell ref="X55:AB55"/>
    <mergeCell ref="AC55:AG55"/>
    <mergeCell ref="AH55:AJ55"/>
    <mergeCell ref="AK55:AO55"/>
    <mergeCell ref="AP55:AT55"/>
    <mergeCell ref="AU55:AY55"/>
    <mergeCell ref="AZ55:BB55"/>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BC50:BG50"/>
    <mergeCell ref="BH50:BL50"/>
    <mergeCell ref="BM50:BQ50"/>
    <mergeCell ref="BR50:BT50"/>
    <mergeCell ref="BU50:BY50"/>
    <mergeCell ref="AH51:AJ51"/>
    <mergeCell ref="BU49:BY49"/>
    <mergeCell ref="A50:D50"/>
    <mergeCell ref="E50:W50"/>
    <mergeCell ref="X50:AB50"/>
    <mergeCell ref="AC50:AG50"/>
    <mergeCell ref="A408:AA408"/>
    <mergeCell ref="AB408:AT408"/>
    <mergeCell ref="AU408:BF408"/>
    <mergeCell ref="AB409:AT409"/>
    <mergeCell ref="AU409:BF409"/>
    <mergeCell ref="A31:D31"/>
    <mergeCell ref="E31:W31"/>
    <mergeCell ref="X31:AB31"/>
    <mergeCell ref="AC31:AG31"/>
    <mergeCell ref="AH31:AJ31"/>
    <mergeCell ref="A401:BL401"/>
    <mergeCell ref="A402:BL402"/>
    <mergeCell ref="A406:AA406"/>
    <mergeCell ref="AB406:AT406"/>
    <mergeCell ref="AU406:BF406"/>
    <mergeCell ref="AB407:AT407"/>
    <mergeCell ref="AU407:BF407"/>
    <mergeCell ref="AW371:BD371"/>
    <mergeCell ref="BE371:BL371"/>
    <mergeCell ref="A397:BL397"/>
    <mergeCell ref="A398:BL398"/>
    <mergeCell ref="A400:BL400"/>
    <mergeCell ref="AK372:AP372"/>
    <mergeCell ref="AQ372:AV372"/>
    <mergeCell ref="AW372:BD372"/>
    <mergeCell ref="BE372:BL372"/>
    <mergeCell ref="AQ370:AV370"/>
    <mergeCell ref="AW370:BD370"/>
    <mergeCell ref="BE370:BL370"/>
    <mergeCell ref="A371:F371"/>
    <mergeCell ref="G371:S371"/>
    <mergeCell ref="T371:Y371"/>
    <mergeCell ref="Z371:AD371"/>
    <mergeCell ref="AE371:AJ371"/>
    <mergeCell ref="AK371:AP371"/>
    <mergeCell ref="AQ371:AV371"/>
    <mergeCell ref="A370:F370"/>
    <mergeCell ref="G370:S370"/>
    <mergeCell ref="T370:Y370"/>
    <mergeCell ref="Z370:AD370"/>
    <mergeCell ref="AE370:AJ370"/>
    <mergeCell ref="AK370:AP370"/>
    <mergeCell ref="BE367:BL368"/>
    <mergeCell ref="A369:F369"/>
    <mergeCell ref="G369:S369"/>
    <mergeCell ref="T369:Y369"/>
    <mergeCell ref="Z369:AD369"/>
    <mergeCell ref="AE369:AJ369"/>
    <mergeCell ref="AK369:AP369"/>
    <mergeCell ref="AQ369:AV369"/>
    <mergeCell ref="AW369:BD369"/>
    <mergeCell ref="BE369:BL369"/>
    <mergeCell ref="A364:BL364"/>
    <mergeCell ref="A365:BL365"/>
    <mergeCell ref="A367:F368"/>
    <mergeCell ref="G367:S368"/>
    <mergeCell ref="T367:Y368"/>
    <mergeCell ref="Z367:AD368"/>
    <mergeCell ref="AE367:AJ368"/>
    <mergeCell ref="AK367:AP368"/>
    <mergeCell ref="AQ367:AV368"/>
    <mergeCell ref="AW367:BD368"/>
    <mergeCell ref="AJ354:AN354"/>
    <mergeCell ref="AO354:AS354"/>
    <mergeCell ref="AT354:AW354"/>
    <mergeCell ref="AX354:BB354"/>
    <mergeCell ref="BC354:BG354"/>
    <mergeCell ref="BH354:BL354"/>
    <mergeCell ref="A354:F354"/>
    <mergeCell ref="G354:P354"/>
    <mergeCell ref="Q354:U354"/>
    <mergeCell ref="V354:Y354"/>
    <mergeCell ref="Z354:AD354"/>
    <mergeCell ref="AE354:AI354"/>
    <mergeCell ref="AX355:BB355"/>
    <mergeCell ref="BC355:BG355"/>
    <mergeCell ref="BH355:BL355"/>
    <mergeCell ref="A356:F356"/>
    <mergeCell ref="G356:P356"/>
    <mergeCell ref="Q356:U356"/>
    <mergeCell ref="V356:Y356"/>
    <mergeCell ref="Z356:AD356"/>
    <mergeCell ref="AE356:AI356"/>
    <mergeCell ref="AJ356:AN356"/>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T350:AW351"/>
    <mergeCell ref="AX350:BG350"/>
    <mergeCell ref="BH350:BL351"/>
    <mergeCell ref="Z351:AD351"/>
    <mergeCell ref="AE351:AI351"/>
    <mergeCell ref="AX351:BB351"/>
    <mergeCell ref="BC351:BG351"/>
    <mergeCell ref="A347:BL347"/>
    <mergeCell ref="A349:F351"/>
    <mergeCell ref="G349:P351"/>
    <mergeCell ref="Q349:AN349"/>
    <mergeCell ref="AO349:BL349"/>
    <mergeCell ref="Q350:U351"/>
    <mergeCell ref="V350:Y351"/>
    <mergeCell ref="Z350:AI350"/>
    <mergeCell ref="AJ350:AN351"/>
    <mergeCell ref="AO350:AS351"/>
    <mergeCell ref="AK334:AP334"/>
    <mergeCell ref="AQ334:AV334"/>
    <mergeCell ref="AW334:BA334"/>
    <mergeCell ref="BB334:BF334"/>
    <mergeCell ref="BG334:BL334"/>
    <mergeCell ref="A346:BL346"/>
    <mergeCell ref="BG335:BL335"/>
    <mergeCell ref="A336:F336"/>
    <mergeCell ref="G336:S336"/>
    <mergeCell ref="T336:Y336"/>
    <mergeCell ref="AK333:AP333"/>
    <mergeCell ref="AQ333:AV333"/>
    <mergeCell ref="AW333:BA333"/>
    <mergeCell ref="BB333:BF333"/>
    <mergeCell ref="BG333:BL333"/>
    <mergeCell ref="A334:F334"/>
    <mergeCell ref="G334:S334"/>
    <mergeCell ref="T334:Y334"/>
    <mergeCell ref="Z334:AD334"/>
    <mergeCell ref="AE334:AJ334"/>
    <mergeCell ref="BG336:BL336"/>
    <mergeCell ref="A337:F337"/>
    <mergeCell ref="G337:S337"/>
    <mergeCell ref="T337:Y337"/>
    <mergeCell ref="Z337:AD337"/>
    <mergeCell ref="AE337:AJ337"/>
    <mergeCell ref="AK337:AP337"/>
    <mergeCell ref="AQ337:AV337"/>
    <mergeCell ref="AW337:BA337"/>
    <mergeCell ref="BB337:BF337"/>
    <mergeCell ref="Z336:AD336"/>
    <mergeCell ref="AE336:AJ336"/>
    <mergeCell ref="AK332:AP332"/>
    <mergeCell ref="AQ332:AV332"/>
    <mergeCell ref="AW332:BA332"/>
    <mergeCell ref="BB332:BF332"/>
    <mergeCell ref="BG332:BL332"/>
    <mergeCell ref="A333:F333"/>
    <mergeCell ref="G333:S333"/>
    <mergeCell ref="T333:Y333"/>
    <mergeCell ref="Z333:AD333"/>
    <mergeCell ref="AE333:AJ333"/>
    <mergeCell ref="AQ330:AV331"/>
    <mergeCell ref="AW330:BF330"/>
    <mergeCell ref="BG330:BL331"/>
    <mergeCell ref="AW331:BA331"/>
    <mergeCell ref="BB331:BF331"/>
    <mergeCell ref="A332:F332"/>
    <mergeCell ref="G332:S332"/>
    <mergeCell ref="T332:Y332"/>
    <mergeCell ref="Z332:AD332"/>
    <mergeCell ref="AE332:AJ332"/>
    <mergeCell ref="A330:F331"/>
    <mergeCell ref="G330:S331"/>
    <mergeCell ref="T330:Y331"/>
    <mergeCell ref="Z330:AD331"/>
    <mergeCell ref="AE330:AJ331"/>
    <mergeCell ref="AK330:AP331"/>
    <mergeCell ref="BJ320:BM320"/>
    <mergeCell ref="A322:BL322"/>
    <mergeCell ref="A325:BL325"/>
    <mergeCell ref="A327:BL327"/>
    <mergeCell ref="A328:BL328"/>
    <mergeCell ref="AL320:AO320"/>
    <mergeCell ref="AP320:AS320"/>
    <mergeCell ref="AT320:AW320"/>
    <mergeCell ref="AX320:BA320"/>
    <mergeCell ref="BB320:BE320"/>
    <mergeCell ref="BF320:BI320"/>
    <mergeCell ref="AX319:BA319"/>
    <mergeCell ref="BB319:BE319"/>
    <mergeCell ref="BF319:BI319"/>
    <mergeCell ref="BJ319:BM319"/>
    <mergeCell ref="A320:M320"/>
    <mergeCell ref="N320:U320"/>
    <mergeCell ref="V320:Y320"/>
    <mergeCell ref="Z320:AC320"/>
    <mergeCell ref="AD320:AG320"/>
    <mergeCell ref="AH320:AK320"/>
    <mergeCell ref="BJ318:BM318"/>
    <mergeCell ref="A319:M319"/>
    <mergeCell ref="N319:U319"/>
    <mergeCell ref="V319:Y319"/>
    <mergeCell ref="Z319:AC319"/>
    <mergeCell ref="AD319:AG319"/>
    <mergeCell ref="AH319:AK319"/>
    <mergeCell ref="AL319:AO319"/>
    <mergeCell ref="AP319:AS319"/>
    <mergeCell ref="AT319:AW319"/>
    <mergeCell ref="AL318:AO318"/>
    <mergeCell ref="AP318:AS318"/>
    <mergeCell ref="AT318:AW318"/>
    <mergeCell ref="AX318:BA318"/>
    <mergeCell ref="BB318:BE318"/>
    <mergeCell ref="BF318:BI318"/>
    <mergeCell ref="AX317:BA317"/>
    <mergeCell ref="BB317:BE317"/>
    <mergeCell ref="BF317:BI317"/>
    <mergeCell ref="BJ317:BM317"/>
    <mergeCell ref="A318:M318"/>
    <mergeCell ref="N318:U318"/>
    <mergeCell ref="V318:Y318"/>
    <mergeCell ref="Z318:AC318"/>
    <mergeCell ref="AD318:AG318"/>
    <mergeCell ref="AH318:AK318"/>
    <mergeCell ref="Z317:AC317"/>
    <mergeCell ref="AD317:AG317"/>
    <mergeCell ref="AH317:AK317"/>
    <mergeCell ref="AL317:AO317"/>
    <mergeCell ref="AP317:AS317"/>
    <mergeCell ref="AT317:AW317"/>
    <mergeCell ref="A312:BL312"/>
    <mergeCell ref="A314:BL314"/>
    <mergeCell ref="A316:M317"/>
    <mergeCell ref="N316:U317"/>
    <mergeCell ref="V316:Y317"/>
    <mergeCell ref="Z316:AG316"/>
    <mergeCell ref="AH316:AO316"/>
    <mergeCell ref="AP316:AW316"/>
    <mergeCell ref="AX316:BE316"/>
    <mergeCell ref="BF316:BM316"/>
    <mergeCell ref="AZ309:BD309"/>
    <mergeCell ref="A310:F310"/>
    <mergeCell ref="G310:S310"/>
    <mergeCell ref="T310:Z310"/>
    <mergeCell ref="AA310:AE310"/>
    <mergeCell ref="AF310:AJ310"/>
    <mergeCell ref="AK310:AO310"/>
    <mergeCell ref="AP310:AT310"/>
    <mergeCell ref="AU310:AY310"/>
    <mergeCell ref="AZ310:BD310"/>
    <mergeCell ref="AU308:AY308"/>
    <mergeCell ref="AZ308:BD308"/>
    <mergeCell ref="A309:F309"/>
    <mergeCell ref="G309:S309"/>
    <mergeCell ref="T309:Z309"/>
    <mergeCell ref="AA309:AE309"/>
    <mergeCell ref="AF309:AJ309"/>
    <mergeCell ref="AK309:AO309"/>
    <mergeCell ref="AP309:AT309"/>
    <mergeCell ref="AU309:AY309"/>
    <mergeCell ref="AP307:AT307"/>
    <mergeCell ref="AU307:AY307"/>
    <mergeCell ref="AZ307:BD307"/>
    <mergeCell ref="A308:F308"/>
    <mergeCell ref="G308:S308"/>
    <mergeCell ref="T308:Z308"/>
    <mergeCell ref="AA308:AE308"/>
    <mergeCell ref="AF308:AJ308"/>
    <mergeCell ref="AK308:AO308"/>
    <mergeCell ref="AP308:AT308"/>
    <mergeCell ref="A302:BL302"/>
    <mergeCell ref="A304:BB304"/>
    <mergeCell ref="A306:F307"/>
    <mergeCell ref="G306:S307"/>
    <mergeCell ref="T306:Z307"/>
    <mergeCell ref="AA306:AO306"/>
    <mergeCell ref="AP306:BD306"/>
    <mergeCell ref="AA307:AE307"/>
    <mergeCell ref="AF307:AJ307"/>
    <mergeCell ref="AK307:AO307"/>
    <mergeCell ref="AP299:AT299"/>
    <mergeCell ref="AU299:AY299"/>
    <mergeCell ref="AZ299:BD299"/>
    <mergeCell ref="BE299:BI299"/>
    <mergeCell ref="BJ299:BN299"/>
    <mergeCell ref="BO299:BS299"/>
    <mergeCell ref="A299:F299"/>
    <mergeCell ref="G299:S299"/>
    <mergeCell ref="T299:Z299"/>
    <mergeCell ref="AA299:AE299"/>
    <mergeCell ref="AF299:AJ299"/>
    <mergeCell ref="AK299:AO299"/>
    <mergeCell ref="AP298:AT298"/>
    <mergeCell ref="AU298:AY298"/>
    <mergeCell ref="AZ298:BD298"/>
    <mergeCell ref="BE298:BI298"/>
    <mergeCell ref="BJ298:BN298"/>
    <mergeCell ref="BO298:BS298"/>
    <mergeCell ref="A298:F298"/>
    <mergeCell ref="G298:S298"/>
    <mergeCell ref="T298:Z298"/>
    <mergeCell ref="AA298:AE298"/>
    <mergeCell ref="AF298:AJ298"/>
    <mergeCell ref="AK298:AO298"/>
    <mergeCell ref="AP297:AT297"/>
    <mergeCell ref="AU297:AY297"/>
    <mergeCell ref="AZ297:BD297"/>
    <mergeCell ref="BE297:BI297"/>
    <mergeCell ref="BJ297:BN297"/>
    <mergeCell ref="BO297:BS297"/>
    <mergeCell ref="A297:F297"/>
    <mergeCell ref="G297:S297"/>
    <mergeCell ref="T297:Z297"/>
    <mergeCell ref="AA297:AE297"/>
    <mergeCell ref="AF297:AJ297"/>
    <mergeCell ref="AK297:AO297"/>
    <mergeCell ref="AP296:AT296"/>
    <mergeCell ref="AU296:AY296"/>
    <mergeCell ref="AZ296:BD296"/>
    <mergeCell ref="BE296:BI296"/>
    <mergeCell ref="BJ296:BN296"/>
    <mergeCell ref="BO296:BS296"/>
    <mergeCell ref="A293:BL293"/>
    <mergeCell ref="A295:F296"/>
    <mergeCell ref="G295:S296"/>
    <mergeCell ref="T295:Z296"/>
    <mergeCell ref="AA295:AO295"/>
    <mergeCell ref="AP295:BD295"/>
    <mergeCell ref="BE295:BS295"/>
    <mergeCell ref="AA296:AE296"/>
    <mergeCell ref="AF296:AJ296"/>
    <mergeCell ref="AK296:AO296"/>
    <mergeCell ref="BA281:BC281"/>
    <mergeCell ref="BD281:BF281"/>
    <mergeCell ref="BG281:BI281"/>
    <mergeCell ref="BJ281:BL281"/>
    <mergeCell ref="A289:BL289"/>
    <mergeCell ref="A291:BL291"/>
    <mergeCell ref="AF282:AH282"/>
    <mergeCell ref="AI282:AK282"/>
    <mergeCell ref="AL282:AN282"/>
    <mergeCell ref="AO282:AQ282"/>
    <mergeCell ref="AI281:AK281"/>
    <mergeCell ref="AL281:AN281"/>
    <mergeCell ref="AO281:AQ281"/>
    <mergeCell ref="AR281:AT281"/>
    <mergeCell ref="AU281:AW281"/>
    <mergeCell ref="AX281:AZ281"/>
    <mergeCell ref="BA280:BC280"/>
    <mergeCell ref="BD280:BF280"/>
    <mergeCell ref="BG280:BI280"/>
    <mergeCell ref="BJ280:BL280"/>
    <mergeCell ref="A281:C281"/>
    <mergeCell ref="D281:V281"/>
    <mergeCell ref="W281:Y281"/>
    <mergeCell ref="Z281:AB281"/>
    <mergeCell ref="AC281:AE281"/>
    <mergeCell ref="AF281:AH281"/>
    <mergeCell ref="AI280:AK280"/>
    <mergeCell ref="AL280:AN280"/>
    <mergeCell ref="AO280:AQ280"/>
    <mergeCell ref="AR280:AT280"/>
    <mergeCell ref="AU280:AW280"/>
    <mergeCell ref="AX280:AZ280"/>
    <mergeCell ref="BA279:BC279"/>
    <mergeCell ref="BD279:BF279"/>
    <mergeCell ref="BG279:BI279"/>
    <mergeCell ref="BJ279:BL279"/>
    <mergeCell ref="A280:C280"/>
    <mergeCell ref="D280:V280"/>
    <mergeCell ref="W280:Y280"/>
    <mergeCell ref="Z280:AB280"/>
    <mergeCell ref="AC280:AE280"/>
    <mergeCell ref="AF280:AH280"/>
    <mergeCell ref="AI279:AK279"/>
    <mergeCell ref="AL279:AN279"/>
    <mergeCell ref="AO279:AQ279"/>
    <mergeCell ref="AR279:AT279"/>
    <mergeCell ref="AU279:AW279"/>
    <mergeCell ref="AX279:AZ279"/>
    <mergeCell ref="A279:C279"/>
    <mergeCell ref="D279:V279"/>
    <mergeCell ref="W279:Y279"/>
    <mergeCell ref="Z279:AB279"/>
    <mergeCell ref="AC279:AE279"/>
    <mergeCell ref="AF279:AH279"/>
    <mergeCell ref="BJ277:BL278"/>
    <mergeCell ref="W278:Y278"/>
    <mergeCell ref="Z278:AB278"/>
    <mergeCell ref="AC278:AE278"/>
    <mergeCell ref="AF278:AH278"/>
    <mergeCell ref="AI278:AK278"/>
    <mergeCell ref="AL278:AN278"/>
    <mergeCell ref="AO278:AQ278"/>
    <mergeCell ref="AR278:AT278"/>
    <mergeCell ref="BG276:BL276"/>
    <mergeCell ref="W277:AB277"/>
    <mergeCell ref="AC277:AH277"/>
    <mergeCell ref="AI277:AN277"/>
    <mergeCell ref="AO277:AT277"/>
    <mergeCell ref="AU277:AW278"/>
    <mergeCell ref="AX277:AZ278"/>
    <mergeCell ref="BA277:BC278"/>
    <mergeCell ref="BD277:BF278"/>
    <mergeCell ref="BG277:BI278"/>
    <mergeCell ref="A276:C278"/>
    <mergeCell ref="D276:V278"/>
    <mergeCell ref="W276:AH276"/>
    <mergeCell ref="AI276:AT276"/>
    <mergeCell ref="AU276:AZ276"/>
    <mergeCell ref="BA276:BF276"/>
    <mergeCell ref="AT159:AX159"/>
    <mergeCell ref="AY159:BC159"/>
    <mergeCell ref="BD159:BH159"/>
    <mergeCell ref="BI159:BM159"/>
    <mergeCell ref="BN159:BR159"/>
    <mergeCell ref="A273:BL273"/>
    <mergeCell ref="BI160:BM160"/>
    <mergeCell ref="BN160:BR160"/>
    <mergeCell ref="A161:T161"/>
    <mergeCell ref="U161:Y161"/>
    <mergeCell ref="A159:T159"/>
    <mergeCell ref="U159:Y159"/>
    <mergeCell ref="Z159:AD159"/>
    <mergeCell ref="AE159:AI159"/>
    <mergeCell ref="AJ159:AN159"/>
    <mergeCell ref="AO159:AS159"/>
    <mergeCell ref="AO158:AS158"/>
    <mergeCell ref="AT158:AX158"/>
    <mergeCell ref="AY158:BC158"/>
    <mergeCell ref="BD158:BH158"/>
    <mergeCell ref="BI158:BM158"/>
    <mergeCell ref="BN158:BR158"/>
    <mergeCell ref="BD161:BH161"/>
    <mergeCell ref="BI161:BM161"/>
    <mergeCell ref="BN161:BR161"/>
    <mergeCell ref="A162:T162"/>
    <mergeCell ref="U162:Y162"/>
    <mergeCell ref="Z162:AD162"/>
    <mergeCell ref="AE162:AI162"/>
    <mergeCell ref="AJ162:AN162"/>
    <mergeCell ref="AO162:AS162"/>
    <mergeCell ref="AT162:AX162"/>
    <mergeCell ref="AT157:AX157"/>
    <mergeCell ref="AY157:BC157"/>
    <mergeCell ref="BD157:BH157"/>
    <mergeCell ref="BI157:BM157"/>
    <mergeCell ref="BN157:BR157"/>
    <mergeCell ref="A158:T158"/>
    <mergeCell ref="U158:Y158"/>
    <mergeCell ref="Z158:AD158"/>
    <mergeCell ref="AE158:AI158"/>
    <mergeCell ref="AJ158:AN158"/>
    <mergeCell ref="A157:T157"/>
    <mergeCell ref="U157:Y157"/>
    <mergeCell ref="Z157:AD157"/>
    <mergeCell ref="AE157:AI157"/>
    <mergeCell ref="AJ157:AN157"/>
    <mergeCell ref="AO157:AS157"/>
    <mergeCell ref="AO156:AS156"/>
    <mergeCell ref="AT156:AX156"/>
    <mergeCell ref="AY156:BC156"/>
    <mergeCell ref="BD156:BH156"/>
    <mergeCell ref="BI156:BM156"/>
    <mergeCell ref="BN156:BR156"/>
    <mergeCell ref="A155:T156"/>
    <mergeCell ref="U155:AD155"/>
    <mergeCell ref="AE155:AN155"/>
    <mergeCell ref="AO155:AX155"/>
    <mergeCell ref="AY155:BH155"/>
    <mergeCell ref="BI155:BR155"/>
    <mergeCell ref="U156:Y156"/>
    <mergeCell ref="Z156:AD156"/>
    <mergeCell ref="AE156:AI156"/>
    <mergeCell ref="AJ156:AN156"/>
    <mergeCell ref="AP142:AT142"/>
    <mergeCell ref="AU142:AY142"/>
    <mergeCell ref="AZ142:BD142"/>
    <mergeCell ref="BE142:BI142"/>
    <mergeCell ref="A152:BL152"/>
    <mergeCell ref="A153:BL153"/>
    <mergeCell ref="BE143:BI143"/>
    <mergeCell ref="A144:C144"/>
    <mergeCell ref="D144:P144"/>
    <mergeCell ref="Q144:U144"/>
    <mergeCell ref="AP141:AT141"/>
    <mergeCell ref="AU141:AY141"/>
    <mergeCell ref="AZ141:BD141"/>
    <mergeCell ref="BE141:BI141"/>
    <mergeCell ref="A142:C142"/>
    <mergeCell ref="D142:P142"/>
    <mergeCell ref="Q142:U142"/>
    <mergeCell ref="V142:AE142"/>
    <mergeCell ref="AF142:AJ142"/>
    <mergeCell ref="AK142:AO142"/>
    <mergeCell ref="BE144:BI144"/>
    <mergeCell ref="A145:C145"/>
    <mergeCell ref="D145:P145"/>
    <mergeCell ref="Q145:U145"/>
    <mergeCell ref="V145:AE145"/>
    <mergeCell ref="AF145:AJ145"/>
    <mergeCell ref="AK145:AO145"/>
    <mergeCell ref="AP145:AT145"/>
    <mergeCell ref="AU145:AY145"/>
    <mergeCell ref="AZ145:BD145"/>
    <mergeCell ref="V144:AE144"/>
    <mergeCell ref="AF144:AJ144"/>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6:BL136"/>
    <mergeCell ref="A138:C139"/>
    <mergeCell ref="D138:P139"/>
    <mergeCell ref="Q138:U139"/>
    <mergeCell ref="V138:AE139"/>
    <mergeCell ref="AF138:AT138"/>
    <mergeCell ref="AU138:BI138"/>
    <mergeCell ref="AF139:AJ139"/>
    <mergeCell ref="AK139:AO139"/>
    <mergeCell ref="AP127:AT127"/>
    <mergeCell ref="AU127:AY127"/>
    <mergeCell ref="AZ127:BD127"/>
    <mergeCell ref="BE127:BI127"/>
    <mergeCell ref="BJ127:BN127"/>
    <mergeCell ref="BO127:BS127"/>
    <mergeCell ref="BE126:BI126"/>
    <mergeCell ref="BJ126:BN126"/>
    <mergeCell ref="BO126:BS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L116:AP116"/>
    <mergeCell ref="AQ116:AU116"/>
    <mergeCell ref="AV116:AX116"/>
    <mergeCell ref="AY116:BC116"/>
    <mergeCell ref="A119:BL119"/>
    <mergeCell ref="A121:BL121"/>
    <mergeCell ref="AQ117:AU117"/>
    <mergeCell ref="AV117:AX117"/>
    <mergeCell ref="AY117:BC117"/>
    <mergeCell ref="AL115:AP115"/>
    <mergeCell ref="AQ115:AU115"/>
    <mergeCell ref="AV115:AX115"/>
    <mergeCell ref="AY115:BC115"/>
    <mergeCell ref="A116:C116"/>
    <mergeCell ref="D116:S116"/>
    <mergeCell ref="T116:X116"/>
    <mergeCell ref="Y116:AC116"/>
    <mergeCell ref="AD116:AF116"/>
    <mergeCell ref="AG116:AK116"/>
    <mergeCell ref="AL114:AP114"/>
    <mergeCell ref="AQ114:AU114"/>
    <mergeCell ref="AV114:AX114"/>
    <mergeCell ref="AY114:BC114"/>
    <mergeCell ref="A115:C115"/>
    <mergeCell ref="D115:S115"/>
    <mergeCell ref="T115:X115"/>
    <mergeCell ref="Y115:AC115"/>
    <mergeCell ref="AD115:AF115"/>
    <mergeCell ref="AG115:AK115"/>
    <mergeCell ref="A114:C114"/>
    <mergeCell ref="D114:S114"/>
    <mergeCell ref="T114:X114"/>
    <mergeCell ref="Y114:AC114"/>
    <mergeCell ref="AD114:AF114"/>
    <mergeCell ref="AG114:AK114"/>
    <mergeCell ref="AD113:AF113"/>
    <mergeCell ref="AG113:AK113"/>
    <mergeCell ref="AL113:AP113"/>
    <mergeCell ref="AQ113:AU113"/>
    <mergeCell ref="AV113:AX113"/>
    <mergeCell ref="AY113:BC113"/>
    <mergeCell ref="A109:BL109"/>
    <mergeCell ref="A110:AW110"/>
    <mergeCell ref="A112:C113"/>
    <mergeCell ref="D112:S113"/>
    <mergeCell ref="T112:AK112"/>
    <mergeCell ref="AL112:BC112"/>
    <mergeCell ref="T113:X113"/>
    <mergeCell ref="Y113:AC113"/>
    <mergeCell ref="AL106:AP106"/>
    <mergeCell ref="AQ106:AU106"/>
    <mergeCell ref="AV106:AX106"/>
    <mergeCell ref="AY106:BC106"/>
    <mergeCell ref="BD106:BH106"/>
    <mergeCell ref="BI106:BM106"/>
    <mergeCell ref="A106:C106"/>
    <mergeCell ref="D106:S106"/>
    <mergeCell ref="T106:X106"/>
    <mergeCell ref="Y106:AC106"/>
    <mergeCell ref="AD106:AF106"/>
    <mergeCell ref="AG106:AK106"/>
    <mergeCell ref="AY107:BC107"/>
    <mergeCell ref="BD107:BH107"/>
    <mergeCell ref="BI107:BM107"/>
    <mergeCell ref="A105:C105"/>
    <mergeCell ref="D105:S105"/>
    <mergeCell ref="T105:X105"/>
    <mergeCell ref="Y105:AC105"/>
    <mergeCell ref="AD105:AF105"/>
    <mergeCell ref="AG105:AK105"/>
    <mergeCell ref="AL105:AP105"/>
    <mergeCell ref="AQ105:AU105"/>
    <mergeCell ref="AL104:AP104"/>
    <mergeCell ref="AQ104:AU104"/>
    <mergeCell ref="AV104:AX104"/>
    <mergeCell ref="AY104:BC104"/>
    <mergeCell ref="BD104:BH104"/>
    <mergeCell ref="BI104:BM104"/>
    <mergeCell ref="A104:C104"/>
    <mergeCell ref="D104:S104"/>
    <mergeCell ref="T104:X104"/>
    <mergeCell ref="Y104:AC104"/>
    <mergeCell ref="AD104:AF104"/>
    <mergeCell ref="AG104:AK104"/>
    <mergeCell ref="AV103:AX103"/>
    <mergeCell ref="AY103:BC103"/>
    <mergeCell ref="BD103:BH103"/>
    <mergeCell ref="BI103:BM103"/>
    <mergeCell ref="BN103:BP103"/>
    <mergeCell ref="BQ103:BU103"/>
    <mergeCell ref="T103:X103"/>
    <mergeCell ref="Y103:AC103"/>
    <mergeCell ref="AD103:AF103"/>
    <mergeCell ref="AG103:AK103"/>
    <mergeCell ref="AL103:AP103"/>
    <mergeCell ref="AQ103:AU103"/>
    <mergeCell ref="AZ95:BB95"/>
    <mergeCell ref="BC95:BG95"/>
    <mergeCell ref="A97:BL97"/>
    <mergeCell ref="A99:BL99"/>
    <mergeCell ref="A100:BL100"/>
    <mergeCell ref="A102:C103"/>
    <mergeCell ref="D102:S103"/>
    <mergeCell ref="T102:AK102"/>
    <mergeCell ref="AL102:BC102"/>
    <mergeCell ref="BD102:BU102"/>
    <mergeCell ref="AZ94:BB94"/>
    <mergeCell ref="BC94:BG94"/>
    <mergeCell ref="A95:E95"/>
    <mergeCell ref="F95:W95"/>
    <mergeCell ref="X95:AB95"/>
    <mergeCell ref="AC95:AG95"/>
    <mergeCell ref="AH95:AJ95"/>
    <mergeCell ref="AK95:AO95"/>
    <mergeCell ref="AP95:AT95"/>
    <mergeCell ref="AU95:AY95"/>
    <mergeCell ref="AZ93:BB93"/>
    <mergeCell ref="BC93:BG93"/>
    <mergeCell ref="A94:E94"/>
    <mergeCell ref="F94:W94"/>
    <mergeCell ref="X94:AB94"/>
    <mergeCell ref="AC94:AG94"/>
    <mergeCell ref="AH94:AJ94"/>
    <mergeCell ref="AK94:AO94"/>
    <mergeCell ref="AP94:AT94"/>
    <mergeCell ref="AU94:AY94"/>
    <mergeCell ref="AZ92:BB92"/>
    <mergeCell ref="BC92:BG92"/>
    <mergeCell ref="A93:E93"/>
    <mergeCell ref="F93:W93"/>
    <mergeCell ref="X93:AB93"/>
    <mergeCell ref="AC93:AG93"/>
    <mergeCell ref="AH93:AJ93"/>
    <mergeCell ref="AK93:AO93"/>
    <mergeCell ref="AP93:AT93"/>
    <mergeCell ref="AU93:AY93"/>
    <mergeCell ref="A91:E92"/>
    <mergeCell ref="F91:W92"/>
    <mergeCell ref="X91:AO91"/>
    <mergeCell ref="AP91:BG91"/>
    <mergeCell ref="X92:AB92"/>
    <mergeCell ref="AC92:AG92"/>
    <mergeCell ref="AH92:AJ92"/>
    <mergeCell ref="AK92:AO92"/>
    <mergeCell ref="AP92:AT92"/>
    <mergeCell ref="AU92:AY92"/>
    <mergeCell ref="AP78:AT78"/>
    <mergeCell ref="AU78:AY78"/>
    <mergeCell ref="AZ78:BB78"/>
    <mergeCell ref="BC78:BG78"/>
    <mergeCell ref="A88:BL88"/>
    <mergeCell ref="A89:AW89"/>
    <mergeCell ref="AK79:AO79"/>
    <mergeCell ref="AP79:AT79"/>
    <mergeCell ref="AU79:AY79"/>
    <mergeCell ref="AZ79:BB79"/>
    <mergeCell ref="AP77:AT77"/>
    <mergeCell ref="AU77:AY77"/>
    <mergeCell ref="AZ77:BB77"/>
    <mergeCell ref="BC77:BG77"/>
    <mergeCell ref="A78:D78"/>
    <mergeCell ref="E78:W78"/>
    <mergeCell ref="X78:AB78"/>
    <mergeCell ref="AC78:AG78"/>
    <mergeCell ref="AH78:AJ78"/>
    <mergeCell ref="AK78:AO78"/>
    <mergeCell ref="BC80:BG80"/>
    <mergeCell ref="A81:D81"/>
    <mergeCell ref="E81:W81"/>
    <mergeCell ref="X81:AB81"/>
    <mergeCell ref="AC81:AG81"/>
    <mergeCell ref="AH81:AJ81"/>
    <mergeCell ref="AK81:AO81"/>
    <mergeCell ref="AP81:AT81"/>
    <mergeCell ref="AU81:AY81"/>
    <mergeCell ref="AZ81:BB81"/>
    <mergeCell ref="BC79:BG79"/>
    <mergeCell ref="A80:D80"/>
    <mergeCell ref="AP76:AT76"/>
    <mergeCell ref="AU76:AY76"/>
    <mergeCell ref="AZ76:BB76"/>
    <mergeCell ref="BC76:BG76"/>
    <mergeCell ref="A77:D77"/>
    <mergeCell ref="E77:W77"/>
    <mergeCell ref="X77:AB77"/>
    <mergeCell ref="AC77:AG77"/>
    <mergeCell ref="AH77:AJ77"/>
    <mergeCell ref="AK77:AO77"/>
    <mergeCell ref="A76:D76"/>
    <mergeCell ref="E76:W76"/>
    <mergeCell ref="X76:AB76"/>
    <mergeCell ref="AC76:AG76"/>
    <mergeCell ref="AH76:AJ76"/>
    <mergeCell ref="AK76:AO76"/>
    <mergeCell ref="AH75:AJ75"/>
    <mergeCell ref="AK75:AO75"/>
    <mergeCell ref="AP75:AT75"/>
    <mergeCell ref="AU75:AY75"/>
    <mergeCell ref="AZ75:BB75"/>
    <mergeCell ref="BC75:BG75"/>
    <mergeCell ref="BR69:BT69"/>
    <mergeCell ref="BU69:BY69"/>
    <mergeCell ref="A71:BL71"/>
    <mergeCell ref="A72:AW72"/>
    <mergeCell ref="A74:D75"/>
    <mergeCell ref="E74:W75"/>
    <mergeCell ref="X74:AO74"/>
    <mergeCell ref="AP74:BG74"/>
    <mergeCell ref="X75:AB75"/>
    <mergeCell ref="AC75:AG75"/>
    <mergeCell ref="AP69:AT69"/>
    <mergeCell ref="AU69:AY69"/>
    <mergeCell ref="AZ69:BB69"/>
    <mergeCell ref="BC69:BG69"/>
    <mergeCell ref="BH69:BL69"/>
    <mergeCell ref="BM69:BQ69"/>
    <mergeCell ref="A69:E69"/>
    <mergeCell ref="F69:W69"/>
    <mergeCell ref="X69:AB69"/>
    <mergeCell ref="AC69:AG69"/>
    <mergeCell ref="AH69:AJ69"/>
    <mergeCell ref="AK69:AO69"/>
    <mergeCell ref="AZ68:BB68"/>
    <mergeCell ref="BC68:BG68"/>
    <mergeCell ref="BH68:BL68"/>
    <mergeCell ref="BM68:BQ68"/>
    <mergeCell ref="BR68:BT68"/>
    <mergeCell ref="BU68:BY68"/>
    <mergeCell ref="BR67:BT67"/>
    <mergeCell ref="BU67:BY67"/>
    <mergeCell ref="A68:E68"/>
    <mergeCell ref="F68:W68"/>
    <mergeCell ref="X68:AB68"/>
    <mergeCell ref="AC68:AG68"/>
    <mergeCell ref="AH68:AJ68"/>
    <mergeCell ref="AK68:AO68"/>
    <mergeCell ref="AP68:AT68"/>
    <mergeCell ref="AU68:AY68"/>
    <mergeCell ref="AP67:AT67"/>
    <mergeCell ref="AU67:AY67"/>
    <mergeCell ref="AZ67:BB67"/>
    <mergeCell ref="BC67:BG67"/>
    <mergeCell ref="BH67:BL67"/>
    <mergeCell ref="BM67:BQ67"/>
    <mergeCell ref="A67:E67"/>
    <mergeCell ref="F67:W67"/>
    <mergeCell ref="X67:AB67"/>
    <mergeCell ref="AC67:AG67"/>
    <mergeCell ref="AH67:AJ67"/>
    <mergeCell ref="AK67:AO67"/>
    <mergeCell ref="AZ66:BB66"/>
    <mergeCell ref="BC66:BG66"/>
    <mergeCell ref="BH66:BL66"/>
    <mergeCell ref="BM66:BQ66"/>
    <mergeCell ref="BR66:BT66"/>
    <mergeCell ref="BU66:BY66"/>
    <mergeCell ref="X66:AB66"/>
    <mergeCell ref="AC66:AG66"/>
    <mergeCell ref="AH66:AJ66"/>
    <mergeCell ref="AK66:AO66"/>
    <mergeCell ref="AP66:AT66"/>
    <mergeCell ref="AU66:AY66"/>
    <mergeCell ref="BM51:BQ51"/>
    <mergeCell ref="BR51:BT51"/>
    <mergeCell ref="BU51:BY51"/>
    <mergeCell ref="A62:BL62"/>
    <mergeCell ref="A63:BL63"/>
    <mergeCell ref="A65:E66"/>
    <mergeCell ref="F65:W66"/>
    <mergeCell ref="X65:AO65"/>
    <mergeCell ref="AP65:BG65"/>
    <mergeCell ref="BH65:BY65"/>
    <mergeCell ref="AK51:AO51"/>
    <mergeCell ref="AP51:AT51"/>
    <mergeCell ref="AU51:AY51"/>
    <mergeCell ref="AZ51:BB51"/>
    <mergeCell ref="BC51:BG51"/>
    <mergeCell ref="BH51:BL51"/>
    <mergeCell ref="A51:D51"/>
    <mergeCell ref="E51:W51"/>
    <mergeCell ref="X51:AB51"/>
    <mergeCell ref="AC51:AG51"/>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C29:AG29"/>
    <mergeCell ref="AH29:AJ2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X26:AO26"/>
    <mergeCell ref="AP26:BG26"/>
    <mergeCell ref="BH26:BY26"/>
    <mergeCell ref="X27:AB27"/>
    <mergeCell ref="AC27:AG27"/>
    <mergeCell ref="AH27:AJ27"/>
    <mergeCell ref="AK27:AO27"/>
    <mergeCell ref="AP27:AT27"/>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19:BL19"/>
    <mergeCell ref="A20:BL20"/>
    <mergeCell ref="A22:BL22"/>
    <mergeCell ref="A23:BL23"/>
    <mergeCell ref="A24:BL24"/>
    <mergeCell ref="A15:BL15"/>
    <mergeCell ref="A16:BL16"/>
    <mergeCell ref="A17:BL17"/>
    <mergeCell ref="A18:BL18"/>
    <mergeCell ref="A2:BL2"/>
    <mergeCell ref="A4:BL4"/>
    <mergeCell ref="A7:AD7"/>
    <mergeCell ref="A8:AD8"/>
    <mergeCell ref="A21:BY21"/>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A170:BL170"/>
    <mergeCell ref="AC171:AG171"/>
    <mergeCell ref="A172:C172"/>
    <mergeCell ref="D172:AB172"/>
    <mergeCell ref="AC172:AG172"/>
    <mergeCell ref="A173:C173"/>
    <mergeCell ref="D173:AB173"/>
    <mergeCell ref="AC173:AG173"/>
    <mergeCell ref="A174:C174"/>
    <mergeCell ref="D174:AB174"/>
    <mergeCell ref="AC174:AG174"/>
    <mergeCell ref="A175:C175"/>
    <mergeCell ref="D175:AB175"/>
    <mergeCell ref="AC175:AG175"/>
    <mergeCell ref="A176:C176"/>
    <mergeCell ref="D176:AB176"/>
    <mergeCell ref="AC176:AG176"/>
    <mergeCell ref="A177:C177"/>
    <mergeCell ref="D177:AB177"/>
    <mergeCell ref="AC177:AG177"/>
    <mergeCell ref="A178:C178"/>
    <mergeCell ref="D178:AB178"/>
    <mergeCell ref="AC178:AG178"/>
    <mergeCell ref="A179:C179"/>
    <mergeCell ref="D179:AB179"/>
    <mergeCell ref="AC179:AG179"/>
    <mergeCell ref="A181:BL181"/>
    <mergeCell ref="AP182:AU182"/>
    <mergeCell ref="A183:B183"/>
    <mergeCell ref="C183:Z183"/>
    <mergeCell ref="AA183:AE183"/>
    <mergeCell ref="AF183:AK183"/>
    <mergeCell ref="AL183:AP183"/>
    <mergeCell ref="AQ183:AV183"/>
    <mergeCell ref="A187:B187"/>
    <mergeCell ref="C187:Z187"/>
    <mergeCell ref="AA187:AE187"/>
    <mergeCell ref="AF187:AK187"/>
    <mergeCell ref="AL187:AP187"/>
    <mergeCell ref="AQ187:AV187"/>
    <mergeCell ref="A189:BY189"/>
    <mergeCell ref="A190:BY190"/>
    <mergeCell ref="A192:H192"/>
    <mergeCell ref="I192:Q192"/>
    <mergeCell ref="R192:Y192"/>
    <mergeCell ref="Z192:AE192"/>
    <mergeCell ref="AF192:AL192"/>
    <mergeCell ref="AJ191:AL191"/>
    <mergeCell ref="A193:H193"/>
    <mergeCell ref="I193:Q193"/>
    <mergeCell ref="R193:Y193"/>
    <mergeCell ref="Z193:AE193"/>
    <mergeCell ref="AF193:AL193"/>
    <mergeCell ref="A195:BL195"/>
    <mergeCell ref="A197:R197"/>
    <mergeCell ref="S197:V197"/>
    <mergeCell ref="W197:Z197"/>
    <mergeCell ref="AA197:AE197"/>
    <mergeCell ref="AF197:AL197"/>
    <mergeCell ref="A198:R198"/>
    <mergeCell ref="S198:V198"/>
    <mergeCell ref="W198:Z198"/>
    <mergeCell ref="AA198:AE198"/>
    <mergeCell ref="AF198:AL198"/>
    <mergeCell ref="A200:BL200"/>
    <mergeCell ref="AX202:BC202"/>
    <mergeCell ref="AX203:BC203"/>
    <mergeCell ref="AM202:AW202"/>
    <mergeCell ref="AM203:AW203"/>
    <mergeCell ref="AG202:AL202"/>
    <mergeCell ref="AG203:AL203"/>
    <mergeCell ref="AB202:AF202"/>
    <mergeCell ref="AB203:AF203"/>
    <mergeCell ref="W202:AA202"/>
    <mergeCell ref="W203:AA203"/>
    <mergeCell ref="S202:V202"/>
    <mergeCell ref="S203:V203"/>
    <mergeCell ref="D202:R202"/>
    <mergeCell ref="D203:R203"/>
    <mergeCell ref="A202:C202"/>
    <mergeCell ref="A203:C203"/>
    <mergeCell ref="A205:BL205"/>
    <mergeCell ref="A207:BZ207"/>
    <mergeCell ref="AJ208:AL208"/>
    <mergeCell ref="A209:D209"/>
    <mergeCell ref="E209:T209"/>
    <mergeCell ref="U209:X209"/>
    <mergeCell ref="Y209:AC209"/>
    <mergeCell ref="AD209:AI209"/>
    <mergeCell ref="AJ209:AR209"/>
    <mergeCell ref="A210:D210"/>
    <mergeCell ref="E210:T210"/>
    <mergeCell ref="U210:X210"/>
    <mergeCell ref="Y210:AC210"/>
    <mergeCell ref="AD210:AI210"/>
    <mergeCell ref="AJ210:AR210"/>
    <mergeCell ref="A211:D211"/>
    <mergeCell ref="E211:T211"/>
    <mergeCell ref="U211:X211"/>
    <mergeCell ref="Y211:AC211"/>
    <mergeCell ref="AD211:AI211"/>
    <mergeCell ref="AJ211:AR211"/>
    <mergeCell ref="A212:D212"/>
    <mergeCell ref="E212:T212"/>
    <mergeCell ref="U212:X212"/>
    <mergeCell ref="Y212:AC212"/>
    <mergeCell ref="AD212:AI212"/>
    <mergeCell ref="AJ212:AR212"/>
    <mergeCell ref="A214:BZ214"/>
    <mergeCell ref="A215:BZ215"/>
    <mergeCell ref="A217:BZ217"/>
    <mergeCell ref="AG218:AL218"/>
    <mergeCell ref="A219:K219"/>
    <mergeCell ref="L219:W219"/>
    <mergeCell ref="X219:AB219"/>
    <mergeCell ref="AC219:AF219"/>
    <mergeCell ref="AG219:AL219"/>
    <mergeCell ref="A220:K220"/>
    <mergeCell ref="L220:W220"/>
    <mergeCell ref="X220:AB220"/>
    <mergeCell ref="AC220:AF220"/>
    <mergeCell ref="AG220:AL220"/>
    <mergeCell ref="A222:BZ222"/>
    <mergeCell ref="A224:U224"/>
    <mergeCell ref="V224:Z224"/>
    <mergeCell ref="AA224:AF224"/>
    <mergeCell ref="AG224:AL224"/>
    <mergeCell ref="A225:U225"/>
    <mergeCell ref="V225:Z225"/>
    <mergeCell ref="AA225:AF225"/>
    <mergeCell ref="AG225:AL225"/>
    <mergeCell ref="A226:U226"/>
    <mergeCell ref="V226:Z226"/>
    <mergeCell ref="AA226:AF226"/>
    <mergeCell ref="AG226:AL226"/>
    <mergeCell ref="A227:U227"/>
    <mergeCell ref="V227:Z227"/>
    <mergeCell ref="AA227:AF227"/>
    <mergeCell ref="AG227:AL227"/>
    <mergeCell ref="A228:U228"/>
    <mergeCell ref="V228:Z228"/>
    <mergeCell ref="AA228:AF228"/>
    <mergeCell ref="AG228:AL228"/>
    <mergeCell ref="A229:U229"/>
    <mergeCell ref="V229:Z229"/>
    <mergeCell ref="AA229:AF229"/>
    <mergeCell ref="AG229:AL229"/>
    <mergeCell ref="A231:BZ231"/>
    <mergeCell ref="A232:BZ232"/>
    <mergeCell ref="A234:BL234"/>
    <mergeCell ref="A251:BL251"/>
    <mergeCell ref="A253:BL253"/>
    <mergeCell ref="A241:O242"/>
    <mergeCell ref="A243:O243"/>
    <mergeCell ref="A240:BL240"/>
    <mergeCell ref="AQ242:AV242"/>
    <mergeCell ref="AQ243:AV243"/>
    <mergeCell ref="AQ244:AV244"/>
    <mergeCell ref="AQ245:AV245"/>
    <mergeCell ref="AQ246:AV246"/>
    <mergeCell ref="AQ247:AV247"/>
    <mergeCell ref="AQ248:AV248"/>
    <mergeCell ref="AQ249:AV249"/>
    <mergeCell ref="AM242:AP242"/>
    <mergeCell ref="AM243:AP243"/>
    <mergeCell ref="AH242:AL242"/>
    <mergeCell ref="AH243:AL243"/>
    <mergeCell ref="AD242:AG242"/>
    <mergeCell ref="AH257:AJ257"/>
    <mergeCell ref="AK257:AM257"/>
    <mergeCell ref="AN257:AP257"/>
    <mergeCell ref="AQ257:AS257"/>
    <mergeCell ref="AT257:AV257"/>
    <mergeCell ref="AW257:AY257"/>
    <mergeCell ref="A255:C256"/>
    <mergeCell ref="D255:U255"/>
    <mergeCell ref="V255:AM255"/>
    <mergeCell ref="AN255:BE255"/>
    <mergeCell ref="BO255:BT255"/>
    <mergeCell ref="D256:F256"/>
    <mergeCell ref="G256:I256"/>
    <mergeCell ref="J256:L256"/>
    <mergeCell ref="M256:O256"/>
    <mergeCell ref="P256:R256"/>
    <mergeCell ref="S256:U256"/>
    <mergeCell ref="V256:X256"/>
    <mergeCell ref="Y256:AA256"/>
    <mergeCell ref="AB256:AD256"/>
    <mergeCell ref="AE256:AG256"/>
    <mergeCell ref="AH256:AJ256"/>
    <mergeCell ref="AK256:AM256"/>
    <mergeCell ref="AN256:AP256"/>
    <mergeCell ref="AQ256:AS256"/>
    <mergeCell ref="AT256:AV256"/>
    <mergeCell ref="AW256:AY256"/>
    <mergeCell ref="AZ256:BB256"/>
    <mergeCell ref="BC256:BE256"/>
    <mergeCell ref="AZ257:BB257"/>
    <mergeCell ref="BC257:BE257"/>
    <mergeCell ref="A258:C258"/>
    <mergeCell ref="D258:F258"/>
    <mergeCell ref="G258:I258"/>
    <mergeCell ref="J258:L258"/>
    <mergeCell ref="M258:O258"/>
    <mergeCell ref="P258:R258"/>
    <mergeCell ref="S258:U258"/>
    <mergeCell ref="V258:X258"/>
    <mergeCell ref="Y258:AA258"/>
    <mergeCell ref="AB258:AD258"/>
    <mergeCell ref="AE258:AG258"/>
    <mergeCell ref="AH258:AJ258"/>
    <mergeCell ref="AK258:AM258"/>
    <mergeCell ref="AN258:AP258"/>
    <mergeCell ref="AQ258:AS258"/>
    <mergeCell ref="AT258:AV258"/>
    <mergeCell ref="AW258:AY258"/>
    <mergeCell ref="AZ258:BB258"/>
    <mergeCell ref="BC258:BE258"/>
    <mergeCell ref="A257:C257"/>
    <mergeCell ref="D257:F257"/>
    <mergeCell ref="G257:I257"/>
    <mergeCell ref="J257:L257"/>
    <mergeCell ref="M257:O257"/>
    <mergeCell ref="P257:R257"/>
    <mergeCell ref="S257:U257"/>
    <mergeCell ref="V257:X257"/>
    <mergeCell ref="Y257:AA257"/>
    <mergeCell ref="AB257:AD257"/>
    <mergeCell ref="AE257:AG257"/>
    <mergeCell ref="BC259:BE259"/>
    <mergeCell ref="A260:C260"/>
    <mergeCell ref="D260:F260"/>
    <mergeCell ref="G260:I260"/>
    <mergeCell ref="J260:L260"/>
    <mergeCell ref="M260:O260"/>
    <mergeCell ref="P260:R260"/>
    <mergeCell ref="S260:U260"/>
    <mergeCell ref="V260:X260"/>
    <mergeCell ref="Y260:AA260"/>
    <mergeCell ref="AB260:AD260"/>
    <mergeCell ref="AE260:AG260"/>
    <mergeCell ref="AH260:AJ260"/>
    <mergeCell ref="AK260:AM260"/>
    <mergeCell ref="AN260:AP260"/>
    <mergeCell ref="AQ260:AS260"/>
    <mergeCell ref="AT260:AV260"/>
    <mergeCell ref="AW260:AY260"/>
    <mergeCell ref="AZ260:BB260"/>
    <mergeCell ref="BC260:BE260"/>
    <mergeCell ref="A259:C259"/>
    <mergeCell ref="D259:F259"/>
    <mergeCell ref="G259:I259"/>
    <mergeCell ref="J259:L259"/>
    <mergeCell ref="M259:O259"/>
    <mergeCell ref="P259:R259"/>
    <mergeCell ref="S259:U259"/>
    <mergeCell ref="V259:X259"/>
    <mergeCell ref="Y259:AA259"/>
    <mergeCell ref="AB259:AD259"/>
    <mergeCell ref="AE259:AG259"/>
    <mergeCell ref="AH259:AJ259"/>
    <mergeCell ref="AE262:AG262"/>
    <mergeCell ref="AH262:AJ262"/>
    <mergeCell ref="AK262:AM262"/>
    <mergeCell ref="A263:C263"/>
    <mergeCell ref="D263:F263"/>
    <mergeCell ref="G263:I263"/>
    <mergeCell ref="J263:L263"/>
    <mergeCell ref="M263:O263"/>
    <mergeCell ref="P263:R263"/>
    <mergeCell ref="S263:U263"/>
    <mergeCell ref="V263:X263"/>
    <mergeCell ref="Y263:AA263"/>
    <mergeCell ref="AB263:AD263"/>
    <mergeCell ref="AE263:AG263"/>
    <mergeCell ref="AH263:AJ263"/>
    <mergeCell ref="AK263:AM263"/>
    <mergeCell ref="AZ259:BB259"/>
    <mergeCell ref="AK259:AM259"/>
    <mergeCell ref="AN259:AP259"/>
    <mergeCell ref="AQ259:AS259"/>
    <mergeCell ref="AT259:AV259"/>
    <mergeCell ref="AW259:AY259"/>
    <mergeCell ref="AM244:AP244"/>
    <mergeCell ref="AM247:AP247"/>
    <mergeCell ref="AM248:AP248"/>
    <mergeCell ref="AM249:AP249"/>
    <mergeCell ref="AH248:AL248"/>
    <mergeCell ref="AH249:AL249"/>
    <mergeCell ref="AF270:AJ270"/>
    <mergeCell ref="A264:C264"/>
    <mergeCell ref="D264:F264"/>
    <mergeCell ref="G264:I264"/>
    <mergeCell ref="J264:L264"/>
    <mergeCell ref="M264:O264"/>
    <mergeCell ref="P264:R264"/>
    <mergeCell ref="S264:U264"/>
    <mergeCell ref="V264:X264"/>
    <mergeCell ref="Y264:AA264"/>
    <mergeCell ref="AB264:AD264"/>
    <mergeCell ref="AE264:AG264"/>
    <mergeCell ref="AH264:AJ264"/>
    <mergeCell ref="AK264:AM264"/>
    <mergeCell ref="A265:C265"/>
    <mergeCell ref="D265:F265"/>
    <mergeCell ref="G265:I265"/>
    <mergeCell ref="J265:L265"/>
    <mergeCell ref="M265:O265"/>
    <mergeCell ref="P265:R265"/>
    <mergeCell ref="S265:U265"/>
    <mergeCell ref="V265:X265"/>
    <mergeCell ref="Y265:AA265"/>
    <mergeCell ref="AB265:AD265"/>
    <mergeCell ref="AE265:AG265"/>
    <mergeCell ref="AH265:AJ265"/>
    <mergeCell ref="AM245:AP245"/>
    <mergeCell ref="AM246:AP246"/>
    <mergeCell ref="A386:H386"/>
    <mergeCell ref="BC361:BG361"/>
    <mergeCell ref="BH361:BL361"/>
    <mergeCell ref="A383:BL383"/>
    <mergeCell ref="A385:H385"/>
    <mergeCell ref="I385:U385"/>
    <mergeCell ref="V385:AB385"/>
    <mergeCell ref="AC385:AK385"/>
    <mergeCell ref="AL385:AT385"/>
    <mergeCell ref="AU385:BC385"/>
    <mergeCell ref="BD385:BQ385"/>
    <mergeCell ref="AD243:AG243"/>
    <mergeCell ref="Z242:AC242"/>
    <mergeCell ref="Z243:AC243"/>
    <mergeCell ref="Z241:AV241"/>
    <mergeCell ref="P241:Y241"/>
    <mergeCell ref="P242:T242"/>
    <mergeCell ref="U242:Y242"/>
    <mergeCell ref="P243:Y243"/>
    <mergeCell ref="P244:T244"/>
    <mergeCell ref="P245:T245"/>
    <mergeCell ref="P246:T246"/>
    <mergeCell ref="P247:T247"/>
    <mergeCell ref="P248:T248"/>
    <mergeCell ref="P249:T249"/>
    <mergeCell ref="U244:Y244"/>
    <mergeCell ref="U245:Y245"/>
    <mergeCell ref="U246:Y246"/>
    <mergeCell ref="U247:Y247"/>
    <mergeCell ref="U248:Y248"/>
    <mergeCell ref="AH247:AL247"/>
    <mergeCell ref="AX361:BB361"/>
    <mergeCell ref="A271:P271"/>
    <mergeCell ref="Q271:U271"/>
    <mergeCell ref="V271:Z271"/>
    <mergeCell ref="A266:C266"/>
    <mergeCell ref="D266:F266"/>
    <mergeCell ref="G266:I266"/>
    <mergeCell ref="J266:L266"/>
    <mergeCell ref="M266:O266"/>
    <mergeCell ref="P266:R266"/>
    <mergeCell ref="S266:U266"/>
    <mergeCell ref="V266:X266"/>
    <mergeCell ref="Y266:AA266"/>
    <mergeCell ref="A268:BL268"/>
    <mergeCell ref="A270:P270"/>
    <mergeCell ref="Q270:U270"/>
    <mergeCell ref="V270:Z270"/>
    <mergeCell ref="U249:Y249"/>
    <mergeCell ref="AK265:AM265"/>
    <mergeCell ref="A261:C262"/>
    <mergeCell ref="D261:U261"/>
    <mergeCell ref="V261:AM261"/>
    <mergeCell ref="D262:F262"/>
    <mergeCell ref="G262:I262"/>
    <mergeCell ref="J262:L262"/>
    <mergeCell ref="M262:O262"/>
    <mergeCell ref="P262:R262"/>
    <mergeCell ref="S262:U262"/>
    <mergeCell ref="V262:X262"/>
    <mergeCell ref="Y262:AA262"/>
    <mergeCell ref="AB262:AD262"/>
    <mergeCell ref="BH85:BK85"/>
    <mergeCell ref="BH86:BK86"/>
    <mergeCell ref="A387:H387"/>
    <mergeCell ref="A388:H388"/>
    <mergeCell ref="A395:H395"/>
    <mergeCell ref="I386:U386"/>
    <mergeCell ref="V386:AB386"/>
    <mergeCell ref="AC386:AK386"/>
    <mergeCell ref="AL386:AT386"/>
    <mergeCell ref="AU386:BC386"/>
    <mergeCell ref="BD386:BQ386"/>
    <mergeCell ref="I387:U387"/>
    <mergeCell ref="V387:AB387"/>
    <mergeCell ref="AC387:AK387"/>
    <mergeCell ref="AL387:AT387"/>
    <mergeCell ref="AU387:BC387"/>
    <mergeCell ref="BD387:BQ387"/>
    <mergeCell ref="Z244:AC244"/>
    <mergeCell ref="Z245:AC245"/>
    <mergeCell ref="Z246:AC246"/>
    <mergeCell ref="Z247:AC247"/>
    <mergeCell ref="Z248:AC248"/>
    <mergeCell ref="Z249:AC249"/>
    <mergeCell ref="AD244:AG244"/>
    <mergeCell ref="AD245:AG245"/>
    <mergeCell ref="AD246:AG246"/>
    <mergeCell ref="AD247:AG247"/>
    <mergeCell ref="AD248:AG248"/>
    <mergeCell ref="AD249:AG249"/>
    <mergeCell ref="AH244:AL244"/>
    <mergeCell ref="AH245:AL245"/>
    <mergeCell ref="AH246:AL246"/>
    <mergeCell ref="I388:U388"/>
    <mergeCell ref="V388:AB388"/>
    <mergeCell ref="AC388:AK388"/>
    <mergeCell ref="AL388:AT388"/>
    <mergeCell ref="AU388:BC388"/>
    <mergeCell ref="BD388:BQ388"/>
    <mergeCell ref="I395:U395"/>
    <mergeCell ref="V395:AB395"/>
    <mergeCell ref="AC395:AK395"/>
    <mergeCell ref="AL395:AT395"/>
    <mergeCell ref="AU395:BC395"/>
    <mergeCell ref="BD395:BQ395"/>
    <mergeCell ref="A236:BY236"/>
    <mergeCell ref="A238:BY238"/>
    <mergeCell ref="A361:F361"/>
    <mergeCell ref="G361:P361"/>
    <mergeCell ref="Q361:U361"/>
    <mergeCell ref="V361:Y361"/>
    <mergeCell ref="Z361:AD361"/>
    <mergeCell ref="AE361:AI361"/>
    <mergeCell ref="AJ361:AN361"/>
    <mergeCell ref="AO361:AS361"/>
    <mergeCell ref="AT361:AW361"/>
    <mergeCell ref="A323:BY323"/>
    <mergeCell ref="A244:O244"/>
    <mergeCell ref="A245:O245"/>
    <mergeCell ref="A246:O246"/>
    <mergeCell ref="A247:O247"/>
    <mergeCell ref="A248:O248"/>
    <mergeCell ref="A249:O249"/>
    <mergeCell ref="AA271:AE271"/>
    <mergeCell ref="AF271:AJ271"/>
    <mergeCell ref="BU59:BY59"/>
    <mergeCell ref="A343:F343"/>
    <mergeCell ref="G343:S343"/>
    <mergeCell ref="T343:Y343"/>
    <mergeCell ref="Z343:AD343"/>
    <mergeCell ref="AE343:AJ343"/>
    <mergeCell ref="AK343:AP343"/>
    <mergeCell ref="AQ343:AV343"/>
    <mergeCell ref="AW343:BA343"/>
    <mergeCell ref="BB343:BF343"/>
    <mergeCell ref="BG343:BL343"/>
    <mergeCell ref="A380:F380"/>
    <mergeCell ref="G380:S380"/>
    <mergeCell ref="T380:Y380"/>
    <mergeCell ref="Z380:AD380"/>
    <mergeCell ref="AE380:AJ380"/>
    <mergeCell ref="AK380:AP380"/>
    <mergeCell ref="AQ380:AV380"/>
    <mergeCell ref="AW380:BD380"/>
    <mergeCell ref="BE380:BL380"/>
    <mergeCell ref="AB266:AD266"/>
    <mergeCell ref="AE266:AG266"/>
    <mergeCell ref="AH266:AJ266"/>
    <mergeCell ref="AK266:AM266"/>
    <mergeCell ref="AA270:AE270"/>
    <mergeCell ref="BH78:BK78"/>
    <mergeCell ref="BH79:BK79"/>
    <mergeCell ref="BH80:BK80"/>
    <mergeCell ref="BH81:BK81"/>
    <mergeCell ref="BH82:BK82"/>
    <mergeCell ref="BH83:BK83"/>
    <mergeCell ref="BH84:BK84"/>
  </mergeCells>
  <conditionalFormatting sqref="A106 A281 A116">
    <cfRule type="cellIs" dxfId="76" priority="43" stopIfTrue="1" operator="equal">
      <formula>A105</formula>
    </cfRule>
  </conditionalFormatting>
  <conditionalFormatting sqref="A127:C127 A142:C142">
    <cfRule type="cellIs" dxfId="75" priority="44" stopIfTrue="1" operator="equal">
      <formula>A126</formula>
    </cfRule>
    <cfRule type="cellIs" dxfId="74" priority="45" stopIfTrue="1" operator="equal">
      <formula>0</formula>
    </cfRule>
  </conditionalFormatting>
  <conditionalFormatting sqref="A107">
    <cfRule type="cellIs" dxfId="73" priority="42" stopIfTrue="1" operator="equal">
      <formula>A106</formula>
    </cfRule>
  </conditionalFormatting>
  <conditionalFormatting sqref="A117">
    <cfRule type="cellIs" dxfId="72" priority="40" stopIfTrue="1" operator="equal">
      <formula>A116</formula>
    </cfRule>
  </conditionalFormatting>
  <conditionalFormatting sqref="A282">
    <cfRule type="cellIs" dxfId="71" priority="6" stopIfTrue="1" operator="equal">
      <formula>A281</formula>
    </cfRule>
  </conditionalFormatting>
  <conditionalFormatting sqref="A283">
    <cfRule type="cellIs" dxfId="70" priority="5" stopIfTrue="1" operator="equal">
      <formula>A282</formula>
    </cfRule>
  </conditionalFormatting>
  <conditionalFormatting sqref="A128:C128">
    <cfRule type="cellIs" dxfId="69" priority="37" stopIfTrue="1" operator="equal">
      <formula>A127</formula>
    </cfRule>
    <cfRule type="cellIs" dxfId="68" priority="38" stopIfTrue="1" operator="equal">
      <formula>0</formula>
    </cfRule>
  </conditionalFormatting>
  <conditionalFormatting sqref="A129:C129">
    <cfRule type="cellIs" dxfId="67" priority="35" stopIfTrue="1" operator="equal">
      <formula>A128</formula>
    </cfRule>
    <cfRule type="cellIs" dxfId="66" priority="36" stopIfTrue="1" operator="equal">
      <formula>0</formula>
    </cfRule>
  </conditionalFormatting>
  <conditionalFormatting sqref="A130:C130">
    <cfRule type="cellIs" dxfId="65" priority="33" stopIfTrue="1" operator="equal">
      <formula>A129</formula>
    </cfRule>
    <cfRule type="cellIs" dxfId="64" priority="34" stopIfTrue="1" operator="equal">
      <formula>0</formula>
    </cfRule>
  </conditionalFormatting>
  <conditionalFormatting sqref="A131:C131">
    <cfRule type="cellIs" dxfId="63" priority="31" stopIfTrue="1" operator="equal">
      <formula>A130</formula>
    </cfRule>
    <cfRule type="cellIs" dxfId="62" priority="32" stopIfTrue="1" operator="equal">
      <formula>0</formula>
    </cfRule>
  </conditionalFormatting>
  <conditionalFormatting sqref="A132:C132">
    <cfRule type="cellIs" dxfId="61" priority="29" stopIfTrue="1" operator="equal">
      <formula>A131</formula>
    </cfRule>
    <cfRule type="cellIs" dxfId="60" priority="30" stopIfTrue="1" operator="equal">
      <formula>0</formula>
    </cfRule>
  </conditionalFormatting>
  <conditionalFormatting sqref="A133:C133">
    <cfRule type="cellIs" dxfId="59" priority="27" stopIfTrue="1" operator="equal">
      <formula>A132</formula>
    </cfRule>
    <cfRule type="cellIs" dxfId="58" priority="28" stopIfTrue="1" operator="equal">
      <formula>0</formula>
    </cfRule>
  </conditionalFormatting>
  <conditionalFormatting sqref="A134:C134">
    <cfRule type="cellIs" dxfId="57" priority="25" stopIfTrue="1" operator="equal">
      <formula>A133</formula>
    </cfRule>
    <cfRule type="cellIs" dxfId="56" priority="26" stopIfTrue="1" operator="equal">
      <formula>0</formula>
    </cfRule>
  </conditionalFormatting>
  <conditionalFormatting sqref="A143:C143">
    <cfRule type="cellIs" dxfId="55" priority="21" stopIfTrue="1" operator="equal">
      <formula>A142</formula>
    </cfRule>
    <cfRule type="cellIs" dxfId="54" priority="22" stopIfTrue="1" operator="equal">
      <formula>0</formula>
    </cfRule>
  </conditionalFormatting>
  <conditionalFormatting sqref="A144:C144">
    <cfRule type="cellIs" dxfId="53" priority="19" stopIfTrue="1" operator="equal">
      <formula>A143</formula>
    </cfRule>
    <cfRule type="cellIs" dxfId="52" priority="20" stopIfTrue="1" operator="equal">
      <formula>0</formula>
    </cfRule>
  </conditionalFormatting>
  <conditionalFormatting sqref="A145:C145">
    <cfRule type="cellIs" dxfId="51" priority="17" stopIfTrue="1" operator="equal">
      <formula>A144</formula>
    </cfRule>
    <cfRule type="cellIs" dxfId="50" priority="18" stopIfTrue="1" operator="equal">
      <formula>0</formula>
    </cfRule>
  </conditionalFormatting>
  <conditionalFormatting sqref="A146:C146">
    <cfRule type="cellIs" dxfId="49" priority="15" stopIfTrue="1" operator="equal">
      <formula>A145</formula>
    </cfRule>
    <cfRule type="cellIs" dxfId="48" priority="16" stopIfTrue="1" operator="equal">
      <formula>0</formula>
    </cfRule>
  </conditionalFormatting>
  <conditionalFormatting sqref="A147:C147">
    <cfRule type="cellIs" dxfId="47" priority="13" stopIfTrue="1" operator="equal">
      <formula>A146</formula>
    </cfRule>
    <cfRule type="cellIs" dxfId="46" priority="14" stopIfTrue="1" operator="equal">
      <formula>0</formula>
    </cfRule>
  </conditionalFormatting>
  <conditionalFormatting sqref="A148:C148">
    <cfRule type="cellIs" dxfId="45" priority="11" stopIfTrue="1" operator="equal">
      <formula>A147</formula>
    </cfRule>
    <cfRule type="cellIs" dxfId="44" priority="12" stopIfTrue="1" operator="equal">
      <formula>0</formula>
    </cfRule>
  </conditionalFormatting>
  <conditionalFormatting sqref="A149:C149">
    <cfRule type="cellIs" dxfId="43" priority="9" stopIfTrue="1" operator="equal">
      <formula>A148</formula>
    </cfRule>
    <cfRule type="cellIs" dxfId="42" priority="10" stopIfTrue="1" operator="equal">
      <formula>0</formula>
    </cfRule>
  </conditionalFormatting>
  <conditionalFormatting sqref="A284">
    <cfRule type="cellIs" dxfId="41" priority="4" stopIfTrue="1" operator="equal">
      <formula>A283</formula>
    </cfRule>
  </conditionalFormatting>
  <conditionalFormatting sqref="A285">
    <cfRule type="cellIs" dxfId="40" priority="3" stopIfTrue="1" operator="equal">
      <formula>A284</formula>
    </cfRule>
  </conditionalFormatting>
  <conditionalFormatting sqref="A286">
    <cfRule type="cellIs" dxfId="39" priority="2" stopIfTrue="1" operator="equal">
      <formula>A285</formula>
    </cfRule>
  </conditionalFormatting>
  <pageMargins left="0.32" right="0.33" top="0.39370078740157499" bottom="0.39370078740157499" header="0" footer="0"/>
  <pageSetup paperSize="9" scale="64" fitToHeight="500" orientation="landscape" r:id="rId1"/>
  <headerFooter alignWithMargins="0"/>
  <rowBreaks count="8" manualBreakCount="8">
    <brk id="42" max="76" man="1"/>
    <brk id="96" max="76" man="1"/>
    <brk id="135" max="76" man="1"/>
    <brk id="167" max="76" man="1"/>
    <brk id="252" max="76" man="1"/>
    <brk id="301" max="76" man="1"/>
    <brk id="345" max="76" man="1"/>
    <brk id="395" max="7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9</vt:i4>
      </vt:variant>
    </vt:vector>
  </HeadingPairs>
  <TitlesOfParts>
    <vt:vector size="18" baseType="lpstr">
      <vt:lpstr>Додаток2 КПК0710160</vt:lpstr>
      <vt:lpstr>Додаток2 КПК0712010</vt:lpstr>
      <vt:lpstr>Додаток2 КПК0712020</vt:lpstr>
      <vt:lpstr>Додаток2 КПК0712030</vt:lpstr>
      <vt:lpstr>Додаток2 КПК0712080</vt:lpstr>
      <vt:lpstr>Додаток2 КПК0712100</vt:lpstr>
      <vt:lpstr>Додаток2 КПК0712111</vt:lpstr>
      <vt:lpstr>Додаток2 КПК0712113</vt:lpstr>
      <vt:lpstr>Додаток2 КПК0712152</vt:lpstr>
      <vt:lpstr>'Додаток2 КПК0710160'!Область_друку</vt:lpstr>
      <vt:lpstr>'Додаток2 КПК0712010'!Область_друку</vt:lpstr>
      <vt:lpstr>'Додаток2 КПК0712020'!Область_друку</vt:lpstr>
      <vt:lpstr>'Додаток2 КПК0712030'!Область_друку</vt:lpstr>
      <vt:lpstr>'Додаток2 КПК0712080'!Область_друку</vt:lpstr>
      <vt:lpstr>'Додаток2 КПК0712100'!Область_друку</vt:lpstr>
      <vt:lpstr>'Додаток2 КПК0712111'!Область_друку</vt:lpstr>
      <vt:lpstr>'Додаток2 КПК0712113'!Область_друку</vt:lpstr>
      <vt:lpstr>'Додаток2 КПК0712152'!Область_друку</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Користувач Windows</cp:lastModifiedBy>
  <cp:lastPrinted>2019-11-14T12:15:46Z</cp:lastPrinted>
  <dcterms:created xsi:type="dcterms:W3CDTF">2016-07-02T12:27:50Z</dcterms:created>
  <dcterms:modified xsi:type="dcterms:W3CDTF">2019-11-19T14:50:28Z</dcterms:modified>
</cp:coreProperties>
</file>